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Ex5.xml" ContentType="application/vnd.ms-office.chartex+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6.xml" ContentType="application/vnd.ms-office.chartex+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7.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Ex8.xml" ContentType="application/vnd.ms-office.chartex+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Ex9.xml" ContentType="application/vnd.ms-office.chartex+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Ex10.xml" ContentType="application/vnd.ms-office.chartex+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Ex11.xml" ContentType="application/vnd.ms-office.chartex+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charts/chartEx12.xml" ContentType="application/vnd.ms-office.chartex+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harts/chartEx13.xml" ContentType="application/vnd.ms-office.chartex+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harts/chartEx14.xml" ContentType="application/vnd.ms-office.chartex+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charts/chartEx15.xml" ContentType="application/vnd.ms-office.chartex+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Ex16.xml" ContentType="application/vnd.ms-office.chartex+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charts/chartEx17.xml" ContentType="application/vnd.ms-office.chartex+xml"/>
  <Override PartName="/xl/charts/style19.xml" ContentType="application/vnd.ms-office.chartstyle+xml"/>
  <Override PartName="/xl/charts/colors19.xml" ContentType="application/vnd.ms-office.chartcolorstyle+xml"/>
  <Override PartName="/xl/drawings/drawing15.xml" ContentType="application/vnd.openxmlformats-officedocument.drawing+xml"/>
  <Override PartName="/xl/charts/chartEx18.xml" ContentType="application/vnd.ms-office.chartex+xml"/>
  <Override PartName="/xl/charts/style20.xml" ContentType="application/vnd.ms-office.chartstyle+xml"/>
  <Override PartName="/xl/charts/colors20.xml" ContentType="application/vnd.ms-office.chartcolorstyle+xml"/>
  <Override PartName="/xl/drawings/drawing16.xml" ContentType="application/vnd.openxmlformats-officedocument.drawing+xml"/>
  <Override PartName="/xl/charts/chartEx19.xml" ContentType="application/vnd.ms-office.chartex+xml"/>
  <Override PartName="/xl/charts/style21.xml" ContentType="application/vnd.ms-office.chartstyle+xml"/>
  <Override PartName="/xl/charts/colors21.xml" ContentType="application/vnd.ms-office.chartcolorstyle+xml"/>
  <Override PartName="/xl/drawings/drawing17.xml" ContentType="application/vnd.openxmlformats-officedocument.drawing+xml"/>
  <Override PartName="/xl/charts/chartEx20.xml" ContentType="application/vnd.ms-office.chartex+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dmaer\Documents\FH\Projects\MasterArbeit\mmt-masterarbeit-david-maerzendorfer\ResearchDiary\Questionnaires\"/>
    </mc:Choice>
  </mc:AlternateContent>
  <xr:revisionPtr revIDLastSave="0" documentId="13_ncr:1_{30F6D1F9-6536-4FEC-AEFE-FB1821487B94}" xr6:coauthVersionLast="47" xr6:coauthVersionMax="47" xr10:uidLastSave="{00000000-0000-0000-0000-000000000000}"/>
  <bookViews>
    <workbookView xWindow="38280" yWindow="-120" windowWidth="29040" windowHeight="15720" firstSheet="1" activeTab="8" autoFilterDateGrouping="0" xr2:uid="{00000000-000D-0000-FFFF-FFFF00000000}"/>
  </bookViews>
  <sheets>
    <sheet name="HoverModeStudy" sheetId="3" r:id="rId1"/>
    <sheet name="UserStudy notes" sheetId="4" r:id="rId2"/>
    <sheet name="RealData" sheetId="2" r:id="rId3"/>
    <sheet name="DemographicData" sheetId="23" r:id="rId4"/>
    <sheet name="EmbodimentData" sheetId="24" r:id="rId5"/>
    <sheet name="DroneData" sheetId="6" r:id="rId6"/>
    <sheet name="HoverData" sheetId="7" r:id="rId7"/>
    <sheet name="Sheet3" sheetId="27" r:id="rId8"/>
    <sheet name="UserStudyAnalyse" sheetId="5" r:id="rId9"/>
    <sheet name="SodaBottleData" sheetId="22" r:id="rId10"/>
    <sheet name="BananaData" sheetId="21" r:id="rId11"/>
    <sheet name="BlueDoorData" sheetId="20" r:id="rId12"/>
    <sheet name="DonutData" sheetId="19" r:id="rId13"/>
    <sheet name="QuestionCrateData" sheetId="18" r:id="rId14"/>
    <sheet name="WaterPipeData" sheetId="17" r:id="rId15"/>
    <sheet name="GunData" sheetId="16" r:id="rId16"/>
    <sheet name="ControllerData" sheetId="15" r:id="rId17"/>
    <sheet name="KickMeData" sheetId="14" r:id="rId18"/>
    <sheet name="GiveWaySignData" sheetId="13" r:id="rId19"/>
    <sheet name="TaxiData" sheetId="11" r:id="rId20"/>
    <sheet name="BoxingGlovesData" sheetId="12" r:id="rId21"/>
    <sheet name="BurgerData" sheetId="8" r:id="rId22"/>
    <sheet name="BlueCarData" sheetId="10" r:id="rId23"/>
    <sheet name="HmdData" sheetId="9" r:id="rId24"/>
  </sheets>
  <definedNames>
    <definedName name="_xlnm._FilterDatabase" localSheetId="5" hidden="1">DroneData!$A$1:$Z$1</definedName>
    <definedName name="_xlnm._FilterDatabase" localSheetId="6" hidden="1">HoverData!$A$1:$Z$1</definedName>
    <definedName name="_xlnm._FilterDatabase" localSheetId="2" hidden="1">RealData!$A$1:$AC$25</definedName>
    <definedName name="_xlchart.v1.0" hidden="1">EmbodimentData!$D$2:$D$13</definedName>
    <definedName name="_xlchart.v1.1" hidden="1">EmbodimentData!$B$2:$B$13</definedName>
    <definedName name="_xlchart.v1.10" hidden="1">BoxingGlovesData!$F$18:$F$22</definedName>
    <definedName name="_xlchart.v1.11" hidden="1">BurgerData!$F$18:$F$23</definedName>
    <definedName name="_xlchart.v1.12" hidden="1">ControllerData!$F$22:$F$25</definedName>
    <definedName name="_xlchart.v1.13" hidden="1">DonutData!$F$22:$F$26</definedName>
    <definedName name="_xlchart.v1.14" hidden="1">GiveWaySignData!$F$22:$F$27</definedName>
    <definedName name="_xlchart.v1.15" hidden="1">GunData!$F$22:$F$26</definedName>
    <definedName name="_xlchart.v1.16" hidden="1">HmdData!$F$18:$F$23</definedName>
    <definedName name="_xlchart.v1.17" hidden="1">KickMeData!$F$22:$F$23</definedName>
    <definedName name="_xlchart.v1.18" hidden="1">QuestionCrateData!$F$22:$F$27</definedName>
    <definedName name="_xlchart.v1.19" hidden="1">SodaBottleData!$F$22:$F$25</definedName>
    <definedName name="_xlchart.v1.2" hidden="1">EmbodimentData!$C$2:$C$13</definedName>
    <definedName name="_xlchart.v1.20" hidden="1">TaxiData!$F$22:$F$24</definedName>
    <definedName name="_xlchart.v1.21" hidden="1">UserStudyAnalyse!$K$73</definedName>
    <definedName name="_xlchart.v1.22" hidden="1">WaterPipeData!$F$22:$F$26</definedName>
    <definedName name="_xlchart.v1.23" hidden="1">SodaBottleData!$F$22:$F$27</definedName>
    <definedName name="_xlchart.v1.24" hidden="1">BananaData!$F$22:$F$27</definedName>
    <definedName name="_xlchart.v1.25" hidden="1">BlueDoorData!$F$22:$F$27</definedName>
    <definedName name="_xlchart.v1.26" hidden="1">DonutData!$F$22:$F$27</definedName>
    <definedName name="_xlchart.v1.27" hidden="1">QuestionCrateData!$F$22:$F$27</definedName>
    <definedName name="_xlchart.v1.28" hidden="1">WaterPipeData!$F$22:$F$27</definedName>
    <definedName name="_xlchart.v1.29" hidden="1">GunData!$F$22:$F$27</definedName>
    <definedName name="_xlchart.v1.3" hidden="1">DroneData!$B$17:$B$28</definedName>
    <definedName name="_xlchart.v1.30" hidden="1">ControllerData!$F$22:$F$27</definedName>
    <definedName name="_xlchart.v1.31" hidden="1">KickMeData!$F$22:$F$27</definedName>
    <definedName name="_xlchart.v1.32" hidden="1">GiveWaySignData!$F$22:$F$27</definedName>
    <definedName name="_xlchart.v1.33" hidden="1">TaxiData!$F$22:$F$27</definedName>
    <definedName name="_xlchart.v1.34" hidden="1">BoxingGlovesData!$F$18:$F$22</definedName>
    <definedName name="_xlchart.v1.35" hidden="1">BurgerData!$F$18:$F$23</definedName>
    <definedName name="_xlchart.v1.36" hidden="1">BlueCarData!$F$22:$F$30</definedName>
    <definedName name="_xlchart.v1.37" hidden="1">HmdData!$F$18:$F$23</definedName>
    <definedName name="_xlchart.v1.4" hidden="1">HoverData!$B$17:$B$28</definedName>
    <definedName name="_xlchart.v1.5" hidden="1">DroneData!$Y$16:$Y$27</definedName>
    <definedName name="_xlchart.v1.6" hidden="1">DroneData!$Z$16:$Z$27</definedName>
    <definedName name="_xlchart.v1.7" hidden="1">BananaData!$F$22:$F$24</definedName>
    <definedName name="_xlchart.v1.8" hidden="1">BlueCarData!$F$22:$F$30</definedName>
    <definedName name="_xlchart.v1.9" hidden="1">BlueDoorData!$F$22:$F$24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4" i="5" l="1"/>
  <c r="D18" i="24"/>
  <c r="D19" i="24"/>
  <c r="C18" i="24"/>
  <c r="C19" i="24"/>
  <c r="B19" i="24"/>
  <c r="B18" i="24"/>
  <c r="E161" i="5" l="1"/>
  <c r="E160" i="5"/>
  <c r="E156" i="5"/>
  <c r="E155" i="5"/>
  <c r="F105" i="5"/>
  <c r="C105" i="5"/>
  <c r="C104" i="5"/>
  <c r="Z16" i="6"/>
  <c r="Z17" i="6"/>
  <c r="Z18" i="6"/>
  <c r="Z19" i="6"/>
  <c r="Z20" i="6"/>
  <c r="Z21" i="6"/>
  <c r="Z22" i="6"/>
  <c r="Z23" i="6"/>
  <c r="Z24" i="6"/>
  <c r="Z25" i="6"/>
  <c r="Z26" i="6"/>
  <c r="Z27" i="6"/>
  <c r="Y17" i="6"/>
  <c r="Y18" i="6"/>
  <c r="Y19" i="6"/>
  <c r="Y20" i="6"/>
  <c r="Y21" i="6"/>
  <c r="Y22" i="6"/>
  <c r="Y23" i="6"/>
  <c r="Y24" i="6"/>
  <c r="Y25" i="6"/>
  <c r="Y26" i="6"/>
  <c r="Y27" i="6"/>
  <c r="Y16" i="6"/>
  <c r="C82" i="5"/>
  <c r="C85" i="5"/>
  <c r="C84" i="5"/>
  <c r="C81" i="5"/>
  <c r="B18" i="7"/>
  <c r="B19" i="7"/>
  <c r="B20" i="7"/>
  <c r="B21" i="7"/>
  <c r="B22" i="7"/>
  <c r="B23" i="7"/>
  <c r="B24" i="7"/>
  <c r="B25" i="7"/>
  <c r="B26" i="7"/>
  <c r="B27" i="7"/>
  <c r="B28" i="7"/>
  <c r="B17" i="7"/>
  <c r="B18" i="6"/>
  <c r="B19" i="6"/>
  <c r="B20" i="6"/>
  <c r="B21" i="6"/>
  <c r="B22" i="6"/>
  <c r="B23" i="6"/>
  <c r="B24" i="6"/>
  <c r="B25" i="6"/>
  <c r="B26" i="6"/>
  <c r="B27" i="6"/>
  <c r="B28" i="6"/>
  <c r="B17" i="6"/>
  <c r="C45" i="5"/>
  <c r="C44" i="5"/>
  <c r="C43" i="5"/>
  <c r="C42" i="5"/>
  <c r="C40" i="5"/>
  <c r="C39" i="5"/>
  <c r="C38" i="5"/>
  <c r="C36" i="5"/>
  <c r="F25" i="22"/>
  <c r="F24" i="22"/>
  <c r="F23" i="22"/>
  <c r="F22" i="22"/>
  <c r="F24" i="21"/>
  <c r="F23" i="21"/>
  <c r="F22" i="21"/>
  <c r="F24" i="20"/>
  <c r="F23" i="20"/>
  <c r="F22" i="20"/>
  <c r="F26" i="19"/>
  <c r="F25" i="19"/>
  <c r="F24" i="19"/>
  <c r="F23" i="19"/>
  <c r="F22" i="19"/>
  <c r="F27" i="18"/>
  <c r="F26" i="18"/>
  <c r="F25" i="18"/>
  <c r="F24" i="18"/>
  <c r="F23" i="18"/>
  <c r="F22" i="18"/>
  <c r="F26" i="17"/>
  <c r="F25" i="17"/>
  <c r="F24" i="17"/>
  <c r="F23" i="17"/>
  <c r="F22" i="17"/>
  <c r="F26" i="16"/>
  <c r="F25" i="16"/>
  <c r="F24" i="16"/>
  <c r="F23" i="16"/>
  <c r="F22" i="16"/>
  <c r="F24" i="15"/>
  <c r="F25" i="15"/>
  <c r="F23" i="15"/>
  <c r="F22" i="15"/>
  <c r="F23" i="14"/>
  <c r="F22" i="14"/>
  <c r="F25" i="13"/>
  <c r="F26" i="13"/>
  <c r="F27" i="13"/>
  <c r="F24" i="13"/>
  <c r="F23" i="13"/>
  <c r="F22" i="13"/>
  <c r="F18" i="12"/>
  <c r="F22" i="12"/>
  <c r="F21" i="12"/>
  <c r="F20" i="12"/>
  <c r="F19" i="12"/>
  <c r="F24" i="11"/>
  <c r="F23" i="11"/>
  <c r="F22" i="11"/>
  <c r="F28" i="10"/>
  <c r="F29" i="10"/>
  <c r="F30" i="10"/>
  <c r="F27" i="10"/>
  <c r="F26" i="10"/>
  <c r="F25" i="10"/>
  <c r="F24" i="10"/>
  <c r="F23" i="10"/>
  <c r="F22" i="10"/>
  <c r="F19" i="9"/>
  <c r="F20" i="9"/>
  <c r="F21" i="9"/>
  <c r="F22" i="9"/>
  <c r="F23" i="9"/>
  <c r="F18" i="9"/>
  <c r="F19" i="8"/>
  <c r="F20" i="8"/>
  <c r="F21" i="8"/>
  <c r="F22" i="8"/>
  <c r="F23" i="8"/>
  <c r="F18" i="8"/>
  <c r="C91" i="5"/>
  <c r="C90" i="5"/>
  <c r="G7" i="3"/>
  <c r="F7" i="3"/>
  <c r="E7" i="3"/>
  <c r="D7" i="3"/>
  <c r="C7" i="3"/>
  <c r="H10" i="3"/>
  <c r="H9" i="3"/>
</calcChain>
</file>

<file path=xl/sharedStrings.xml><?xml version="1.0" encoding="utf-8"?>
<sst xmlns="http://schemas.openxmlformats.org/spreadsheetml/2006/main" count="3323" uniqueCount="366">
  <si>
    <t>Mode</t>
  </si>
  <si>
    <t>Duration</t>
  </si>
  <si>
    <t>TimeForPoiOne</t>
  </si>
  <si>
    <t>LostTrackOfPoiOne</t>
  </si>
  <si>
    <t>TimeForPoiTwo</t>
  </si>
  <si>
    <t>LostTrackOfPoiTwo</t>
  </si>
  <si>
    <t>TimeForPoiThree</t>
  </si>
  <si>
    <t>LostTrackOfPoiThree</t>
  </si>
  <si>
    <t>TimeForPoiFour</t>
  </si>
  <si>
    <t>LostTrackOfPoiFour</t>
  </si>
  <si>
    <t>TimeForPoiFive</t>
  </si>
  <si>
    <t>LostTrackOfPoiFive</t>
  </si>
  <si>
    <t>TimeForPoiSix</t>
  </si>
  <si>
    <t>LostTrackOfPoiSix</t>
  </si>
  <si>
    <t>SpawnedCamCount</t>
  </si>
  <si>
    <t>DeletedCamCount</t>
  </si>
  <si>
    <t>DockCount</t>
  </si>
  <si>
    <t>UnDockCount</t>
  </si>
  <si>
    <t>TimeInUserRelativeMode</t>
  </si>
  <si>
    <t>TimeInDroneRelativeMode</t>
  </si>
  <si>
    <t>Hover</t>
  </si>
  <si>
    <t>0.00</t>
  </si>
  <si>
    <t>Drone</t>
  </si>
  <si>
    <t>Name</t>
  </si>
  <si>
    <t>PoiNameOne</t>
  </si>
  <si>
    <t>PoiNameTwo</t>
  </si>
  <si>
    <t>PoiNameThree</t>
  </si>
  <si>
    <t>PoiNameFour</t>
  </si>
  <si>
    <t>PoiNameFive</t>
  </si>
  <si>
    <t>PoiNameSix</t>
  </si>
  <si>
    <t>Date</t>
  </si>
  <si>
    <t>Birgit</t>
  </si>
  <si>
    <t>18.10.24</t>
  </si>
  <si>
    <t>270.25</t>
  </si>
  <si>
    <t>201.63</t>
  </si>
  <si>
    <t>HMD</t>
  </si>
  <si>
    <t>113.27</t>
  </si>
  <si>
    <t>BlueCar</t>
  </si>
  <si>
    <t>270.23</t>
  </si>
  <si>
    <t>Taxi</t>
  </si>
  <si>
    <t>null</t>
  </si>
  <si>
    <t>137.87</t>
  </si>
  <si>
    <t>87.54</t>
  </si>
  <si>
    <t>393.88</t>
  </si>
  <si>
    <t>56.18</t>
  </si>
  <si>
    <t>BoxingGloves</t>
  </si>
  <si>
    <t>155.12</t>
  </si>
  <si>
    <t>GiveWaySign</t>
  </si>
  <si>
    <t>393.86</t>
  </si>
  <si>
    <t>Burger</t>
  </si>
  <si>
    <t>markus</t>
  </si>
  <si>
    <t>273.61</t>
  </si>
  <si>
    <t>158.64</t>
  </si>
  <si>
    <t>109.25</t>
  </si>
  <si>
    <t>KickMe</t>
  </si>
  <si>
    <t>273.59</t>
  </si>
  <si>
    <t>Controller</t>
  </si>
  <si>
    <t>295.22</t>
  </si>
  <si>
    <t>295.20</t>
  </si>
  <si>
    <t>76.02</t>
  </si>
  <si>
    <t>Donut</t>
  </si>
  <si>
    <t>5.64</t>
  </si>
  <si>
    <t>Gun</t>
  </si>
  <si>
    <t>128.81</t>
  </si>
  <si>
    <t>132.79</t>
  </si>
  <si>
    <t>peter</t>
  </si>
  <si>
    <t>477.30</t>
  </si>
  <si>
    <t>61.28</t>
  </si>
  <si>
    <t>477.28</t>
  </si>
  <si>
    <t>WaterPipe</t>
  </si>
  <si>
    <t>157.12</t>
  </si>
  <si>
    <t>324.54</t>
  </si>
  <si>
    <t>324.52</t>
  </si>
  <si>
    <t>QuestionCrate</t>
  </si>
  <si>
    <t>129.81</t>
  </si>
  <si>
    <t>76.08</t>
  </si>
  <si>
    <t>178.10</t>
  </si>
  <si>
    <t>PreferredMode</t>
  </si>
  <si>
    <t>name</t>
  </si>
  <si>
    <t>Age</t>
  </si>
  <si>
    <t>global-Rank</t>
  </si>
  <si>
    <t>restrictedGlobal-Rank</t>
  </si>
  <si>
    <t>local-rank</t>
  </si>
  <si>
    <t>rectifying-local-rank</t>
  </si>
  <si>
    <t>selective local rank</t>
  </si>
  <si>
    <t>Notes</t>
  </si>
  <si>
    <t>dodo</t>
  </si>
  <si>
    <t>ranking:
1 = best
5=worst</t>
  </si>
  <si>
    <t>loses orientation due ot the jump of rectification, has pretty much only one eye vision, wants to be able to fly over object, says local is hard to correct once it is tilted</t>
  </si>
  <si>
    <t>finley</t>
  </si>
  <si>
    <t>notices that small objects are still problematic with restriced global eg the sword. Notices that in local input of top-left(down-right etc) can also already lead to tilted view, even if not upsidedown. Says the jump of rectify removes the flow of control, possibly a smooth adjustment could instead of a jump is better.</t>
  </si>
  <si>
    <t>nhung</t>
  </si>
  <si>
    <t>birgit</t>
  </si>
  <si>
    <t>whilst not part of the test. Did not like the vignette effect on movement with left joystick, the speed it shows up and leaves is too fast</t>
  </si>
  <si>
    <t>thinks rectifying local is even worse than local, doesn’t like the jump. Also doesn’t like the vignette</t>
  </si>
  <si>
    <t>n</t>
  </si>
  <si>
    <t>mean-age</t>
  </si>
  <si>
    <t>some were seated, some were standing</t>
  </si>
  <si>
    <t>I was giving verbal instructions on the controls throughout the study</t>
  </si>
  <si>
    <t>some don’t like the hover-cam since its hard to get an overview of the scene</t>
  </si>
  <si>
    <t>some say searching in level is tough, es is blöd und stressig weil zuviel-freiheit,  level very full</t>
  </si>
  <si>
    <t>some didn’t like that drone cam was in user-mode per default</t>
  </si>
  <si>
    <t>most people always used one cam, once they found the object they left it there and spawned a new cam to continue searching with</t>
  </si>
  <si>
    <t>birgit said drone ist besser für überblick und hoverCam besser wenn detail ansehen will</t>
  </si>
  <si>
    <t>noticed that the outline of hoverCam shows through obj, this also means it shows through the view-panel which also shows it -&gt; so two outlines, could be confusing. Metnion in paper with screenshot!</t>
  </si>
  <si>
    <t>bling sound is very helpful to notice if something was technically seen even if just for short second</t>
  </si>
  <si>
    <t>some were seated, which also means they are lower and cant get over the fence that well. Will ask to stand later on to make it fair</t>
  </si>
  <si>
    <t>most pppl just put the view-panel (once done) to the side. One put them in the sky (lost of space there and easily pickupable and viewable I guess :shrug:)</t>
  </si>
  <si>
    <t>21.10.24</t>
  </si>
  <si>
    <t>386.19</t>
  </si>
  <si>
    <t>125.51</t>
  </si>
  <si>
    <t>136.91</t>
  </si>
  <si>
    <t>386.17</t>
  </si>
  <si>
    <t>132.95</t>
  </si>
  <si>
    <t>179.38</t>
  </si>
  <si>
    <t>618.50</t>
  </si>
  <si>
    <t>29.70</t>
  </si>
  <si>
    <t>618.48</t>
  </si>
  <si>
    <t>450.13</t>
  </si>
  <si>
    <t>avg</t>
  </si>
  <si>
    <t>26.10.24</t>
  </si>
  <si>
    <t>183.86</t>
  </si>
  <si>
    <t>183.84</t>
  </si>
  <si>
    <t>BlueDoor</t>
  </si>
  <si>
    <t>140.47</t>
  </si>
  <si>
    <t>SodaBottle</t>
  </si>
  <si>
    <t>88.84</t>
  </si>
  <si>
    <t>25.72</t>
  </si>
  <si>
    <t>149.08</t>
  </si>
  <si>
    <t>253.76</t>
  </si>
  <si>
    <t>40.82</t>
  </si>
  <si>
    <t>253.74</t>
  </si>
  <si>
    <t>187.52</t>
  </si>
  <si>
    <t>Banana</t>
  </si>
  <si>
    <t>florence</t>
  </si>
  <si>
    <t>27.10.24</t>
  </si>
  <si>
    <t>645.03</t>
  </si>
  <si>
    <t>645.01</t>
  </si>
  <si>
    <t>209.91</t>
  </si>
  <si>
    <t>321.24</t>
  </si>
  <si>
    <t>490.79</t>
  </si>
  <si>
    <t>202.31</t>
  </si>
  <si>
    <t>490.77</t>
  </si>
  <si>
    <t>25.28</t>
  </si>
  <si>
    <t>446.57</t>
  </si>
  <si>
    <t>elisa</t>
  </si>
  <si>
    <t>525.07</t>
  </si>
  <si>
    <t>335.01</t>
  </si>
  <si>
    <t>71.28</t>
  </si>
  <si>
    <t>432.54</t>
  </si>
  <si>
    <t>164.52</t>
  </si>
  <si>
    <t>269.41</t>
  </si>
  <si>
    <t>295.86</t>
  </si>
  <si>
    <t>295.84</t>
  </si>
  <si>
    <t>110.19</t>
  </si>
  <si>
    <t>32.00</t>
  </si>
  <si>
    <t>554.02</t>
  </si>
  <si>
    <t>247.74</t>
  </si>
  <si>
    <t>554.00</t>
  </si>
  <si>
    <t>490.59</t>
  </si>
  <si>
    <t>111.43</t>
  </si>
  <si>
    <t>11.14</t>
  </si>
  <si>
    <t>94.36</t>
  </si>
  <si>
    <t>111.41</t>
  </si>
  <si>
    <t>36.78</t>
  </si>
  <si>
    <t>36.40</t>
  </si>
  <si>
    <t>lio</t>
  </si>
  <si>
    <t>191.72</t>
  </si>
  <si>
    <t>76.68</t>
  </si>
  <si>
    <t>95.00</t>
  </si>
  <si>
    <t>191.70</t>
  </si>
  <si>
    <t>54.28</t>
  </si>
  <si>
    <t>113.01</t>
  </si>
  <si>
    <t>80.80</t>
  </si>
  <si>
    <t>9.04</t>
  </si>
  <si>
    <t>62.18</t>
  </si>
  <si>
    <t>80.78</t>
  </si>
  <si>
    <t>500.84</t>
  </si>
  <si>
    <t>244.48</t>
  </si>
  <si>
    <t>220.21</t>
  </si>
  <si>
    <t>500.82</t>
  </si>
  <si>
    <t>167.84</t>
  </si>
  <si>
    <t>31.62</t>
  </si>
  <si>
    <t>145.95</t>
  </si>
  <si>
    <t>167.82</t>
  </si>
  <si>
    <t>94.80</t>
  </si>
  <si>
    <t>39.10</t>
  </si>
  <si>
    <t>sina</t>
  </si>
  <si>
    <t>28.10.24</t>
  </si>
  <si>
    <t>Preferred Drone</t>
  </si>
  <si>
    <t>Preferred Hover</t>
  </si>
  <si>
    <t>all the records that have used a burger poi</t>
  </si>
  <si>
    <t xml:space="preserve">using </t>
  </si>
  <si>
    <t>https://answers.microsoft.com/en-us/msoffice/forum/all/select-rows-with-a-certain-value-in-a-column/5fcb17ab-354e-41e0-93fa-22002529d9a2</t>
  </si>
  <si>
    <t>to select burger rows</t>
  </si>
  <si>
    <t>(had to unmerge and delete stuff tho)</t>
  </si>
  <si>
    <t>timeNeeded</t>
  </si>
  <si>
    <t>poiName</t>
  </si>
  <si>
    <t>LostTrack</t>
  </si>
  <si>
    <t>mode</t>
  </si>
  <si>
    <t>drone</t>
  </si>
  <si>
    <t>hover</t>
  </si>
  <si>
    <t>https://www.youtube.com/watch?v=39lsUsJsc2c</t>
  </si>
  <si>
    <t>RectifiedTimeNeeded</t>
  </si>
  <si>
    <t>copy pasted stuff by hand, since vba is a bitch</t>
  </si>
  <si>
    <t>martin</t>
  </si>
  <si>
    <t xml:space="preserve">martin </t>
  </si>
  <si>
    <t>04.11.24</t>
  </si>
  <si>
    <t>eva</t>
  </si>
  <si>
    <t>499.46</t>
  </si>
  <si>
    <t>60.56</t>
  </si>
  <si>
    <t>17.92</t>
  </si>
  <si>
    <t>499.44</t>
  </si>
  <si>
    <t>383.27</t>
  </si>
  <si>
    <t>121.93</t>
  </si>
  <si>
    <t>85.94</t>
  </si>
  <si>
    <t>383.25</t>
  </si>
  <si>
    <t>22.62</t>
  </si>
  <si>
    <t>308.37</t>
  </si>
  <si>
    <t>94.38</t>
  </si>
  <si>
    <t>48.36</t>
  </si>
  <si>
    <t>21.38</t>
  </si>
  <si>
    <t>72.88</t>
  </si>
  <si>
    <t>59.74</t>
  </si>
  <si>
    <t>283.96</t>
  </si>
  <si>
    <t>24.36</t>
  </si>
  <si>
    <t>283.94</t>
  </si>
  <si>
    <t>133.51</t>
  </si>
  <si>
    <t>on avg study took 30-50min</t>
  </si>
  <si>
    <t xml:space="preserve">sometimes the hmd disconnected (cable just unplugged) on replug users would be double their size (since I don’t have a feature to make sure everyone is the same height). Would give them an advantage when they are talled since they have better overview </t>
  </si>
  <si>
    <t>some users get confused with controls and want to press UI buttons with the 'A' button</t>
  </si>
  <si>
    <t>users would like to select objects in hover-mode through the view-panel, is problematic if they want to select items far away since occlusion etc. eG they already navigated with the cam so they see their next obj. would have been a nice feature…</t>
  </si>
  <si>
    <t>hover mode: some users just stayed on an object and zoomed and circled to get an overview</t>
  </si>
  <si>
    <t>users said hover cam has worse overview of the diorama</t>
  </si>
  <si>
    <t>some users like to put their view-panels real far away</t>
  </si>
  <si>
    <t>a users did not spawn cam and then move panel but instead turned left/right and spawned cam so that view-panel is already somewhere where it doesn’t bother</t>
  </si>
  <si>
    <t xml:space="preserve">a users said the drone embodiment changed over time. </t>
  </si>
  <si>
    <t>some users often forgot the look and fly feature, they keep deleting the cam an spawning a new one (one specific one however did it deliberately, he "likes to keep his views tidy"</t>
  </si>
  <si>
    <t>a user said with the hover-cam it is hard to look into corners</t>
  </si>
  <si>
    <t>some users did not like the drones inverted axis for looking</t>
  </si>
  <si>
    <t>some users would have liked to change the sensibility of the drone/hoverCam</t>
  </si>
  <si>
    <t>some users want to zoom through objects using the hoverCam</t>
  </si>
  <si>
    <t>since the hoverCam and drone can move into meshes, this can lead to weird and confusing perspectives for users</t>
  </si>
  <si>
    <t xml:space="preserve">hoverMode: the panels can occlude the raycasts, which is annoying. </t>
  </si>
  <si>
    <t>someone remarked its weird that hoverModes movement is on right joystick but on the drone cam its on the left joystick</t>
  </si>
  <si>
    <t>one user (dodo) has lost one of her iris, therefore special case</t>
  </si>
  <si>
    <t>hoverMode: the raycast selection can be frusstrating, ppl confuse the buttons and don’t realise what is going on. Also hard to get correct item that are far away. Look and fly would need more feedback!</t>
  </si>
  <si>
    <t>someone remarked items are too hard to find. Should be color coded like in games, eg always bright yellow</t>
  </si>
  <si>
    <t>some users did not like the "found POIs" UI and were annoyed by it</t>
  </si>
  <si>
    <t>some users were confused by the different modes: in hover 'A' does not spawn a new one, in drone mode 'A' spawns a new cam</t>
  </si>
  <si>
    <t>a user remarked that the drone moves a lot but the user itself is always standing still. Is disorienting and draining</t>
  </si>
  <si>
    <t>a user said the hover controls are harder to learn than the drone ones (are more used to it?)</t>
  </si>
  <si>
    <t>a user remarked that locking the UI to the HUD is useless, never used it</t>
  </si>
  <si>
    <t>hoverMode: users often accidentally moved the cam away from a found object. They wanted to spawn a new cam</t>
  </si>
  <si>
    <t>HoverMode: a users was deliberatley selecting objects high up to get an overview of the scene</t>
  </si>
  <si>
    <t>a user remarked: liked the drone in the tutorial already more</t>
  </si>
  <si>
    <t>a user remarked: droneMode -&gt; would swap the control sticks, hard to move camera and also press up/down face-buttons at same time if on the same controller</t>
  </si>
  <si>
    <t>drone-mode: when users accidentaly spawn a new cam it disrupts the flow. The need to delete the new cam and select the old one again.</t>
  </si>
  <si>
    <t>a user remarked: the prefered mode depends on whether they see the target or not. Hover if they can, drone if not</t>
  </si>
  <si>
    <t>a user said the hover mode is too restrictive: hard to select items far away with raycast. Would be nice to select through the view-panel</t>
  </si>
  <si>
    <t>verdict: drone is better for exploration. Hover most likely better for closer inspection of items. Suggest a combined version where fly drone, then can raycast select through the viewpanel -&gt; view obj in detail. Change back and fly around again.</t>
  </si>
  <si>
    <t>also streamline controls, and add animations to everything: eG when cam changes from drone to hoverCam. Plus more feedback.</t>
  </si>
  <si>
    <t>gender</t>
  </si>
  <si>
    <t>vr experience</t>
  </si>
  <si>
    <t>male</t>
  </si>
  <si>
    <t>female</t>
  </si>
  <si>
    <t>age</t>
  </si>
  <si>
    <t>vr experience -&gt; 1-4; 1=never used; 4 = frequently use</t>
  </si>
  <si>
    <t>finlay</t>
  </si>
  <si>
    <t>HoverCamEmbodiment</t>
  </si>
  <si>
    <t>DroneCamEmbodiment</t>
  </si>
  <si>
    <t>Preferred Control-Scheme</t>
  </si>
  <si>
    <t>hoverCam -&gt; 0 = user; 1 = cam</t>
  </si>
  <si>
    <t>droneCam -&gt; 0 = user; 1 = cam</t>
  </si>
  <si>
    <t>preferred control -&gt; 0 = user-centric; 1 = drone-centric</t>
  </si>
  <si>
    <t>decimal</t>
  </si>
  <si>
    <t>for paper, list amount of male/female, avg age and std of age</t>
  </si>
  <si>
    <t>also average vr experience</t>
  </si>
  <si>
    <t>also list how many glasses, and how many removed</t>
  </si>
  <si>
    <t>glasses but removed</t>
  </si>
  <si>
    <t>glasses total</t>
  </si>
  <si>
    <t>not very sure on that number!</t>
  </si>
  <si>
    <t>florance</t>
  </si>
  <si>
    <t>lionel</t>
  </si>
  <si>
    <t>demographic data:</t>
  </si>
  <si>
    <t>average age</t>
  </si>
  <si>
    <t xml:space="preserve">n </t>
  </si>
  <si>
    <t>average vr experience</t>
  </si>
  <si>
    <t>Never used</t>
  </si>
  <si>
    <t>Used once or twice</t>
  </si>
  <si>
    <t>Occasionally use</t>
  </si>
  <si>
    <t>Frequently use</t>
  </si>
  <si>
    <t>pois boxplot of the times need to find them</t>
  </si>
  <si>
    <t>poxplot of completion time of hover and drone</t>
  </si>
  <si>
    <t>corrected Time format</t>
  </si>
  <si>
    <t>corrected time format</t>
  </si>
  <si>
    <t>avg hover</t>
  </si>
  <si>
    <t>avg drone</t>
  </si>
  <si>
    <t>std drone</t>
  </si>
  <si>
    <t>std hover</t>
  </si>
  <si>
    <t>time in user centric vs drone centric</t>
  </si>
  <si>
    <t>avg user centric</t>
  </si>
  <si>
    <t>avg drone centric</t>
  </si>
  <si>
    <t>whilst docking/undocing was explained during tutorial</t>
  </si>
  <si>
    <t>only a single participant used it in the study. Docked once, and undocked once again. (dodo)</t>
  </si>
  <si>
    <t>martin also mentioned its useless</t>
  </si>
  <si>
    <t>3 participants never used drone centric mode; perhaps since they didn’t notice the difference and didn’t understand the blue button</t>
  </si>
  <si>
    <t>corrected</t>
  </si>
  <si>
    <t>std user</t>
  </si>
  <si>
    <t>correlation of drone embodiment and control-schemes</t>
  </si>
  <si>
    <t>what is p?</t>
  </si>
  <si>
    <t>p-value is a number describing the likelihood of obtaining the observed data under the null hypothesis of a statistical test</t>
  </si>
  <si>
    <t>p value = a statistical measure used to determien the likelihood that an observed outcome is the result of chance</t>
  </si>
  <si>
    <t>null-hypothesis = a hypothesis that proposes that no statistical significance exists in a set of give nobservations and is used to assess the credibility of hypothesis by using sample data</t>
  </si>
  <si>
    <t>p-value &lt; 0.05 is considered statisticall significant</t>
  </si>
  <si>
    <t>1 = camera</t>
  </si>
  <si>
    <t>0 = user</t>
  </si>
  <si>
    <t>1 = drone-centric</t>
  </si>
  <si>
    <t>0 = user-centric</t>
  </si>
  <si>
    <t>if not spectrum but absolute (just &gt;.5 = drone;  &lt;.5 = user)</t>
  </si>
  <si>
    <t>drone count</t>
  </si>
  <si>
    <t>user count</t>
  </si>
  <si>
    <t>for correlation check: https://www.youtube.com/watch?v=e4ApDqG6MGE</t>
  </si>
  <si>
    <t>explains pearson correlation also some test assumptions</t>
  </si>
  <si>
    <t>https://www.youtube.com/watch?v=ukcFrzt6cHk</t>
  </si>
  <si>
    <t>this explains p value</t>
  </si>
  <si>
    <t>pearson correlation r</t>
  </si>
  <si>
    <t>checks if embodiment correlates with control-Scheme</t>
  </si>
  <si>
    <t>perason correlation p</t>
  </si>
  <si>
    <t>linear regression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</si>
  <si>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</si>
  <si>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</si>
  <si>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</si>
  <si>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</si>
  <si>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</si>
  <si>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</si>
  <si>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</si>
  <si>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</si>
  <si>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</si>
  <si>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</si>
  <si>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</si>
  <si>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</si>
  <si>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</si>
  <si>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</si>
  <si>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</si>
  <si>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</si>
  <si>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</si>
  <si>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</si>
  <si>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</si>
  <si>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</si>
  <si>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</si>
  <si>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</si>
  <si>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</si>
  <si>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</si>
  <si>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</si>
  <si>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</si>
  <si>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DroneCamEmbodiment</t>
  </si>
  <si>
    <t>Residuals</t>
  </si>
  <si>
    <t>Standard Residuals</t>
  </si>
  <si>
    <t>https://www.youtube.com/watch?v=9wX1a1J4WOI</t>
  </si>
  <si>
    <t>kinda useless to try predict one data from another if they do not correlate</t>
  </si>
  <si>
    <t>total prefered control-scheme</t>
  </si>
  <si>
    <t>checks if embodiment correlates with total control-Scheme</t>
  </si>
  <si>
    <t>mean</t>
  </si>
  <si>
    <t>sd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</si>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</sst>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numFmts>
  <fonts count="5" x14ac:knownFonts="1">
    <font>
      <sz val="11"/>
      <color theme="1"/>
      <name val="Calibri"/>
      <family val="2"/>
      <scheme val="minor"/>
    </font>
    <fon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5">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17">
    <xf numFmtId="0" fontId="0" fillId="0" borderId="0" xfId="0"/>
    <xf numFmtId="14" fontId="0" fillId="0" borderId="0" xfId="0" applyNumberFormat="1"/>
    <xf numFmtId="0" fontId="0" fillId="0" borderId="0" xfId="0" applyAlignment="1">
      <alignment wrapText="1"/>
    </xf>
    <xf numFmtId="0" fontId="0" fillId="0" borderId="1" xfId="0" applyBorder="1"/>
    <xf numFmtId="0" fontId="0" fillId="2" borderId="0" xfId="0" applyFill="1"/>
    <xf numFmtId="0" fontId="0" fillId="3" borderId="0" xfId="0" applyFill="1"/>
    <xf numFmtId="0" fontId="0" fillId="0" borderId="0" xfId="0" applyAlignment="1">
      <alignment vertical="center"/>
    </xf>
    <xf numFmtId="14" fontId="0" fillId="0" borderId="0" xfId="0" applyNumberFormat="1" applyAlignment="1">
      <alignment vertical="center"/>
    </xf>
    <xf numFmtId="2" fontId="0" fillId="0" borderId="0" xfId="1" applyNumberFormat="1" applyFont="1"/>
    <xf numFmtId="164" fontId="0" fillId="0" borderId="0" xfId="1" applyNumberFormat="1" applyFont="1"/>
    <xf numFmtId="164" fontId="0" fillId="0" borderId="0" xfId="0" applyNumberFormat="1"/>
    <xf numFmtId="0" fontId="2" fillId="0" borderId="0" xfId="2"/>
    <xf numFmtId="0" fontId="0" fillId="0" borderId="3" xfId="0" applyBorder="1"/>
    <xf numFmtId="0" fontId="4" fillId="0" borderId="4" xfId="0" applyFont="1" applyBorder="1" applyAlignment="1">
      <alignment horizontal="center"/>
    </xf>
    <xf numFmtId="0" fontId="4" fillId="0" borderId="4" xfId="0" applyFont="1" applyBorder="1" applyAlignment="1">
      <alignment horizontal="centerContinuous"/>
    </xf>
    <xf numFmtId="0" fontId="0" fillId="0" borderId="2" xfId="0" applyBorder="1" applyAlignment="1">
      <alignment horizontal="center"/>
    </xf>
    <xf numFmtId="14" fontId="0" fillId="0" borderId="0" xfId="0" applyNumberFormat="1" applyAlignment="1">
      <alignment horizontal="center" vertical="center"/>
    </xf>
  </cellXfs>
  <cellStyles count="3">
    <cellStyle name="Comma" xfId="1" builtinId="3"/>
    <cellStyle name="Hyperlink" xfId="2" builtinId="8"/>
    <cellStyle name="Normal" xfId="0" builtinId="0"/>
  </cellStyles>
  <dxfs count="150">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s>
  <tableStyles count="0" defaultTableStyle="TableStyleMedium2" defaultPivotStyle="PivotStyleLight16"/>
  <colors>
    <mruColors>
      <color rgb="FFD35D71"/>
      <color rgb="FF8B71BF"/>
      <color rgb="FFD858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Preferred Control-Scheme  Residual Plot</a:t>
            </a:r>
          </a:p>
        </c:rich>
      </c:tx>
      <c:overlay val="0"/>
    </c:title>
    <c:autoTitleDeleted val="0"/>
    <c:plotArea>
      <c:layout/>
      <c:scatterChart>
        <c:scatterStyle val="lineMarker"/>
        <c:varyColors val="0"/>
        <c:ser>
          <c:idx val="0"/>
          <c:order val="0"/>
          <c:spPr>
            <a:ln w="19050">
              <a:noFill/>
            </a:ln>
          </c:spPr>
          <c:xVal>
            <c:numRef>
              <c:f>EmbodimentData!$D$2:$D$13</c:f>
              <c:numCache>
                <c:formatCode>General</c:formatCode>
                <c:ptCount val="12"/>
                <c:pt idx="0">
                  <c:v>0.3</c:v>
                </c:pt>
                <c:pt idx="1">
                  <c:v>0.3</c:v>
                </c:pt>
                <c:pt idx="2">
                  <c:v>1</c:v>
                </c:pt>
                <c:pt idx="3">
                  <c:v>1</c:v>
                </c:pt>
                <c:pt idx="4">
                  <c:v>1</c:v>
                </c:pt>
                <c:pt idx="5">
                  <c:v>0</c:v>
                </c:pt>
                <c:pt idx="6">
                  <c:v>1</c:v>
                </c:pt>
                <c:pt idx="7">
                  <c:v>0</c:v>
                </c:pt>
                <c:pt idx="8">
                  <c:v>1</c:v>
                </c:pt>
                <c:pt idx="9">
                  <c:v>0.8</c:v>
                </c:pt>
                <c:pt idx="10">
                  <c:v>0.9</c:v>
                </c:pt>
                <c:pt idx="11">
                  <c:v>1</c:v>
                </c:pt>
              </c:numCache>
            </c:numRef>
          </c:xVal>
          <c:yVal>
            <c:numRef>
              <c:f>Sheet3!$C$25:$C$36</c:f>
              <c:numCache>
                <c:formatCode>General</c:formatCode>
                <c:ptCount val="12"/>
                <c:pt idx="0">
                  <c:v>-0.176621085134539</c:v>
                </c:pt>
                <c:pt idx="1">
                  <c:v>-0.12662108513453907</c:v>
                </c:pt>
                <c:pt idx="2">
                  <c:v>-0.61627701808557567</c:v>
                </c:pt>
                <c:pt idx="3">
                  <c:v>0.28372298191442435</c:v>
                </c:pt>
                <c:pt idx="4">
                  <c:v>0.18372298191442438</c:v>
                </c:pt>
                <c:pt idx="5">
                  <c:v>-0.13105425672695192</c:v>
                </c:pt>
                <c:pt idx="6">
                  <c:v>-0.11627701808557567</c:v>
                </c:pt>
                <c:pt idx="7">
                  <c:v>0.2689457432730481</c:v>
                </c:pt>
                <c:pt idx="8">
                  <c:v>-0.31627701808557562</c:v>
                </c:pt>
                <c:pt idx="9">
                  <c:v>0.28076753418614908</c:v>
                </c:pt>
                <c:pt idx="10">
                  <c:v>0.18224525805028668</c:v>
                </c:pt>
                <c:pt idx="11">
                  <c:v>0.28372298191442435</c:v>
                </c:pt>
              </c:numCache>
            </c:numRef>
          </c:yVal>
          <c:smooth val="0"/>
          <c:extLst>
            <c:ext xmlns:c16="http://schemas.microsoft.com/office/drawing/2014/chart" uri="{C3380CC4-5D6E-409C-BE32-E72D297353CC}">
              <c16:uniqueId val="{00000004-7485-4178-AE91-FA169CDC831C}"/>
            </c:ext>
          </c:extLst>
        </c:ser>
        <c:dLbls>
          <c:showLegendKey val="0"/>
          <c:showVal val="0"/>
          <c:showCatName val="0"/>
          <c:showSerName val="0"/>
          <c:showPercent val="0"/>
          <c:showBubbleSize val="0"/>
        </c:dLbls>
        <c:axId val="734366416"/>
        <c:axId val="734343376"/>
      </c:scatterChart>
      <c:valAx>
        <c:axId val="734366416"/>
        <c:scaling>
          <c:orientation val="minMax"/>
        </c:scaling>
        <c:delete val="0"/>
        <c:axPos val="b"/>
        <c:title>
          <c:tx>
            <c:rich>
              <a:bodyPr/>
              <a:lstStyle/>
              <a:p>
                <a:pPr>
                  <a:defRPr/>
                </a:pPr>
                <a:r>
                  <a:rPr lang="en-US"/>
                  <a:t>Preferred Control-Scheme</a:t>
                </a:r>
              </a:p>
            </c:rich>
          </c:tx>
          <c:overlay val="0"/>
        </c:title>
        <c:numFmt formatCode="General" sourceLinked="1"/>
        <c:majorTickMark val="out"/>
        <c:minorTickMark val="none"/>
        <c:tickLblPos val="nextTo"/>
        <c:crossAx val="734343376"/>
        <c:crosses val="autoZero"/>
        <c:crossBetween val="midCat"/>
      </c:valAx>
      <c:valAx>
        <c:axId val="73434337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343664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Preferred Control-Scheme Line Fit  Plot</a:t>
            </a:r>
          </a:p>
        </c:rich>
      </c:tx>
      <c:layout>
        <c:manualLayout>
          <c:xMode val="edge"/>
          <c:yMode val="edge"/>
          <c:x val="0.15325513998250218"/>
          <c:y val="4.8611111111111112E-2"/>
        </c:manualLayout>
      </c:layout>
      <c:overlay val="0"/>
    </c:title>
    <c:autoTitleDeleted val="0"/>
    <c:plotArea>
      <c:layout/>
      <c:scatterChart>
        <c:scatterStyle val="lineMarker"/>
        <c:varyColors val="0"/>
        <c:ser>
          <c:idx val="0"/>
          <c:order val="0"/>
          <c:tx>
            <c:v>DroneCamEmbodiment</c:v>
          </c:tx>
          <c:spPr>
            <a:ln w="19050">
              <a:noFill/>
            </a:ln>
          </c:spPr>
          <c:xVal>
            <c:numRef>
              <c:f>EmbodimentData!$D$2:$D$13</c:f>
              <c:numCache>
                <c:formatCode>General</c:formatCode>
                <c:ptCount val="12"/>
                <c:pt idx="0">
                  <c:v>0.3</c:v>
                </c:pt>
                <c:pt idx="1">
                  <c:v>0.3</c:v>
                </c:pt>
                <c:pt idx="2">
                  <c:v>1</c:v>
                </c:pt>
                <c:pt idx="3">
                  <c:v>1</c:v>
                </c:pt>
                <c:pt idx="4">
                  <c:v>1</c:v>
                </c:pt>
                <c:pt idx="5">
                  <c:v>0</c:v>
                </c:pt>
                <c:pt idx="6">
                  <c:v>1</c:v>
                </c:pt>
                <c:pt idx="7">
                  <c:v>0</c:v>
                </c:pt>
                <c:pt idx="8">
                  <c:v>1</c:v>
                </c:pt>
                <c:pt idx="9">
                  <c:v>0.8</c:v>
                </c:pt>
                <c:pt idx="10">
                  <c:v>0.9</c:v>
                </c:pt>
                <c:pt idx="11">
                  <c:v>1</c:v>
                </c:pt>
              </c:numCache>
            </c:numRef>
          </c:xVal>
          <c:yVal>
            <c:numRef>
              <c:f>EmbodimentData!$C$2:$C$13</c:f>
              <c:numCache>
                <c:formatCode>General</c:formatCode>
                <c:ptCount val="12"/>
                <c:pt idx="0">
                  <c:v>0.55000000000000004</c:v>
                </c:pt>
                <c:pt idx="1">
                  <c:v>0.6</c:v>
                </c:pt>
                <c:pt idx="2">
                  <c:v>0.1</c:v>
                </c:pt>
                <c:pt idx="3">
                  <c:v>1</c:v>
                </c:pt>
                <c:pt idx="4">
                  <c:v>0.9</c:v>
                </c:pt>
                <c:pt idx="5">
                  <c:v>0.6</c:v>
                </c:pt>
                <c:pt idx="6">
                  <c:v>0.6</c:v>
                </c:pt>
                <c:pt idx="7">
                  <c:v>1</c:v>
                </c:pt>
                <c:pt idx="8">
                  <c:v>0.4</c:v>
                </c:pt>
                <c:pt idx="9">
                  <c:v>1</c:v>
                </c:pt>
                <c:pt idx="10">
                  <c:v>0.9</c:v>
                </c:pt>
                <c:pt idx="11">
                  <c:v>1</c:v>
                </c:pt>
              </c:numCache>
            </c:numRef>
          </c:yVal>
          <c:smooth val="0"/>
          <c:extLst>
            <c:ext xmlns:c16="http://schemas.microsoft.com/office/drawing/2014/chart" uri="{C3380CC4-5D6E-409C-BE32-E72D297353CC}">
              <c16:uniqueId val="{00000004-5C3C-4979-8041-4EB7B60DF67D}"/>
            </c:ext>
          </c:extLst>
        </c:ser>
        <c:ser>
          <c:idx val="1"/>
          <c:order val="1"/>
          <c:tx>
            <c:v>Predicted DroneCamEmbodiment</c:v>
          </c:tx>
          <c:spPr>
            <a:ln w="19050">
              <a:noFill/>
            </a:ln>
          </c:spPr>
          <c:xVal>
            <c:numRef>
              <c:f>EmbodimentData!$D$2:$D$13</c:f>
              <c:numCache>
                <c:formatCode>General</c:formatCode>
                <c:ptCount val="12"/>
                <c:pt idx="0">
                  <c:v>0.3</c:v>
                </c:pt>
                <c:pt idx="1">
                  <c:v>0.3</c:v>
                </c:pt>
                <c:pt idx="2">
                  <c:v>1</c:v>
                </c:pt>
                <c:pt idx="3">
                  <c:v>1</c:v>
                </c:pt>
                <c:pt idx="4">
                  <c:v>1</c:v>
                </c:pt>
                <c:pt idx="5">
                  <c:v>0</c:v>
                </c:pt>
                <c:pt idx="6">
                  <c:v>1</c:v>
                </c:pt>
                <c:pt idx="7">
                  <c:v>0</c:v>
                </c:pt>
                <c:pt idx="8">
                  <c:v>1</c:v>
                </c:pt>
                <c:pt idx="9">
                  <c:v>0.8</c:v>
                </c:pt>
                <c:pt idx="10">
                  <c:v>0.9</c:v>
                </c:pt>
                <c:pt idx="11">
                  <c:v>1</c:v>
                </c:pt>
              </c:numCache>
            </c:numRef>
          </c:xVal>
          <c:yVal>
            <c:numRef>
              <c:f>Sheet3!$B$25:$B$36</c:f>
              <c:numCache>
                <c:formatCode>General</c:formatCode>
                <c:ptCount val="12"/>
                <c:pt idx="0">
                  <c:v>0.72662108513453905</c:v>
                </c:pt>
                <c:pt idx="1">
                  <c:v>0.72662108513453905</c:v>
                </c:pt>
                <c:pt idx="2">
                  <c:v>0.71627701808557565</c:v>
                </c:pt>
                <c:pt idx="3">
                  <c:v>0.71627701808557565</c:v>
                </c:pt>
                <c:pt idx="4">
                  <c:v>0.71627701808557565</c:v>
                </c:pt>
                <c:pt idx="5">
                  <c:v>0.7310542567269519</c:v>
                </c:pt>
                <c:pt idx="6">
                  <c:v>0.71627701808557565</c:v>
                </c:pt>
                <c:pt idx="7">
                  <c:v>0.7310542567269519</c:v>
                </c:pt>
                <c:pt idx="8">
                  <c:v>0.71627701808557565</c:v>
                </c:pt>
                <c:pt idx="9">
                  <c:v>0.71923246581385092</c:v>
                </c:pt>
                <c:pt idx="10">
                  <c:v>0.71775474194971334</c:v>
                </c:pt>
                <c:pt idx="11">
                  <c:v>0.71627701808557565</c:v>
                </c:pt>
              </c:numCache>
            </c:numRef>
          </c:yVal>
          <c:smooth val="0"/>
          <c:extLst>
            <c:ext xmlns:c16="http://schemas.microsoft.com/office/drawing/2014/chart" uri="{C3380CC4-5D6E-409C-BE32-E72D297353CC}">
              <c16:uniqueId val="{00000005-5C3C-4979-8041-4EB7B60DF67D}"/>
            </c:ext>
          </c:extLst>
        </c:ser>
        <c:dLbls>
          <c:showLegendKey val="0"/>
          <c:showVal val="0"/>
          <c:showCatName val="0"/>
          <c:showSerName val="0"/>
          <c:showPercent val="0"/>
          <c:showBubbleSize val="0"/>
        </c:dLbls>
        <c:axId val="734347216"/>
        <c:axId val="734361136"/>
      </c:scatterChart>
      <c:valAx>
        <c:axId val="734347216"/>
        <c:scaling>
          <c:orientation val="minMax"/>
        </c:scaling>
        <c:delete val="0"/>
        <c:axPos val="b"/>
        <c:title>
          <c:tx>
            <c:rich>
              <a:bodyPr/>
              <a:lstStyle/>
              <a:p>
                <a:pPr>
                  <a:defRPr/>
                </a:pPr>
                <a:r>
                  <a:rPr lang="en-US"/>
                  <a:t>Preferred Control-Scheme</a:t>
                </a:r>
              </a:p>
            </c:rich>
          </c:tx>
          <c:overlay val="0"/>
        </c:title>
        <c:numFmt formatCode="General" sourceLinked="1"/>
        <c:majorTickMark val="out"/>
        <c:minorTickMark val="none"/>
        <c:tickLblPos val="nextTo"/>
        <c:crossAx val="734361136"/>
        <c:crosses val="autoZero"/>
        <c:crossBetween val="midCat"/>
      </c:valAx>
      <c:valAx>
        <c:axId val="734361136"/>
        <c:scaling>
          <c:orientation val="minMax"/>
        </c:scaling>
        <c:delete val="0"/>
        <c:axPos val="l"/>
        <c:title>
          <c:tx>
            <c:rich>
              <a:bodyPr/>
              <a:lstStyle/>
              <a:p>
                <a:pPr>
                  <a:defRPr/>
                </a:pPr>
                <a:r>
                  <a:rPr lang="en-US"/>
                  <a:t>DroneCamEmbodiment</a:t>
                </a:r>
              </a:p>
            </c:rich>
          </c:tx>
          <c:overlay val="0"/>
        </c:title>
        <c:numFmt formatCode="General" sourceLinked="1"/>
        <c:majorTickMark val="out"/>
        <c:minorTickMark val="none"/>
        <c:tickLblPos val="nextTo"/>
        <c:crossAx val="73434721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'SpawnedCamCount' by 'Name' and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Drone</c:v>
          </c:tx>
          <c:spPr>
            <a:solidFill>
              <a:schemeClr val="accent1"/>
            </a:solidFill>
            <a:ln>
              <a:noFill/>
            </a:ln>
            <a:effectLst/>
          </c:spPr>
          <c:invertIfNegative val="0"/>
          <c:cat>
            <c:strLit>
              <c:ptCount val="10"/>
              <c:pt idx="0">
                <c:v>Birgit</c:v>
              </c:pt>
              <c:pt idx="1">
                <c:v>dodo</c:v>
              </c:pt>
              <c:pt idx="2">
                <c:v>elisa</c:v>
              </c:pt>
              <c:pt idx="3">
                <c:v>finley</c:v>
              </c:pt>
              <c:pt idx="4">
                <c:v>florence</c:v>
              </c:pt>
              <c:pt idx="5">
                <c:v>lio</c:v>
              </c:pt>
              <c:pt idx="6">
                <c:v>markus</c:v>
              </c:pt>
              <c:pt idx="7">
                <c:v>nhung</c:v>
              </c:pt>
              <c:pt idx="8">
                <c:v>peter</c:v>
              </c:pt>
              <c:pt idx="9">
                <c:v>sina</c:v>
              </c:pt>
            </c:strLit>
          </c:cat>
          <c:val>
            <c:numLit>
              <c:formatCode>General</c:formatCode>
              <c:ptCount val="10"/>
              <c:pt idx="0">
                <c:v>3</c:v>
              </c:pt>
              <c:pt idx="1">
                <c:v>5</c:v>
              </c:pt>
              <c:pt idx="2">
                <c:v>6</c:v>
              </c:pt>
              <c:pt idx="3">
                <c:v>3</c:v>
              </c:pt>
              <c:pt idx="4">
                <c:v>6</c:v>
              </c:pt>
              <c:pt idx="5">
                <c:v>5</c:v>
              </c:pt>
              <c:pt idx="6">
                <c:v>3</c:v>
              </c:pt>
              <c:pt idx="7">
                <c:v>6</c:v>
              </c:pt>
              <c:pt idx="8">
                <c:v>11</c:v>
              </c:pt>
              <c:pt idx="9">
                <c:v>5</c:v>
              </c:pt>
            </c:numLit>
          </c:val>
          <c:extLst>
            <c:ext xmlns:c16="http://schemas.microsoft.com/office/drawing/2014/chart" uri="{C3380CC4-5D6E-409C-BE32-E72D297353CC}">
              <c16:uniqueId val="{00000000-C80D-4EE4-997E-EB724DDD4CB4}"/>
            </c:ext>
          </c:extLst>
        </c:ser>
        <c:ser>
          <c:idx val="1"/>
          <c:order val="1"/>
          <c:tx>
            <c:v>Hover</c:v>
          </c:tx>
          <c:spPr>
            <a:solidFill>
              <a:schemeClr val="accent2"/>
            </a:solidFill>
            <a:ln>
              <a:noFill/>
            </a:ln>
            <a:effectLst/>
          </c:spPr>
          <c:invertIfNegative val="0"/>
          <c:cat>
            <c:strLit>
              <c:ptCount val="10"/>
              <c:pt idx="0">
                <c:v>Birgit</c:v>
              </c:pt>
              <c:pt idx="1">
                <c:v>dodo</c:v>
              </c:pt>
              <c:pt idx="2">
                <c:v>elisa</c:v>
              </c:pt>
              <c:pt idx="3">
                <c:v>finley</c:v>
              </c:pt>
              <c:pt idx="4">
                <c:v>florence</c:v>
              </c:pt>
              <c:pt idx="5">
                <c:v>lio</c:v>
              </c:pt>
              <c:pt idx="6">
                <c:v>markus</c:v>
              </c:pt>
              <c:pt idx="7">
                <c:v>nhung</c:v>
              </c:pt>
              <c:pt idx="8">
                <c:v>peter</c:v>
              </c:pt>
              <c:pt idx="9">
                <c:v>sina</c:v>
              </c:pt>
            </c:strLit>
          </c:cat>
          <c:val>
            <c:numLit>
              <c:formatCode>General</c:formatCode>
              <c:ptCount val="10"/>
              <c:pt idx="0">
                <c:v>14</c:v>
              </c:pt>
              <c:pt idx="1">
                <c:v>67</c:v>
              </c:pt>
              <c:pt idx="2">
                <c:v>18</c:v>
              </c:pt>
              <c:pt idx="3">
                <c:v>15</c:v>
              </c:pt>
              <c:pt idx="4">
                <c:v>39</c:v>
              </c:pt>
              <c:pt idx="5">
                <c:v>7</c:v>
              </c:pt>
              <c:pt idx="6">
                <c:v>9</c:v>
              </c:pt>
              <c:pt idx="7">
                <c:v>10</c:v>
              </c:pt>
              <c:pt idx="8">
                <c:v>17</c:v>
              </c:pt>
              <c:pt idx="9">
                <c:v>34</c:v>
              </c:pt>
            </c:numLit>
          </c:val>
          <c:extLst>
            <c:ext xmlns:c16="http://schemas.microsoft.com/office/drawing/2014/chart" uri="{C3380CC4-5D6E-409C-BE32-E72D297353CC}">
              <c16:uniqueId val="{00000001-C80D-4EE4-997E-EB724DDD4CB4}"/>
            </c:ext>
          </c:extLst>
        </c:ser>
        <c:dLbls>
          <c:showLegendKey val="0"/>
          <c:showVal val="0"/>
          <c:showCatName val="0"/>
          <c:showSerName val="0"/>
          <c:showPercent val="0"/>
          <c:showBubbleSize val="0"/>
        </c:dLbls>
        <c:gapWidth val="140"/>
        <c:overlap val="-30"/>
        <c:axId val="170728576"/>
        <c:axId val="170710816"/>
      </c:barChart>
      <c:catAx>
        <c:axId val="1707285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70710816"/>
        <c:crosses val="autoZero"/>
        <c:auto val="1"/>
        <c:lblAlgn val="ctr"/>
        <c:lblOffset val="100"/>
        <c:noMultiLvlLbl val="0"/>
      </c:catAx>
      <c:valAx>
        <c:axId val="17071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SpawnedCamCount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70728576"/>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VR Experience of the Participants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T"/>
        </a:p>
      </c:txPr>
    </c:title>
    <c:autoTitleDeleted val="0"/>
    <c:plotArea>
      <c:layout/>
      <c:barChart>
        <c:barDir val="bar"/>
        <c:grouping val="clustered"/>
        <c:varyColors val="0"/>
        <c:ser>
          <c:idx val="0"/>
          <c:order val="0"/>
          <c:spPr>
            <a:solidFill>
              <a:schemeClr val="accent1"/>
            </a:solidFill>
            <a:ln>
              <a:noFill/>
            </a:ln>
            <a:effectLst/>
          </c:spPr>
          <c:invertIfNegative val="0"/>
          <c:cat>
            <c:strRef>
              <c:f>UserStudyAnalyse!$B$42:$B$45</c:f>
              <c:strCache>
                <c:ptCount val="4"/>
                <c:pt idx="0">
                  <c:v>Never used</c:v>
                </c:pt>
                <c:pt idx="1">
                  <c:v>Used once or twice</c:v>
                </c:pt>
                <c:pt idx="2">
                  <c:v>Occasionally use</c:v>
                </c:pt>
                <c:pt idx="3">
                  <c:v>Frequently use</c:v>
                </c:pt>
              </c:strCache>
            </c:strRef>
          </c:cat>
          <c:val>
            <c:numRef>
              <c:f>UserStudyAnalyse!$C$42:$C$45</c:f>
              <c:numCache>
                <c:formatCode>General</c:formatCode>
                <c:ptCount val="4"/>
                <c:pt idx="0">
                  <c:v>3</c:v>
                </c:pt>
                <c:pt idx="1">
                  <c:v>8</c:v>
                </c:pt>
                <c:pt idx="2">
                  <c:v>0</c:v>
                </c:pt>
                <c:pt idx="3">
                  <c:v>1</c:v>
                </c:pt>
              </c:numCache>
            </c:numRef>
          </c:val>
          <c:extLst>
            <c:ext xmlns:c16="http://schemas.microsoft.com/office/drawing/2014/chart" uri="{C3380CC4-5D6E-409C-BE32-E72D297353CC}">
              <c16:uniqueId val="{00000001-6F2B-4557-8489-53B5BAFF35D0}"/>
            </c:ext>
          </c:extLst>
        </c:ser>
        <c:dLbls>
          <c:showLegendKey val="0"/>
          <c:showVal val="0"/>
          <c:showCatName val="0"/>
          <c:showSerName val="0"/>
          <c:showPercent val="0"/>
          <c:showBubbleSize val="0"/>
        </c:dLbls>
        <c:gapWidth val="182"/>
        <c:axId val="548107072"/>
        <c:axId val="548115232"/>
      </c:barChart>
      <c:catAx>
        <c:axId val="54810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548115232"/>
        <c:crosses val="autoZero"/>
        <c:auto val="1"/>
        <c:lblAlgn val="ctr"/>
        <c:lblOffset val="100"/>
        <c:noMultiLvlLbl val="0"/>
      </c:catAx>
      <c:valAx>
        <c:axId val="548115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54810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_xlchart.v1.19</cx:f>
      </cx:numDim>
    </cx:data>
    <cx:data id="1">
      <cx:strDim type="cat">
        <cx:f>_xlchart.v1.21</cx:f>
      </cx:strDim>
      <cx:numDim type="val">
        <cx:f>_xlchart.v1.7</cx:f>
      </cx:numDim>
    </cx:data>
    <cx:data id="2">
      <cx:strDim type="cat">
        <cx:f>_xlchart.v1.21</cx:f>
      </cx:strDim>
      <cx:numDim type="val">
        <cx:f>_xlchart.v1.9</cx:f>
      </cx:numDim>
    </cx:data>
    <cx:data id="3">
      <cx:strDim type="cat">
        <cx:f>_xlchart.v1.21</cx:f>
      </cx:strDim>
      <cx:numDim type="val">
        <cx:f>_xlchart.v1.13</cx:f>
      </cx:numDim>
    </cx:data>
    <cx:data id="4">
      <cx:strDim type="cat">
        <cx:f>_xlchart.v1.21</cx:f>
      </cx:strDim>
      <cx:numDim type="val">
        <cx:f>_xlchart.v1.18</cx:f>
      </cx:numDim>
    </cx:data>
    <cx:data id="5">
      <cx:strDim type="cat">
        <cx:f>_xlchart.v1.21</cx:f>
      </cx:strDim>
      <cx:numDim type="val">
        <cx:f>_xlchart.v1.22</cx:f>
      </cx:numDim>
    </cx:data>
    <cx:data id="6">
      <cx:strDim type="cat">
        <cx:f>_xlchart.v1.21</cx:f>
      </cx:strDim>
      <cx:numDim type="val">
        <cx:f>_xlchart.v1.15</cx:f>
      </cx:numDim>
    </cx:data>
    <cx:data id="7">
      <cx:strDim type="cat">
        <cx:f>_xlchart.v1.21</cx:f>
      </cx:strDim>
      <cx:numDim type="val">
        <cx:f>_xlchart.v1.12</cx:f>
      </cx:numDim>
    </cx:data>
    <cx:data id="8">
      <cx:strDim type="cat">
        <cx:f>_xlchart.v1.21</cx:f>
      </cx:strDim>
      <cx:numDim type="val">
        <cx:f>_xlchart.v1.17</cx:f>
      </cx:numDim>
    </cx:data>
    <cx:data id="9">
      <cx:strDim type="cat">
        <cx:f>_xlchart.v1.21</cx:f>
      </cx:strDim>
      <cx:numDim type="val">
        <cx:f>_xlchart.v1.14</cx:f>
      </cx:numDim>
    </cx:data>
    <cx:data id="10">
      <cx:strDim type="cat">
        <cx:f>_xlchart.v1.21</cx:f>
      </cx:strDim>
      <cx:numDim type="val">
        <cx:f>_xlchart.v1.20</cx:f>
      </cx:numDim>
    </cx:data>
    <cx:data id="11">
      <cx:strDim type="cat">
        <cx:f>_xlchart.v1.21</cx:f>
      </cx:strDim>
      <cx:numDim type="val">
        <cx:f>_xlchart.v1.10</cx:f>
      </cx:numDim>
    </cx:data>
    <cx:data id="12">
      <cx:strDim type="cat">
        <cx:f>_xlchart.v1.21</cx:f>
      </cx:strDim>
      <cx:numDim type="val">
        <cx:f>_xlchart.v1.11</cx:f>
      </cx:numDim>
    </cx:data>
    <cx:data id="13">
      <cx:strDim type="cat">
        <cx:f>_xlchart.v1.21</cx:f>
      </cx:strDim>
      <cx:numDim type="val">
        <cx:f>_xlchart.v1.8</cx:f>
      </cx:numDim>
    </cx:data>
    <cx:data id="14">
      <cx:strDim type="cat">
        <cx:f>_xlchart.v1.21</cx:f>
      </cx:strDim>
      <cx:numDim type="val">
        <cx:f>_xlchart.v1.16</cx:f>
      </cx:numDim>
    </cx:data>
  </cx:chartData>
  <cx:chart>
    <cx:title pos="t" align="ctr" overlay="0">
      <cx:tx>
        <cx:txData>
          <cx:v>Time needed to find different POIs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Time needed to find different POIs</a:t>
          </a:r>
        </a:p>
      </cx:txPr>
    </cx:title>
    <cx:plotArea>
      <cx:plotAreaRegion>
        <cx:series layoutId="boxWhisker" uniqueId="{E3582F1C-966D-44CB-ACE2-E40EE2954980}">
          <cx:tx>
            <cx:txData>
              <cx:f/>
              <cx:v>Soda Bottle</cx:v>
            </cx:txData>
          </cx:tx>
          <cx:spPr>
            <a:ln>
              <a:solidFill>
                <a:schemeClr val="tx1"/>
              </a:solidFill>
            </a:ln>
          </cx:spPr>
          <cx:dataId val="0"/>
          <cx:layoutPr>
            <cx:visibility meanLine="0" meanMarker="1" nonoutliers="0" outliers="1"/>
            <cx:statistics quartileMethod="exclusive"/>
          </cx:layoutPr>
        </cx:series>
        <cx:series layoutId="boxWhisker" uniqueId="{00000001-5FBA-4F88-AF4B-F712F343B89D}">
          <cx:tx>
            <cx:txData>
              <cx:f/>
              <cx:v>Banana</cx:v>
            </cx:txData>
          </cx:tx>
          <cx:spPr>
            <a:ln>
              <a:solidFill>
                <a:schemeClr val="tx1"/>
              </a:solidFill>
            </a:ln>
          </cx:spPr>
          <cx:dataId val="1"/>
          <cx:layoutPr>
            <cx:visibility nonoutliers="0"/>
            <cx:statistics quartileMethod="exclusive"/>
          </cx:layoutPr>
        </cx:series>
        <cx:series layoutId="boxWhisker" uniqueId="{00000002-5FBA-4F88-AF4B-F712F343B89D}">
          <cx:tx>
            <cx:txData>
              <cx:f/>
              <cx:v>Blue Door</cx:v>
            </cx:txData>
          </cx:tx>
          <cx:spPr>
            <a:ln>
              <a:solidFill>
                <a:schemeClr val="tx1"/>
              </a:solidFill>
            </a:ln>
          </cx:spPr>
          <cx:dataId val="2"/>
          <cx:layoutPr>
            <cx:visibility nonoutliers="0"/>
            <cx:statistics quartileMethod="exclusive"/>
          </cx:layoutPr>
        </cx:series>
        <cx:series layoutId="boxWhisker" uniqueId="{00000003-5FBA-4F88-AF4B-F712F343B89D}">
          <cx:tx>
            <cx:txData>
              <cx:f/>
              <cx:v>Donut</cx:v>
            </cx:txData>
          </cx:tx>
          <cx:spPr>
            <a:ln>
              <a:solidFill>
                <a:schemeClr val="tx1"/>
              </a:solidFill>
            </a:ln>
          </cx:spPr>
          <cx:dataId val="3"/>
          <cx:layoutPr>
            <cx:visibility nonoutliers="0"/>
            <cx:statistics quartileMethod="exclusive"/>
          </cx:layoutPr>
        </cx:series>
        <cx:series layoutId="boxWhisker" uniqueId="{00000004-5FBA-4F88-AF4B-F712F343B89D}">
          <cx:tx>
            <cx:txData>
              <cx:f/>
              <cx:v>Question Crate</cx:v>
            </cx:txData>
          </cx:tx>
          <cx:spPr>
            <a:ln>
              <a:solidFill>
                <a:schemeClr val="tx1"/>
              </a:solidFill>
            </a:ln>
          </cx:spPr>
          <cx:dataId val="4"/>
          <cx:layoutPr>
            <cx:visibility nonoutliers="0"/>
            <cx:statistics quartileMethod="exclusive"/>
          </cx:layoutPr>
        </cx:series>
        <cx:series layoutId="boxWhisker" uniqueId="{00000005-5FBA-4F88-AF4B-F712F343B89D}">
          <cx:tx>
            <cx:txData>
              <cx:f/>
              <cx:v>Water Pipe</cx:v>
            </cx:txData>
          </cx:tx>
          <cx:spPr>
            <a:ln>
              <a:solidFill>
                <a:schemeClr val="tx1"/>
              </a:solidFill>
            </a:ln>
          </cx:spPr>
          <cx:dataId val="5"/>
          <cx:layoutPr>
            <cx:visibility nonoutliers="0"/>
            <cx:statistics quartileMethod="exclusive"/>
          </cx:layoutPr>
        </cx:series>
        <cx:series layoutId="boxWhisker" uniqueId="{00000006-5FBA-4F88-AF4B-F712F343B89D}">
          <cx:tx>
            <cx:txData>
              <cx:f/>
              <cx:v>Gun</cx:v>
            </cx:txData>
          </cx:tx>
          <cx:spPr>
            <a:solidFill>
              <a:srgbClr val="D858D8"/>
            </a:solidFill>
            <a:ln>
              <a:solidFill>
                <a:schemeClr val="tx1"/>
              </a:solidFill>
            </a:ln>
          </cx:spPr>
          <cx:dataId val="6"/>
          <cx:layoutPr>
            <cx:visibility nonoutliers="0"/>
            <cx:statistics quartileMethod="exclusive"/>
          </cx:layoutPr>
        </cx:series>
        <cx:series layoutId="boxWhisker" uniqueId="{00000007-5FBA-4F88-AF4B-F712F343B89D}">
          <cx:tx>
            <cx:txData>
              <cx:f/>
              <cx:v>Controller</cx:v>
            </cx:txData>
          </cx:tx>
          <cx:spPr>
            <a:ln>
              <a:solidFill>
                <a:schemeClr val="tx1"/>
              </a:solidFill>
            </a:ln>
          </cx:spPr>
          <cx:dataId val="7"/>
          <cx:layoutPr>
            <cx:visibility nonoutliers="0"/>
            <cx:statistics quartileMethod="exclusive"/>
          </cx:layoutPr>
        </cx:series>
        <cx:series layoutId="boxWhisker" uniqueId="{00000008-5FBA-4F88-AF4B-F712F343B89D}">
          <cx:tx>
            <cx:txData>
              <cx:f/>
              <cx:v>Kick Me Sticky Note</cx:v>
            </cx:txData>
          </cx:tx>
          <cx:spPr>
            <a:ln>
              <a:solidFill>
                <a:schemeClr val="tx1"/>
              </a:solidFill>
            </a:ln>
          </cx:spPr>
          <cx:dataId val="8"/>
          <cx:layoutPr>
            <cx:visibility nonoutliers="0"/>
            <cx:statistics quartileMethod="exclusive"/>
          </cx:layoutPr>
        </cx:series>
        <cx:series layoutId="boxWhisker" uniqueId="{00000009-5FBA-4F88-AF4B-F712F343B89D}">
          <cx:tx>
            <cx:txData>
              <cx:f/>
              <cx:v>Give Way Sign</cx:v>
            </cx:txData>
          </cx:tx>
          <cx:spPr>
            <a:ln>
              <a:solidFill>
                <a:schemeClr val="tx1"/>
              </a:solidFill>
            </a:ln>
          </cx:spPr>
          <cx:dataId val="9"/>
          <cx:layoutPr>
            <cx:visibility nonoutliers="0"/>
            <cx:statistics quartileMethod="exclusive"/>
          </cx:layoutPr>
        </cx:series>
        <cx:series layoutId="boxWhisker" uniqueId="{0000000A-5FBA-4F88-AF4B-F712F343B89D}">
          <cx:tx>
            <cx:txData>
              <cx:f/>
              <cx:v>Taxi</cx:v>
            </cx:txData>
          </cx:tx>
          <cx:spPr>
            <a:solidFill>
              <a:srgbClr val="8B71BF"/>
            </a:solidFill>
            <a:ln>
              <a:solidFill>
                <a:schemeClr val="tx1"/>
              </a:solidFill>
            </a:ln>
          </cx:spPr>
          <cx:dataId val="10"/>
          <cx:layoutPr>
            <cx:visibility nonoutliers="0"/>
            <cx:statistics quartileMethod="exclusive"/>
          </cx:layoutPr>
        </cx:series>
        <cx:series layoutId="boxWhisker" uniqueId="{0000000B-5FBA-4F88-AF4B-F712F343B89D}">
          <cx:tx>
            <cx:txData>
              <cx:f/>
              <cx:v>Boxing Gloves</cx:v>
            </cx:txData>
          </cx:tx>
          <cx:spPr>
            <a:ln>
              <a:solidFill>
                <a:schemeClr val="tx1"/>
              </a:solidFill>
            </a:ln>
          </cx:spPr>
          <cx:dataId val="11"/>
          <cx:layoutPr>
            <cx:visibility meanLine="0" nonoutliers="0" outliers="1"/>
            <cx:statistics quartileMethod="exclusive"/>
          </cx:layoutPr>
        </cx:series>
        <cx:series layoutId="boxWhisker" uniqueId="{0000000C-5FBA-4F88-AF4B-F712F343B89D}">
          <cx:tx>
            <cx:txData>
              <cx:f/>
              <cx:v>Burger</cx:v>
            </cx:txData>
          </cx:tx>
          <cx:spPr>
            <a:ln>
              <a:solidFill>
                <a:schemeClr val="tx1"/>
              </a:solidFill>
            </a:ln>
          </cx:spPr>
          <cx:dataId val="12"/>
          <cx:layoutPr>
            <cx:visibility meanLine="0" meanMarker="1" nonoutliers="0" outliers="1"/>
            <cx:statistics quartileMethod="exclusive"/>
          </cx:layoutPr>
        </cx:series>
        <cx:series layoutId="boxWhisker" uniqueId="{0000000D-5FBA-4F88-AF4B-F712F343B89D}">
          <cx:tx>
            <cx:txData>
              <cx:f/>
              <cx:v>Blue Car</cx:v>
            </cx:txData>
          </cx:tx>
          <cx:spPr>
            <a:ln>
              <a:solidFill>
                <a:schemeClr val="tx1"/>
              </a:solidFill>
            </a:ln>
          </cx:spPr>
          <cx:dataId val="13"/>
          <cx:layoutPr>
            <cx:visibility nonoutliers="0"/>
            <cx:statistics quartileMethod="exclusive"/>
          </cx:layoutPr>
        </cx:series>
        <cx:series layoutId="boxWhisker" uniqueId="{0000000E-5FBA-4F88-AF4B-F712F343B89D}">
          <cx:tx>
            <cx:txData>
              <cx:f/>
              <cx:v>HMD</cx:v>
            </cx:txData>
          </cx:tx>
          <cx:spPr>
            <a:solidFill>
              <a:srgbClr val="D35D71"/>
            </a:solidFill>
            <a:ln>
              <a:solidFill>
                <a:schemeClr val="tx1"/>
              </a:solidFill>
            </a:ln>
          </cx:spPr>
          <cx:dataId val="14"/>
          <cx:layoutPr>
            <cx:visibility nonoutliers="0"/>
            <cx:statistics quartileMethod="exclusive"/>
          </cx:layoutPr>
        </cx:series>
      </cx:plotAreaRegion>
      <cx:axis id="0">
        <cx:catScaling gapWidth="0.0399999991"/>
        <cx:tickLabels/>
      </cx:axis>
      <cx:axis id="1">
        <cx:valScaling/>
        <cx:title>
          <cx:tx>
            <cx:txData>
              <cx:v>Time in ms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Time in ms</a:t>
              </a:r>
            </a:p>
          </cx:txPr>
        </cx:title>
        <cx:majorGridlines/>
        <cx:tickLabels/>
      </cx:axis>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_xlchart.v1.28</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_xlchart.v1.30</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_xlchart.v1.32</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_xlchart.v1.34</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_xlchart.v1.36</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_xlchart.v1.3</cx:f>
      </cx:numDim>
    </cx:data>
  </cx:chartData>
  <cx:chart>
    <cx:title pos="t" align="ctr" overlay="0">
      <cx:tx>
        <cx:txData>
          <cx:v>Task Completion 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 Completion Time</a:t>
          </a:r>
        </a:p>
      </cx:txPr>
    </cx:title>
    <cx:plotArea>
      <cx:plotAreaRegion>
        <cx:series layoutId="boxWhisker" uniqueId="{72B6AD1B-2946-4386-AD87-D746ECE7C1A0}" formatIdx="0">
          <cx:tx>
            <cx:txData>
              <cx:f/>
              <cx:v>Hover Camera</cx:v>
            </cx:txData>
          </cx:tx>
          <cx:spPr>
            <a:ln>
              <a:solidFill>
                <a:schemeClr val="tx1"/>
              </a:solidFill>
            </a:ln>
          </cx:spPr>
          <cx:dataId val="0"/>
          <cx:layoutPr>
            <cx:visibility meanLine="0" meanMarker="1" nonoutliers="0" outliers="1"/>
            <cx:statistics quartileMethod="exclusive"/>
          </cx:layoutPr>
        </cx:series>
        <cx:series layoutId="boxWhisker" uniqueId="{00000002-226C-4FA3-8C3E-847BB522D9FC}">
          <cx:tx>
            <cx:txData>
              <cx:f/>
              <cx:v>Drone Camera</cx:v>
            </cx:txData>
          </cx:tx>
          <cx:spPr>
            <a:ln>
              <a:solidFill>
                <a:schemeClr val="tx1"/>
              </a:solidFill>
            </a:ln>
          </cx:spPr>
          <cx:dataId val="1"/>
          <cx:layoutPr>
            <cx:visibility nonoutliers="0"/>
            <cx:statistics quartileMethod="exclusive"/>
          </cx:layoutPr>
        </cx:series>
      </cx:plotAreaRegion>
      <cx:axis id="0" hidden="1">
        <cx:catScaling gapWidth="1"/>
        <cx:tickLabels/>
      </cx:axis>
      <cx:axis id="1">
        <cx:valScaling/>
        <cx:title>
          <cx:tx>
            <cx:txData>
              <cx:v>Time in ms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Time in ms</a:t>
              </a:r>
            </a:p>
          </cx:txPr>
        </cx:title>
        <cx:majorGridlines/>
        <cx:tickLabels/>
      </cx:axis>
    </cx:plotArea>
    <cx:legend pos="r" align="ctr" overlay="0"/>
  </cx:chart>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_xlchart.v1.6</cx:f>
      </cx:numDim>
    </cx:data>
  </cx:chartData>
  <cx:chart>
    <cx:title pos="t" align="ctr" overlay="0">
      <cx:tx>
        <cx:txData>
          <cx:v>Time spent in Control-Schemes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Time spent in Control-Schemes</a:t>
          </a:r>
        </a:p>
      </cx:txPr>
    </cx:title>
    <cx:plotArea>
      <cx:plotAreaRegion>
        <cx:series layoutId="boxWhisker" uniqueId="{37902451-EA85-4CD2-BB17-B824B2AC26ED}">
          <cx:tx>
            <cx:txData>
              <cx:f/>
              <cx:v>User-Centric</cx:v>
            </cx:txData>
          </cx:tx>
          <cx:spPr>
            <a:ln>
              <a:solidFill>
                <a:schemeClr val="tx1"/>
              </a:solidFill>
            </a:ln>
          </cx:spPr>
          <cx:dataId val="0"/>
          <cx:layoutPr>
            <cx:visibility meanLine="0" meanMarker="1" nonoutliers="0" outliers="1"/>
            <cx:statistics quartileMethod="exclusive"/>
          </cx:layoutPr>
        </cx:series>
        <cx:series layoutId="boxWhisker" uniqueId="{00000001-1579-4F2A-A382-4901582ADC01}">
          <cx:tx>
            <cx:txData>
              <cx:f/>
              <cx:v>Drone-Centric</cx:v>
            </cx:txData>
          </cx:tx>
          <cx:spPr>
            <a:ln>
              <a:solidFill>
                <a:schemeClr val="tx1"/>
              </a:solidFill>
            </a:ln>
          </cx:spPr>
          <cx:dataId val="1"/>
          <cx:layoutPr>
            <cx:visibility nonoutliers="0"/>
            <cx:statistics quartileMethod="exclusive"/>
          </cx:layoutPr>
        </cx:series>
      </cx:plotAreaRegion>
      <cx:axis id="0" hidden="1">
        <cx:catScaling gapWidth="1"/>
        <cx:tickLabels/>
      </cx:axis>
      <cx:axis id="1">
        <cx:valScaling/>
        <cx:title>
          <cx:tx>
            <cx:txData>
              <cx:v>Time in ms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Time in ms</a:t>
              </a:r>
            </a:p>
          </cx:txPr>
        </cx:title>
        <cx:majorGridlines/>
        <cx:tickLabels/>
      </cx:axis>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_xlchart.v1.2</cx:f>
      </cx:numDim>
    </cx:data>
  </cx:chartData>
  <cx:chart>
    <cx:title pos="t" align="ctr" overlay="0">
      <cx:tx>
        <cx:txData>
          <cx:v>Perceived Embodiment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Perceived Embodiment</a:t>
          </a:r>
        </a:p>
      </cx:txPr>
    </cx:title>
    <cx:plotArea>
      <cx:plotAreaRegion>
        <cx:series layoutId="boxWhisker" uniqueId="{65803282-6538-45CB-90DB-E91FDB7C3642}">
          <cx:tx>
            <cx:txData>
              <cx:f/>
              <cx:v>Hover Camera Embodiment</cx:v>
            </cx:txData>
          </cx:tx>
          <cx:spPr>
            <a:ln>
              <a:solidFill>
                <a:schemeClr val="tx1"/>
              </a:solidFill>
            </a:ln>
          </cx:spPr>
          <cx:dataId val="0"/>
          <cx:layoutPr>
            <cx:visibility meanLine="0" meanMarker="1" nonoutliers="0" outliers="1"/>
            <cx:statistics quartileMethod="exclusive"/>
          </cx:layoutPr>
        </cx:series>
        <cx:series layoutId="boxWhisker" uniqueId="{00000001-2D9F-4A41-B3FF-590EA3A4B3ED}">
          <cx:tx>
            <cx:txData>
              <cx:f/>
              <cx:v>Drone Camera Embodiment</cx:v>
            </cx:txData>
          </cx:tx>
          <cx:spPr>
            <a:ln>
              <a:solidFill>
                <a:schemeClr val="tx1"/>
              </a:solidFill>
            </a:ln>
          </cx:spPr>
          <cx:dataId val="1"/>
          <cx:layoutPr>
            <cx:visibility nonoutliers="0"/>
            <cx:statistics quartileMethod="exclusive"/>
          </cx:layoutPr>
        </cx:series>
      </cx:plotAreaRegion>
      <cx:axis id="0" hidden="1">
        <cx:catScaling gapWidth="1"/>
        <cx:tickLabels/>
      </cx:axis>
      <cx:axis id="1">
        <cx:valScaling/>
        <cx:title>
          <cx:tx>
            <cx:txData>
              <cx:v>Embodiment Spectrum</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Embodiment Spectrum</a:t>
              </a:r>
            </a:p>
          </cx:txPr>
        </cx:title>
        <cx:majorGridlines/>
        <cx:tickLabels/>
      </cx:axis>
    </cx:plotArea>
    <cx:legend pos="r"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Preferred Drone Control-Scheme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Preferred Drone Control-Scheme</a:t>
          </a:r>
        </a:p>
      </cx:txPr>
    </cx:title>
    <cx:plotArea>
      <cx:plotAreaRegion>
        <cx:series layoutId="boxWhisker" uniqueId="{F9393931-5B7F-426F-836E-4F401FFCC2D8}">
          <cx:tx>
            <cx:txData>
              <cx:f/>
              <cx:v>Prefered Control-Scheme</cx:v>
            </cx:txData>
          </cx:tx>
          <cx:spPr>
            <a:ln>
              <a:solidFill>
                <a:schemeClr val="tx1"/>
              </a:solidFill>
            </a:ln>
          </cx:spPr>
          <cx:dataId val="0"/>
          <cx:layoutPr>
            <cx:visibility meanLine="0" meanMarker="1" nonoutliers="0" outliers="1"/>
            <cx:statistics quartileMethod="exclusive"/>
          </cx:layoutPr>
        </cx:series>
      </cx:plotAreaRegion>
      <cx:axis id="0" hidden="1">
        <cx:catScaling gapWidth="1"/>
        <cx:tickLabels/>
      </cx:axis>
      <cx:axis id="1">
        <cx:valScaling/>
        <cx:title>
          <cx:tx>
            <cx:txData>
              <cx:v>Contrl-Scheme Spectrum</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Contrl-Scheme Spectrum</a:t>
              </a:r>
            </a:p>
          </cx:txPr>
        </cx:title>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_xlchart.v1.24</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_xlchart.v1.26</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13.xml"/></Relationships>
</file>

<file path=xl/drawings/_rels/drawing11.xml.rels><?xml version="1.0" encoding="UTF-8" standalone="yes"?>
<Relationships xmlns="http://schemas.openxmlformats.org/package/2006/relationships"><Relationship Id="rId1" Type="http://schemas.microsoft.com/office/2014/relationships/chartEx" Target="../charts/chartEx14.xml"/></Relationships>
</file>

<file path=xl/drawings/_rels/drawing12.xml.rels><?xml version="1.0" encoding="UTF-8" standalone="yes"?>
<Relationships xmlns="http://schemas.openxmlformats.org/package/2006/relationships"><Relationship Id="rId1" Type="http://schemas.microsoft.com/office/2014/relationships/chartEx" Target="../charts/chartEx15.xml"/></Relationships>
</file>

<file path=xl/drawings/_rels/drawing13.xml.rels><?xml version="1.0" encoding="UTF-8" standalone="yes"?>
<Relationships xmlns="http://schemas.openxmlformats.org/package/2006/relationships"><Relationship Id="rId1" Type="http://schemas.microsoft.com/office/2014/relationships/chartEx" Target="../charts/chartEx16.xml"/></Relationships>
</file>

<file path=xl/drawings/_rels/drawing14.xml.rels><?xml version="1.0" encoding="UTF-8" standalone="yes"?>
<Relationships xmlns="http://schemas.openxmlformats.org/package/2006/relationships"><Relationship Id="rId1" Type="http://schemas.microsoft.com/office/2014/relationships/chartEx" Target="../charts/chartEx17.xml"/></Relationships>
</file>

<file path=xl/drawings/_rels/drawing15.xml.rels><?xml version="1.0" encoding="UTF-8" standalone="yes"?>
<Relationships xmlns="http://schemas.openxmlformats.org/package/2006/relationships"><Relationship Id="rId1" Type="http://schemas.microsoft.com/office/2014/relationships/chartEx" Target="../charts/chartEx18.xml"/></Relationships>
</file>

<file path=xl/drawings/_rels/drawing16.xml.rels><?xml version="1.0" encoding="UTF-8" standalone="yes"?>
<Relationships xmlns="http://schemas.openxmlformats.org/package/2006/relationships"><Relationship Id="rId1" Type="http://schemas.microsoft.com/office/2014/relationships/chartEx" Target="../charts/chartEx19.xml"/></Relationships>
</file>

<file path=xl/drawings/_rels/drawing17.xml.rels><?xml version="1.0" encoding="UTF-8" standalone="yes"?>
<Relationships xmlns="http://schemas.openxmlformats.org/package/2006/relationships"><Relationship Id="rId1" Type="http://schemas.microsoft.com/office/2014/relationships/chartEx" Target="../charts/chartEx20.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7" Type="http://schemas.microsoft.com/office/2014/relationships/chartEx" Target="../charts/chartEx5.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4.xml"/><Relationship Id="rId5" Type="http://schemas.microsoft.com/office/2014/relationships/chartEx" Target="../charts/chartEx3.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6.xml"/></Relationships>
</file>

<file path=xl/drawings/_rels/drawing4.xml.rels><?xml version="1.0" encoding="UTF-8" standalone="yes"?>
<Relationships xmlns="http://schemas.openxmlformats.org/package/2006/relationships"><Relationship Id="rId1" Type="http://schemas.microsoft.com/office/2014/relationships/chartEx" Target="../charts/chartEx7.xml"/></Relationships>
</file>

<file path=xl/drawings/_rels/drawing5.xml.rels><?xml version="1.0" encoding="UTF-8" standalone="yes"?>
<Relationships xmlns="http://schemas.openxmlformats.org/package/2006/relationships"><Relationship Id="rId1" Type="http://schemas.microsoft.com/office/2014/relationships/chartEx" Target="../charts/chartEx8.xml"/></Relationships>
</file>

<file path=xl/drawings/_rels/drawing6.xml.rels><?xml version="1.0" encoding="UTF-8" standalone="yes"?>
<Relationships xmlns="http://schemas.openxmlformats.org/package/2006/relationships"><Relationship Id="rId1" Type="http://schemas.microsoft.com/office/2014/relationships/chartEx" Target="../charts/chartEx9.xml"/></Relationships>
</file>

<file path=xl/drawings/_rels/drawing7.xml.rels><?xml version="1.0" encoding="UTF-8" standalone="yes"?>
<Relationships xmlns="http://schemas.openxmlformats.org/package/2006/relationships"><Relationship Id="rId1" Type="http://schemas.microsoft.com/office/2014/relationships/chartEx" Target="../charts/chartEx10.xml"/></Relationships>
</file>

<file path=xl/drawings/_rels/drawing8.xml.rels><?xml version="1.0" encoding="UTF-8" standalone="yes"?>
<Relationships xmlns="http://schemas.openxmlformats.org/package/2006/relationships"><Relationship Id="rId1" Type="http://schemas.microsoft.com/office/2014/relationships/chartEx" Target="../charts/chartEx11.xml"/></Relationships>
</file>

<file path=xl/drawings/_rels/drawing9.xml.rels><?xml version="1.0" encoding="UTF-8" standalone="yes"?>
<Relationships xmlns="http://schemas.openxmlformats.org/package/2006/relationships"><Relationship Id="rId1" Type="http://schemas.microsoft.com/office/2014/relationships/chartEx" Target="../charts/chartEx12.xml"/></Relationships>
</file>

<file path=xl/drawings/drawing1.xml><?xml version="1.0" encoding="utf-8"?>
<xdr:wsDr xmlns:xdr="http://schemas.openxmlformats.org/drawingml/2006/spreadsheetDrawing" xmlns:a="http://schemas.openxmlformats.org/drawingml/2006/main">
  <xdr:twoCellAnchor>
    <xdr:from>
      <xdr:col>11</xdr:col>
      <xdr:colOff>219075</xdr:colOff>
      <xdr:row>4</xdr:row>
      <xdr:rowOff>171450</xdr:rowOff>
    </xdr:from>
    <xdr:to>
      <xdr:col>17</xdr:col>
      <xdr:colOff>219075</xdr:colOff>
      <xdr:row>14</xdr:row>
      <xdr:rowOff>171450</xdr:rowOff>
    </xdr:to>
    <xdr:graphicFrame macro="">
      <xdr:nvGraphicFramePr>
        <xdr:cNvPr id="2" name="Chart 1">
          <a:extLst>
            <a:ext uri="{FF2B5EF4-FFF2-40B4-BE49-F238E27FC236}">
              <a16:creationId xmlns:a16="http://schemas.microsoft.com/office/drawing/2014/main" id="{8FB47F5A-46FA-2A43-9DF5-03FE32082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152400</xdr:colOff>
      <xdr:row>17</xdr:row>
      <xdr:rowOff>171450</xdr:rowOff>
    </xdr:from>
    <xdr:to>
      <xdr:col>18</xdr:col>
      <xdr:colOff>152400</xdr:colOff>
      <xdr:row>27</xdr:row>
      <xdr:rowOff>171450</xdr:rowOff>
    </xdr:to>
    <xdr:graphicFrame macro="">
      <xdr:nvGraphicFramePr>
        <xdr:cNvPr id="3" name="Chart 2">
          <a:extLst>
            <a:ext uri="{FF2B5EF4-FFF2-40B4-BE49-F238E27FC236}">
              <a16:creationId xmlns:a16="http://schemas.microsoft.com/office/drawing/2014/main" id="{1957292B-B025-2106-C161-A72FD0CFB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398BC0-4E2C-4F8F-8071-ADD8986087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AF9EEC3-345C-41C7-9889-7C3A7D336A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3822A9F-FBBC-4AA6-994B-71E407CB1E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04AFDB5-80C4-4A4D-A3E8-71017EED6B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206375</xdr:colOff>
      <xdr:row>17</xdr:row>
      <xdr:rowOff>107950</xdr:rowOff>
    </xdr:from>
    <xdr:to>
      <xdr:col>14</xdr:col>
      <xdr:colOff>511175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BB56472-FC40-4013-9851-E69A5BDEB0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73575" y="32385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206375</xdr:colOff>
      <xdr:row>17</xdr:row>
      <xdr:rowOff>107950</xdr:rowOff>
    </xdr:from>
    <xdr:to>
      <xdr:col>14</xdr:col>
      <xdr:colOff>511175</xdr:colOff>
      <xdr:row>32</xdr:row>
      <xdr:rowOff>88900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4EFD9930-4201-2325-82D5-A38DBC1310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73575" y="32385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0A85380-6E07-4D3C-8E60-A097D79A8B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40B92A5-4CD6-452F-9FC7-DB3D81A62E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32385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133350</xdr:colOff>
      <xdr:row>1</xdr:row>
      <xdr:rowOff>63500</xdr:rowOff>
    </xdr:from>
    <xdr:to>
      <xdr:col>17</xdr:col>
      <xdr:colOff>171450</xdr:colOff>
      <xdr:row>28</xdr:row>
      <xdr:rowOff>171450</xdr:rowOff>
    </xdr:to>
    <xdr:graphicFrame macro="">
      <xdr:nvGraphicFramePr>
        <xdr:cNvPr id="2" name="Chart 1" descr="Chart type: Clustered Bar. 'SpawnedCamCount' by 'Name' and 'Mode'&#10;&#10;Description automatically generated">
          <a:extLst>
            <a:ext uri="{FF2B5EF4-FFF2-40B4-BE49-F238E27FC236}">
              <a16:creationId xmlns:a16="http://schemas.microsoft.com/office/drawing/2014/main" id="{8B45B3F0-BB95-41A5-A927-A2FDF1151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71437</xdr:colOff>
      <xdr:row>33</xdr:row>
      <xdr:rowOff>141287</xdr:rowOff>
    </xdr:from>
    <xdr:to>
      <xdr:col>11</xdr:col>
      <xdr:colOff>376237</xdr:colOff>
      <xdr:row>48</xdr:row>
      <xdr:rowOff>179387</xdr:rowOff>
    </xdr:to>
    <xdr:graphicFrame macro="">
      <xdr:nvGraphicFramePr>
        <xdr:cNvPr id="5" name="Chart 4">
          <a:extLst>
            <a:ext uri="{FF2B5EF4-FFF2-40B4-BE49-F238E27FC236}">
              <a16:creationId xmlns:a16="http://schemas.microsoft.com/office/drawing/2014/main" id="{1652E003-AC2E-2689-511D-2B2622F01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141287</xdr:colOff>
      <xdr:row>50</xdr:row>
      <xdr:rowOff>20637</xdr:rowOff>
    </xdr:from>
    <xdr:to>
      <xdr:col>19</xdr:col>
      <xdr:colOff>57150</xdr:colOff>
      <xdr:row>73</xdr:row>
      <xdr:rowOff>171450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BC4FC30-8A5A-A757-EFB0-C87B53338A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402637" y="9228137"/>
              <a:ext cx="6621463" cy="4386263"/>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2160587</xdr:colOff>
      <xdr:row>75</xdr:row>
      <xdr:rowOff>87312</xdr:rowOff>
    </xdr:from>
    <xdr:to>
      <xdr:col>9</xdr:col>
      <xdr:colOff>350837</xdr:colOff>
      <xdr:row>90</xdr:row>
      <xdr:rowOff>103187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B6A7F82-4295-7784-ACD2-15566B60EF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649787" y="13898562"/>
              <a:ext cx="4572000" cy="277812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601662</xdr:colOff>
      <xdr:row>90</xdr:row>
      <xdr:rowOff>141287</xdr:rowOff>
    </xdr:from>
    <xdr:to>
      <xdr:col>21</xdr:col>
      <xdr:colOff>296862</xdr:colOff>
      <xdr:row>105</xdr:row>
      <xdr:rowOff>163512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C4DCF06B-C071-BC37-9595-CDE1C2E982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911012" y="16714787"/>
              <a:ext cx="4572000" cy="27844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331787</xdr:colOff>
      <xdr:row>120</xdr:row>
      <xdr:rowOff>11112</xdr:rowOff>
    </xdr:from>
    <xdr:to>
      <xdr:col>11</xdr:col>
      <xdr:colOff>26987</xdr:colOff>
      <xdr:row>135</xdr:row>
      <xdr:rowOff>46037</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8820CDFB-CB19-AA2D-873A-54E1E9F944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820987" y="22109112"/>
              <a:ext cx="7296150" cy="27971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274638</xdr:colOff>
      <xdr:row>119</xdr:row>
      <xdr:rowOff>134937</xdr:rowOff>
    </xdr:from>
    <xdr:to>
      <xdr:col>16</xdr:col>
      <xdr:colOff>447676</xdr:colOff>
      <xdr:row>134</xdr:row>
      <xdr:rowOff>169862</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8C32A02C-E633-70F5-06EB-0EE305A9B1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974388" y="22048787"/>
              <a:ext cx="2611438" cy="27971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4E8756D-7B0A-40F5-B612-53D18D79CA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3CB135E-9E78-4656-8714-D8B7B58DFB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C7C0844-90AA-4AC9-9EF0-C566AD1928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F10458E-932D-4216-A133-9C3C3B5EE0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80E383D-88FD-490B-809A-39298A799C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63E8A04-82AB-4A42-A4D8-FF093FD71B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2B778AC-60D1-4CD1-A460-76C4A36BF5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4325" y="4572000"/>
              <a:ext cx="4572000" cy="27432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7052B9-E925-4AC5-817B-2B6B8BDCA441}">
  <we:reference id="a3b40b4f-8edf-490e-9df1-7e66f93912bf" version="1.0.33.0" store="EXCatalog" storeType="EXCatalog"/>
  <we:alternateReferences>
    <we:reference id="WA104380526" version="1.0.33.0" store="de-AT"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answers.microsoft.com/en-us/msoffice/forum/all/select-rows-with-a-certain-value-in-a-column/5fcb17ab-354e-41e0-93fa-22002529d9a2"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answers.microsoft.com/en-us/msoffice/forum/all/select-rows-with-a-certain-value-in-a-column/5fcb17ab-354e-41e0-93fa-22002529d9a2"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8D3A-219F-4D5E-8302-8DFAC23AFD3A}">
  <sheetPr codeName="Sheet1"/>
  <dimension ref="A1:H13"/>
  <sheetViews>
    <sheetView showOutlineSymbols="0" showWhiteSpace="0" workbookViewId="0"/>
  </sheetViews>
  <sheetFormatPr defaultRowHeight="14.5" x14ac:dyDescent="0.35"/>
  <cols>
    <col min="3" max="3" width="10.54296875" bestFit="1" customWidth="1"/>
    <col min="4" max="4" width="19" bestFit="1" customWidth="1"/>
    <col min="5" max="5" width="9" bestFit="1" customWidth="1"/>
    <col min="6" max="6" width="17.453125" bestFit="1" customWidth="1"/>
    <col min="7" max="7" width="16.453125" bestFit="1" customWidth="1"/>
    <col min="8" max="8" width="49.1796875" customWidth="1"/>
  </cols>
  <sheetData>
    <row r="1" spans="1:8" ht="21.75" x14ac:dyDescent="0.35">
      <c r="A1" t="s">
        <v>78</v>
      </c>
      <c r="B1" t="s">
        <v>79</v>
      </c>
      <c r="C1" t="s">
        <v>80</v>
      </c>
      <c r="D1" t="s">
        <v>81</v>
      </c>
      <c r="E1" t="s">
        <v>82</v>
      </c>
      <c r="F1" t="s">
        <v>83</v>
      </c>
      <c r="G1" t="s">
        <v>84</v>
      </c>
      <c r="H1" t="s">
        <v>85</v>
      </c>
    </row>
    <row r="2" spans="1:8" ht="21.75" x14ac:dyDescent="0.35">
      <c r="A2" t="s">
        <v>86</v>
      </c>
      <c r="B2">
        <v>26</v>
      </c>
      <c r="C2">
        <v>3</v>
      </c>
      <c r="D2">
        <v>5</v>
      </c>
      <c r="E2">
        <v>1</v>
      </c>
      <c r="F2">
        <v>4</v>
      </c>
      <c r="G2">
        <v>2</v>
      </c>
      <c r="H2" t="s">
        <v>88</v>
      </c>
    </row>
    <row r="3" spans="1:8" ht="21.75" x14ac:dyDescent="0.35">
      <c r="A3" t="s">
        <v>89</v>
      </c>
      <c r="B3">
        <v>20</v>
      </c>
      <c r="C3">
        <v>5</v>
      </c>
      <c r="D3">
        <v>1</v>
      </c>
      <c r="E3">
        <v>4</v>
      </c>
      <c r="F3">
        <v>3</v>
      </c>
      <c r="G3">
        <v>2</v>
      </c>
      <c r="H3" t="s">
        <v>90</v>
      </c>
    </row>
    <row r="4" spans="1:8" ht="21.75" x14ac:dyDescent="0.35">
      <c r="A4" t="s">
        <v>91</v>
      </c>
      <c r="B4">
        <v>25</v>
      </c>
      <c r="C4">
        <v>4</v>
      </c>
      <c r="D4">
        <v>1</v>
      </c>
      <c r="E4">
        <v>5</v>
      </c>
      <c r="F4">
        <v>2</v>
      </c>
      <c r="G4">
        <v>3</v>
      </c>
    </row>
    <row r="5" spans="1:8" ht="21.75" x14ac:dyDescent="0.35">
      <c r="A5" t="s">
        <v>92</v>
      </c>
      <c r="B5">
        <v>29</v>
      </c>
      <c r="C5">
        <v>4</v>
      </c>
      <c r="D5">
        <v>1</v>
      </c>
      <c r="E5">
        <v>5</v>
      </c>
      <c r="F5">
        <v>3</v>
      </c>
      <c r="G5">
        <v>2</v>
      </c>
      <c r="H5" t="s">
        <v>93</v>
      </c>
    </row>
    <row r="6" spans="1:8" x14ac:dyDescent="0.35">
      <c r="A6" s="3" t="s">
        <v>50</v>
      </c>
      <c r="B6" s="3">
        <v>27</v>
      </c>
      <c r="C6" s="3">
        <v>5</v>
      </c>
      <c r="D6" s="3">
        <v>1</v>
      </c>
      <c r="E6" s="3">
        <v>4</v>
      </c>
      <c r="F6" s="3">
        <v>3</v>
      </c>
      <c r="G6" s="3">
        <v>2</v>
      </c>
      <c r="H6" t="s">
        <v>94</v>
      </c>
    </row>
    <row r="7" spans="1:8" ht="21.75" x14ac:dyDescent="0.35">
      <c r="A7" s="15" t="s">
        <v>119</v>
      </c>
      <c r="B7" s="15"/>
      <c r="C7">
        <f>AVERAGE(C2:C6)</f>
        <v>4.2</v>
      </c>
      <c r="D7">
        <f>AVERAGE(D2:D6)</f>
        <v>1.8</v>
      </c>
      <c r="E7">
        <f>AVERAGE(E2:E6)</f>
        <v>3.8</v>
      </c>
      <c r="F7">
        <f>AVERAGE(F2:F6)</f>
        <v>3</v>
      </c>
      <c r="G7">
        <f>AVERAGE(G2:G6)</f>
        <v>2.2000000000000002</v>
      </c>
    </row>
    <row r="8" spans="1:8" ht="21.75" x14ac:dyDescent="0.35">
      <c r="C8" s="4">
        <v>5</v>
      </c>
      <c r="D8" s="5">
        <v>1</v>
      </c>
      <c r="E8" s="4">
        <v>4</v>
      </c>
      <c r="F8" s="4">
        <v>3</v>
      </c>
      <c r="G8" s="4">
        <v>2</v>
      </c>
    </row>
    <row r="9" spans="1:8" ht="21.75" x14ac:dyDescent="0.35">
      <c r="G9" t="s">
        <v>95</v>
      </c>
      <c r="H9">
        <f>COUNT(B2:B6)</f>
        <v>5</v>
      </c>
    </row>
    <row r="10" spans="1:8" ht="21.75" x14ac:dyDescent="0.35">
      <c r="G10" t="s">
        <v>96</v>
      </c>
      <c r="H10">
        <f>AVERAGE(B2:B6)</f>
        <v>25.4</v>
      </c>
    </row>
    <row r="13" spans="1:8" ht="65.25" x14ac:dyDescent="0.35">
      <c r="H13" s="2" t="s">
        <v>87</v>
      </c>
    </row>
  </sheetData>
  <mergeCells count="1">
    <mergeCell ref="A7: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0A136-93FA-42F8-967D-CDB02132A4E9}">
  <sheetPr codeName="Sheet21">
    <tabColor theme="4" tint="0.39997558519241921"/>
  </sheetPr>
  <dimension ref="A1:AC30"/>
  <sheetViews>
    <sheetView showOutlineSymbols="0" showWhiteSpace="0" topLeftCell="A11" workbookViewId="0">
      <selection activeCell="G25" sqref="G25"/>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89</v>
      </c>
      <c r="B8" s="1" t="s">
        <v>120</v>
      </c>
      <c r="C8" s="7" t="s">
        <v>20</v>
      </c>
      <c r="D8" t="s">
        <v>22</v>
      </c>
      <c r="E8" t="s">
        <v>121</v>
      </c>
      <c r="F8" t="s">
        <v>122</v>
      </c>
      <c r="G8" t="s">
        <v>123</v>
      </c>
      <c r="H8">
        <v>0</v>
      </c>
      <c r="I8" t="s">
        <v>124</v>
      </c>
      <c r="J8" t="s">
        <v>125</v>
      </c>
      <c r="K8">
        <v>1</v>
      </c>
      <c r="L8" t="s">
        <v>126</v>
      </c>
      <c r="M8" t="s">
        <v>60</v>
      </c>
      <c r="N8">
        <v>0</v>
      </c>
      <c r="O8" t="s">
        <v>21</v>
      </c>
      <c r="P8" t="s">
        <v>40</v>
      </c>
      <c r="Q8">
        <v>0</v>
      </c>
      <c r="R8" t="s">
        <v>21</v>
      </c>
      <c r="S8" t="s">
        <v>40</v>
      </c>
      <c r="T8">
        <v>0</v>
      </c>
      <c r="U8" t="s">
        <v>21</v>
      </c>
      <c r="V8" t="s">
        <v>40</v>
      </c>
      <c r="W8">
        <v>0</v>
      </c>
      <c r="X8">
        <v>3</v>
      </c>
      <c r="Y8">
        <v>0</v>
      </c>
      <c r="Z8">
        <v>0</v>
      </c>
      <c r="AA8">
        <v>0</v>
      </c>
      <c r="AB8" t="s">
        <v>127</v>
      </c>
      <c r="AC8" t="s">
        <v>128</v>
      </c>
    </row>
    <row r="9" spans="1:29" ht="21.75" x14ac:dyDescent="0.35">
      <c r="A9" t="s">
        <v>166</v>
      </c>
      <c r="B9" s="1" t="s">
        <v>135</v>
      </c>
      <c r="C9" s="7" t="s">
        <v>22</v>
      </c>
      <c r="D9" t="s">
        <v>20</v>
      </c>
      <c r="E9" t="s">
        <v>173</v>
      </c>
      <c r="F9" t="s">
        <v>174</v>
      </c>
      <c r="G9" t="s">
        <v>69</v>
      </c>
      <c r="H9">
        <v>1</v>
      </c>
      <c r="I9" t="s">
        <v>175</v>
      </c>
      <c r="J9" t="s">
        <v>62</v>
      </c>
      <c r="K9">
        <v>0</v>
      </c>
      <c r="L9" t="s">
        <v>176</v>
      </c>
      <c r="M9" t="s">
        <v>125</v>
      </c>
      <c r="N9">
        <v>0</v>
      </c>
      <c r="O9" t="s">
        <v>21</v>
      </c>
      <c r="P9" t="s">
        <v>40</v>
      </c>
      <c r="Q9">
        <v>0</v>
      </c>
      <c r="R9" t="s">
        <v>21</v>
      </c>
      <c r="S9" t="s">
        <v>40</v>
      </c>
      <c r="T9">
        <v>0</v>
      </c>
      <c r="U9" t="s">
        <v>21</v>
      </c>
      <c r="V9" t="s">
        <v>40</v>
      </c>
      <c r="W9">
        <v>0</v>
      </c>
      <c r="X9">
        <v>7</v>
      </c>
      <c r="Y9">
        <v>1</v>
      </c>
      <c r="Z9">
        <v>0</v>
      </c>
      <c r="AA9">
        <v>0</v>
      </c>
      <c r="AB9" t="s">
        <v>21</v>
      </c>
      <c r="AC9" t="s">
        <v>21</v>
      </c>
    </row>
    <row r="10" spans="1:29" ht="21.75" x14ac:dyDescent="0.35">
      <c r="A10" t="s">
        <v>187</v>
      </c>
      <c r="B10" s="1" t="s">
        <v>188</v>
      </c>
      <c r="C10" s="7" t="s">
        <v>22</v>
      </c>
      <c r="D10" t="s">
        <v>20</v>
      </c>
      <c r="E10" t="s">
        <v>177</v>
      </c>
      <c r="F10" t="s">
        <v>178</v>
      </c>
      <c r="G10" t="s">
        <v>45</v>
      </c>
      <c r="H10">
        <v>1</v>
      </c>
      <c r="I10" t="s">
        <v>179</v>
      </c>
      <c r="J10" t="s">
        <v>125</v>
      </c>
      <c r="K10">
        <v>4</v>
      </c>
      <c r="L10" t="s">
        <v>180</v>
      </c>
      <c r="M10" t="s">
        <v>69</v>
      </c>
      <c r="N10">
        <v>0</v>
      </c>
      <c r="O10" t="s">
        <v>21</v>
      </c>
      <c r="P10" t="s">
        <v>40</v>
      </c>
      <c r="Q10">
        <v>0</v>
      </c>
      <c r="R10" t="s">
        <v>21</v>
      </c>
      <c r="S10" t="s">
        <v>40</v>
      </c>
      <c r="T10">
        <v>0</v>
      </c>
      <c r="U10" t="s">
        <v>21</v>
      </c>
      <c r="V10" t="s">
        <v>40</v>
      </c>
      <c r="W10">
        <v>0</v>
      </c>
      <c r="X10">
        <v>34</v>
      </c>
      <c r="Y10">
        <v>8</v>
      </c>
      <c r="Z10">
        <v>0</v>
      </c>
      <c r="AA10">
        <v>0</v>
      </c>
      <c r="AB10" t="s">
        <v>21</v>
      </c>
      <c r="AC10" t="s">
        <v>21</v>
      </c>
    </row>
    <row r="11" spans="1:29" ht="21.75" x14ac:dyDescent="0.35">
      <c r="A11" t="s">
        <v>205</v>
      </c>
      <c r="B11" s="1" t="s">
        <v>207</v>
      </c>
      <c r="C11" s="7" t="s">
        <v>22</v>
      </c>
      <c r="D11" t="s">
        <v>20</v>
      </c>
      <c r="E11" t="s">
        <v>209</v>
      </c>
      <c r="F11" t="s">
        <v>210</v>
      </c>
      <c r="G11" t="s">
        <v>125</v>
      </c>
      <c r="H11">
        <v>6</v>
      </c>
      <c r="I11" t="s">
        <v>211</v>
      </c>
      <c r="J11" t="s">
        <v>47</v>
      </c>
      <c r="K11">
        <v>1</v>
      </c>
      <c r="L11" t="s">
        <v>212</v>
      </c>
      <c r="M11" t="s">
        <v>45</v>
      </c>
      <c r="N11">
        <v>0</v>
      </c>
      <c r="O11" t="s">
        <v>21</v>
      </c>
      <c r="P11" t="s">
        <v>40</v>
      </c>
      <c r="Q11">
        <v>0</v>
      </c>
      <c r="R11" t="s">
        <v>21</v>
      </c>
      <c r="S11" t="s">
        <v>40</v>
      </c>
      <c r="T11">
        <v>0</v>
      </c>
      <c r="U11" t="s">
        <v>21</v>
      </c>
      <c r="V11" t="s">
        <v>40</v>
      </c>
      <c r="W11">
        <v>0</v>
      </c>
      <c r="X11">
        <v>25</v>
      </c>
      <c r="Y11">
        <v>14</v>
      </c>
      <c r="Z11">
        <v>0</v>
      </c>
      <c r="AA11">
        <v>0</v>
      </c>
      <c r="AB11" t="s">
        <v>21</v>
      </c>
      <c r="AC11" t="s">
        <v>21</v>
      </c>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124</v>
      </c>
      <c r="D22" t="s">
        <v>125</v>
      </c>
      <c r="E22">
        <v>1</v>
      </c>
      <c r="F22">
        <f>_xlfn.NUMBERVALUE(C22,".")</f>
        <v>140.47</v>
      </c>
    </row>
    <row r="23" spans="2:20" x14ac:dyDescent="0.35">
      <c r="B23" s="1" t="s">
        <v>201</v>
      </c>
      <c r="C23" t="s">
        <v>176</v>
      </c>
      <c r="D23" t="s">
        <v>125</v>
      </c>
      <c r="E23">
        <v>0</v>
      </c>
      <c r="F23">
        <f>_xlfn.NUMBERVALUE(C23,".")</f>
        <v>80.78</v>
      </c>
      <c r="T23" t="s">
        <v>202</v>
      </c>
    </row>
    <row r="24" spans="2:20" x14ac:dyDescent="0.35">
      <c r="B24" s="1" t="s">
        <v>201</v>
      </c>
      <c r="C24" t="s">
        <v>179</v>
      </c>
      <c r="D24" t="s">
        <v>125</v>
      </c>
      <c r="E24">
        <v>4</v>
      </c>
      <c r="F24">
        <f t="shared" ref="F24:F25" si="0">_xlfn.NUMBERVALUE(C24,".")</f>
        <v>220.21</v>
      </c>
    </row>
    <row r="25" spans="2:20" x14ac:dyDescent="0.35">
      <c r="B25" s="1" t="s">
        <v>201</v>
      </c>
      <c r="C25" t="s">
        <v>210</v>
      </c>
      <c r="D25" t="s">
        <v>125</v>
      </c>
      <c r="E25">
        <v>6</v>
      </c>
      <c r="F25">
        <f t="shared" si="0"/>
        <v>60.56</v>
      </c>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143" priority="38">
      <formula>$D21="Drone"</formula>
    </cfRule>
  </conditionalFormatting>
  <conditionalFormatting sqref="A8:XFD16">
    <cfRule type="expression" dxfId="142" priority="9">
      <formula>$D8="Hover"</formula>
    </cfRule>
    <cfRule type="expression" dxfId="141" priority="10">
      <formula>$D8="Drone"</formula>
    </cfRule>
  </conditionalFormatting>
  <conditionalFormatting sqref="B22:F30">
    <cfRule type="expression" dxfId="140" priority="1">
      <formula>$D22="Hover"</formula>
    </cfRule>
    <cfRule type="expression" dxfId="139" priority="2">
      <formula>$D22="Drone"</formula>
    </cfRule>
  </conditionalFormatting>
  <conditionalFormatting sqref="B21:G21">
    <cfRule type="expression" dxfId="138" priority="35">
      <formula>$D21="Hover"</formula>
    </cfRule>
    <cfRule type="expression" dxfId="137" priority="36">
      <formula>$D21="Drone"</formula>
    </cfRule>
  </conditionalFormatting>
  <conditionalFormatting sqref="C18">
    <cfRule type="expression" dxfId="136" priority="39">
      <formula>$D15="Hover"</formula>
    </cfRule>
    <cfRule type="expression" dxfId="135" priority="40">
      <formula>$D15="Drone"</formula>
    </cfRule>
  </conditionalFormatting>
  <conditionalFormatting sqref="D21 A17 H17:XFD17 A21 H21:XFD21">
    <cfRule type="expression" dxfId="134" priority="37">
      <formula>$D21="Hover"</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8D88A-A613-43EB-B2A6-AA830F97C32F}">
  <sheetPr codeName="Sheet20">
    <tabColor theme="4" tint="0.39997558519241921"/>
  </sheetPr>
  <dimension ref="A1:AC30"/>
  <sheetViews>
    <sheetView showOutlineSymbols="0" showWhiteSpace="0" topLeftCell="A7" workbookViewId="0">
      <selection activeCell="G16" sqref="G16"/>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89</v>
      </c>
      <c r="B8" s="1" t="s">
        <v>120</v>
      </c>
      <c r="C8" s="7" t="s">
        <v>20</v>
      </c>
      <c r="D8" t="s">
        <v>20</v>
      </c>
      <c r="E8" t="s">
        <v>129</v>
      </c>
      <c r="F8" t="s">
        <v>130</v>
      </c>
      <c r="G8" t="s">
        <v>39</v>
      </c>
      <c r="H8">
        <v>5</v>
      </c>
      <c r="I8" t="s">
        <v>131</v>
      </c>
      <c r="J8" t="s">
        <v>37</v>
      </c>
      <c r="K8">
        <v>0</v>
      </c>
      <c r="L8" t="s">
        <v>132</v>
      </c>
      <c r="M8" t="s">
        <v>133</v>
      </c>
      <c r="N8">
        <v>1</v>
      </c>
      <c r="O8" t="s">
        <v>21</v>
      </c>
      <c r="P8" t="s">
        <v>40</v>
      </c>
      <c r="Q8">
        <v>0</v>
      </c>
      <c r="R8" t="s">
        <v>21</v>
      </c>
      <c r="S8" t="s">
        <v>40</v>
      </c>
      <c r="T8">
        <v>0</v>
      </c>
      <c r="U8" t="s">
        <v>21</v>
      </c>
      <c r="V8" t="s">
        <v>40</v>
      </c>
      <c r="W8">
        <v>0</v>
      </c>
      <c r="X8">
        <v>15</v>
      </c>
      <c r="Y8">
        <v>5</v>
      </c>
      <c r="Z8">
        <v>0</v>
      </c>
      <c r="AA8">
        <v>0</v>
      </c>
      <c r="AB8" t="s">
        <v>21</v>
      </c>
      <c r="AC8" t="s">
        <v>21</v>
      </c>
    </row>
    <row r="9" spans="1:29" ht="21.75" x14ac:dyDescent="0.35">
      <c r="A9" t="s">
        <v>134</v>
      </c>
      <c r="B9" s="1" t="s">
        <v>135</v>
      </c>
      <c r="C9" s="7" t="s">
        <v>22</v>
      </c>
      <c r="D9" t="s">
        <v>22</v>
      </c>
      <c r="E9" t="s">
        <v>140</v>
      </c>
      <c r="F9" t="s">
        <v>141</v>
      </c>
      <c r="G9" t="s">
        <v>73</v>
      </c>
      <c r="H9">
        <v>0</v>
      </c>
      <c r="I9" t="s">
        <v>142</v>
      </c>
      <c r="J9" t="s">
        <v>133</v>
      </c>
      <c r="K9">
        <v>0</v>
      </c>
      <c r="L9" t="s">
        <v>143</v>
      </c>
      <c r="M9" t="s">
        <v>62</v>
      </c>
      <c r="N9">
        <v>2</v>
      </c>
      <c r="O9" t="s">
        <v>21</v>
      </c>
      <c r="P9" t="s">
        <v>40</v>
      </c>
      <c r="Q9">
        <v>0</v>
      </c>
      <c r="R9" t="s">
        <v>21</v>
      </c>
      <c r="S9" t="s">
        <v>40</v>
      </c>
      <c r="T9">
        <v>0</v>
      </c>
      <c r="U9" t="s">
        <v>21</v>
      </c>
      <c r="V9" t="s">
        <v>40</v>
      </c>
      <c r="W9">
        <v>0</v>
      </c>
      <c r="X9">
        <v>6</v>
      </c>
      <c r="Y9">
        <v>3</v>
      </c>
      <c r="Z9">
        <v>0</v>
      </c>
      <c r="AA9">
        <v>0</v>
      </c>
      <c r="AB9" t="s">
        <v>144</v>
      </c>
      <c r="AC9" t="s">
        <v>21</v>
      </c>
    </row>
    <row r="10" spans="1:29" ht="21.75" x14ac:dyDescent="0.35">
      <c r="A10" t="s">
        <v>187</v>
      </c>
      <c r="B10" s="1" t="s">
        <v>188</v>
      </c>
      <c r="C10" s="7" t="s">
        <v>22</v>
      </c>
      <c r="D10" t="s">
        <v>22</v>
      </c>
      <c r="E10" t="s">
        <v>181</v>
      </c>
      <c r="F10" t="s">
        <v>182</v>
      </c>
      <c r="G10" t="s">
        <v>133</v>
      </c>
      <c r="H10">
        <v>0</v>
      </c>
      <c r="I10" t="s">
        <v>183</v>
      </c>
      <c r="J10" t="s">
        <v>37</v>
      </c>
      <c r="K10">
        <v>0</v>
      </c>
      <c r="L10" t="s">
        <v>184</v>
      </c>
      <c r="M10" t="s">
        <v>56</v>
      </c>
      <c r="N10">
        <v>0</v>
      </c>
      <c r="O10" t="s">
        <v>21</v>
      </c>
      <c r="P10" t="s">
        <v>40</v>
      </c>
      <c r="Q10">
        <v>0</v>
      </c>
      <c r="R10" t="s">
        <v>21</v>
      </c>
      <c r="S10" t="s">
        <v>40</v>
      </c>
      <c r="T10">
        <v>0</v>
      </c>
      <c r="U10" t="s">
        <v>21</v>
      </c>
      <c r="V10" t="s">
        <v>40</v>
      </c>
      <c r="W10">
        <v>0</v>
      </c>
      <c r="X10">
        <v>5</v>
      </c>
      <c r="Y10">
        <v>2</v>
      </c>
      <c r="Z10">
        <v>0</v>
      </c>
      <c r="AA10">
        <v>0</v>
      </c>
      <c r="AB10" t="s">
        <v>185</v>
      </c>
      <c r="AC10" t="s">
        <v>186</v>
      </c>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v>
      </c>
      <c r="C22" t="s">
        <v>132</v>
      </c>
      <c r="D22" t="s">
        <v>133</v>
      </c>
      <c r="E22">
        <v>1</v>
      </c>
      <c r="F22">
        <f>_xlfn.NUMBERVALUE(C22,".")</f>
        <v>187.52</v>
      </c>
    </row>
    <row r="23" spans="2:20" x14ac:dyDescent="0.35">
      <c r="B23" s="1" t="s">
        <v>200</v>
      </c>
      <c r="C23" t="s">
        <v>142</v>
      </c>
      <c r="D23" t="s">
        <v>133</v>
      </c>
      <c r="E23">
        <v>0</v>
      </c>
      <c r="F23">
        <f>_xlfn.NUMBERVALUE(C23,".")</f>
        <v>490.77</v>
      </c>
      <c r="T23" t="s">
        <v>202</v>
      </c>
    </row>
    <row r="24" spans="2:20" x14ac:dyDescent="0.35">
      <c r="B24" s="1" t="s">
        <v>200</v>
      </c>
      <c r="C24" t="s">
        <v>182</v>
      </c>
      <c r="D24" t="s">
        <v>133</v>
      </c>
      <c r="E24">
        <v>0</v>
      </c>
      <c r="F24">
        <f t="shared" ref="F24" si="0">_xlfn.NUMBERVALUE(C24,".")</f>
        <v>31.62</v>
      </c>
    </row>
    <row r="25" spans="2:20" x14ac:dyDescent="0.35">
      <c r="B25" s="1"/>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133" priority="36">
      <formula>$D21="Drone"</formula>
    </cfRule>
  </conditionalFormatting>
  <conditionalFormatting sqref="A8:XFD16">
    <cfRule type="expression" dxfId="132" priority="7">
      <formula>$D8="Hover"</formula>
    </cfRule>
    <cfRule type="expression" dxfId="131" priority="8">
      <formula>$D8="Drone"</formula>
    </cfRule>
  </conditionalFormatting>
  <conditionalFormatting sqref="B22:F30">
    <cfRule type="expression" dxfId="130" priority="1">
      <formula>$D22="Hover"</formula>
    </cfRule>
    <cfRule type="expression" dxfId="129" priority="2">
      <formula>$D22="Drone"</formula>
    </cfRule>
  </conditionalFormatting>
  <conditionalFormatting sqref="B21:G21">
    <cfRule type="expression" dxfId="128" priority="33">
      <formula>$D21="Hover"</formula>
    </cfRule>
    <cfRule type="expression" dxfId="127" priority="34">
      <formula>$D21="Drone"</formula>
    </cfRule>
  </conditionalFormatting>
  <conditionalFormatting sqref="C18">
    <cfRule type="expression" dxfId="126" priority="37">
      <formula>$D15="Hover"</formula>
    </cfRule>
    <cfRule type="expression" dxfId="125" priority="38">
      <formula>$D15="Drone"</formula>
    </cfRule>
  </conditionalFormatting>
  <conditionalFormatting sqref="D21 A17 H17:XFD17 A21 H21:XFD21">
    <cfRule type="expression" dxfId="124" priority="35">
      <formula>$D21="Hover"</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C039-A038-4DFE-ABCB-E9791EFCBE60}">
  <sheetPr codeName="Sheet19">
    <tabColor theme="4" tint="0.39997558519241921"/>
  </sheetPr>
  <dimension ref="A1:AC30"/>
  <sheetViews>
    <sheetView showOutlineSymbols="0" showWhiteSpace="0" topLeftCell="A7" workbookViewId="0">
      <selection activeCell="C26" sqref="C26"/>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89</v>
      </c>
      <c r="B8" s="1" t="s">
        <v>120</v>
      </c>
      <c r="C8" s="7" t="s">
        <v>20</v>
      </c>
      <c r="D8" t="s">
        <v>22</v>
      </c>
      <c r="E8" t="s">
        <v>121</v>
      </c>
      <c r="F8" t="s">
        <v>122</v>
      </c>
      <c r="G8" t="s">
        <v>123</v>
      </c>
      <c r="H8">
        <v>0</v>
      </c>
      <c r="I8" t="s">
        <v>124</v>
      </c>
      <c r="J8" t="s">
        <v>125</v>
      </c>
      <c r="K8">
        <v>1</v>
      </c>
      <c r="L8" t="s">
        <v>126</v>
      </c>
      <c r="M8" t="s">
        <v>60</v>
      </c>
      <c r="N8">
        <v>0</v>
      </c>
      <c r="O8" t="s">
        <v>21</v>
      </c>
      <c r="P8" t="s">
        <v>40</v>
      </c>
      <c r="Q8">
        <v>0</v>
      </c>
      <c r="R8" t="s">
        <v>21</v>
      </c>
      <c r="S8" t="s">
        <v>40</v>
      </c>
      <c r="T8">
        <v>0</v>
      </c>
      <c r="U8" t="s">
        <v>21</v>
      </c>
      <c r="V8" t="s">
        <v>40</v>
      </c>
      <c r="W8">
        <v>0</v>
      </c>
      <c r="X8">
        <v>3</v>
      </c>
      <c r="Y8">
        <v>0</v>
      </c>
      <c r="Z8">
        <v>0</v>
      </c>
      <c r="AA8">
        <v>0</v>
      </c>
      <c r="AB8" t="s">
        <v>127</v>
      </c>
      <c r="AC8" t="s">
        <v>128</v>
      </c>
    </row>
    <row r="9" spans="1:29" ht="21.75" x14ac:dyDescent="0.35">
      <c r="A9" t="s">
        <v>145</v>
      </c>
      <c r="B9" s="1" t="s">
        <v>135</v>
      </c>
      <c r="C9" s="7" t="s">
        <v>22</v>
      </c>
      <c r="D9" t="s">
        <v>20</v>
      </c>
      <c r="E9" t="s">
        <v>152</v>
      </c>
      <c r="F9" t="s">
        <v>153</v>
      </c>
      <c r="G9" t="s">
        <v>60</v>
      </c>
      <c r="H9">
        <v>0</v>
      </c>
      <c r="I9" t="s">
        <v>154</v>
      </c>
      <c r="J9" t="s">
        <v>35</v>
      </c>
      <c r="K9">
        <v>1</v>
      </c>
      <c r="L9" t="s">
        <v>155</v>
      </c>
      <c r="M9" t="s">
        <v>123</v>
      </c>
      <c r="N9">
        <v>9</v>
      </c>
      <c r="O9" t="s">
        <v>21</v>
      </c>
      <c r="P9" t="s">
        <v>40</v>
      </c>
      <c r="Q9">
        <v>0</v>
      </c>
      <c r="R9" t="s">
        <v>21</v>
      </c>
      <c r="S9" t="s">
        <v>40</v>
      </c>
      <c r="T9">
        <v>0</v>
      </c>
      <c r="U9" t="s">
        <v>21</v>
      </c>
      <c r="V9" t="s">
        <v>40</v>
      </c>
      <c r="W9">
        <v>0</v>
      </c>
      <c r="X9">
        <v>18</v>
      </c>
      <c r="Y9">
        <v>0</v>
      </c>
      <c r="Z9">
        <v>0</v>
      </c>
      <c r="AA9">
        <v>0</v>
      </c>
      <c r="AB9" t="s">
        <v>21</v>
      </c>
      <c r="AC9" t="s">
        <v>21</v>
      </c>
    </row>
    <row r="10" spans="1:29" ht="21.75" x14ac:dyDescent="0.35">
      <c r="A10" t="s">
        <v>208</v>
      </c>
      <c r="B10" s="1" t="s">
        <v>207</v>
      </c>
      <c r="C10" s="7" t="s">
        <v>22</v>
      </c>
      <c r="D10" t="s">
        <v>20</v>
      </c>
      <c r="E10" t="s">
        <v>224</v>
      </c>
      <c r="F10" t="s">
        <v>225</v>
      </c>
      <c r="G10" t="s">
        <v>45</v>
      </c>
      <c r="H10">
        <v>1</v>
      </c>
      <c r="I10" t="s">
        <v>226</v>
      </c>
      <c r="J10" t="s">
        <v>123</v>
      </c>
      <c r="K10">
        <v>0</v>
      </c>
      <c r="L10" t="s">
        <v>227</v>
      </c>
      <c r="M10" t="s">
        <v>60</v>
      </c>
      <c r="N10">
        <v>2</v>
      </c>
      <c r="O10" t="s">
        <v>21</v>
      </c>
      <c r="P10" t="s">
        <v>40</v>
      </c>
      <c r="Q10">
        <v>0</v>
      </c>
      <c r="R10" t="s">
        <v>21</v>
      </c>
      <c r="S10" t="s">
        <v>40</v>
      </c>
      <c r="T10">
        <v>0</v>
      </c>
      <c r="U10" t="s">
        <v>21</v>
      </c>
      <c r="V10" t="s">
        <v>40</v>
      </c>
      <c r="W10">
        <v>0</v>
      </c>
      <c r="X10">
        <v>29</v>
      </c>
      <c r="Y10">
        <v>12</v>
      </c>
      <c r="Z10">
        <v>0</v>
      </c>
      <c r="AA10">
        <v>0</v>
      </c>
      <c r="AB10" t="s">
        <v>21</v>
      </c>
      <c r="AC10" t="s">
        <v>21</v>
      </c>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122</v>
      </c>
      <c r="D22" t="s">
        <v>123</v>
      </c>
      <c r="E22">
        <v>0</v>
      </c>
      <c r="F22">
        <f>_xlfn.NUMBERVALUE(C22,".")</f>
        <v>183.84</v>
      </c>
    </row>
    <row r="23" spans="2:20" x14ac:dyDescent="0.35">
      <c r="B23" s="1" t="s">
        <v>201</v>
      </c>
      <c r="C23" t="s">
        <v>155</v>
      </c>
      <c r="D23" t="s">
        <v>123</v>
      </c>
      <c r="E23">
        <v>9</v>
      </c>
      <c r="F23">
        <f>_xlfn.NUMBERVALUE(C23,".")</f>
        <v>32</v>
      </c>
      <c r="T23" t="s">
        <v>202</v>
      </c>
    </row>
    <row r="24" spans="2:20" x14ac:dyDescent="0.35">
      <c r="B24" s="1" t="s">
        <v>201</v>
      </c>
      <c r="C24" t="s">
        <v>226</v>
      </c>
      <c r="D24" t="s">
        <v>123</v>
      </c>
      <c r="E24">
        <v>0</v>
      </c>
      <c r="F24">
        <f t="shared" ref="F24" si="0">_xlfn.NUMBERVALUE(C24,".")</f>
        <v>283.94</v>
      </c>
    </row>
    <row r="25" spans="2:20" x14ac:dyDescent="0.35">
      <c r="B25" s="1"/>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123" priority="34">
      <formula>$D21="Drone"</formula>
    </cfRule>
  </conditionalFormatting>
  <conditionalFormatting sqref="A8:XFD16">
    <cfRule type="expression" dxfId="122" priority="7">
      <formula>$D8="Hover"</formula>
    </cfRule>
    <cfRule type="expression" dxfId="121" priority="8">
      <formula>$D8="Drone"</formula>
    </cfRule>
  </conditionalFormatting>
  <conditionalFormatting sqref="B22:F30">
    <cfRule type="expression" dxfId="120" priority="1">
      <formula>$D22="Hover"</formula>
    </cfRule>
    <cfRule type="expression" dxfId="119" priority="2">
      <formula>$D22="Drone"</formula>
    </cfRule>
  </conditionalFormatting>
  <conditionalFormatting sqref="B21:G21">
    <cfRule type="expression" dxfId="118" priority="31">
      <formula>$D21="Hover"</formula>
    </cfRule>
    <cfRule type="expression" dxfId="117" priority="32">
      <formula>$D21="Drone"</formula>
    </cfRule>
  </conditionalFormatting>
  <conditionalFormatting sqref="C18">
    <cfRule type="expression" dxfId="116" priority="35">
      <formula>$D15="Hover"</formula>
    </cfRule>
    <cfRule type="expression" dxfId="115" priority="36">
      <formula>$D15="Drone"</formula>
    </cfRule>
  </conditionalFormatting>
  <conditionalFormatting sqref="D21 A17 H17:XFD17 A21 H21:XFD21">
    <cfRule type="expression" dxfId="114" priority="33">
      <formula>$D21="Hover"</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1DB88-B7BB-48EF-A2F9-2AB43B414811}">
  <sheetPr codeName="Sheet18">
    <tabColor theme="4" tint="0.39997558519241921"/>
  </sheetPr>
  <dimension ref="A1:AC30"/>
  <sheetViews>
    <sheetView showOutlineSymbols="0" showWhiteSpace="0" topLeftCell="A7" workbookViewId="0">
      <selection activeCell="C28" sqref="C28"/>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22</v>
      </c>
      <c r="E8" t="s">
        <v>57</v>
      </c>
      <c r="F8" t="s">
        <v>58</v>
      </c>
      <c r="G8" t="s">
        <v>49</v>
      </c>
      <c r="H8">
        <v>0</v>
      </c>
      <c r="I8" t="s">
        <v>59</v>
      </c>
      <c r="J8" t="s">
        <v>60</v>
      </c>
      <c r="K8">
        <v>3</v>
      </c>
      <c r="L8" t="s">
        <v>61</v>
      </c>
      <c r="M8" t="s">
        <v>62</v>
      </c>
      <c r="N8">
        <v>6</v>
      </c>
      <c r="O8" t="s">
        <v>21</v>
      </c>
      <c r="P8" t="s">
        <v>40</v>
      </c>
      <c r="Q8">
        <v>0</v>
      </c>
      <c r="R8" t="s">
        <v>21</v>
      </c>
      <c r="S8" t="s">
        <v>40</v>
      </c>
      <c r="T8">
        <v>0</v>
      </c>
      <c r="U8" t="s">
        <v>21</v>
      </c>
      <c r="V8" t="s">
        <v>40</v>
      </c>
      <c r="W8">
        <v>0</v>
      </c>
      <c r="X8">
        <v>3</v>
      </c>
      <c r="Y8">
        <v>0</v>
      </c>
      <c r="Z8">
        <v>0</v>
      </c>
      <c r="AA8">
        <v>0</v>
      </c>
      <c r="AB8" t="s">
        <v>63</v>
      </c>
      <c r="AC8" t="s">
        <v>64</v>
      </c>
    </row>
    <row r="9" spans="1:29" ht="21.75" x14ac:dyDescent="0.35">
      <c r="A9" t="s">
        <v>89</v>
      </c>
      <c r="B9" s="1" t="s">
        <v>120</v>
      </c>
      <c r="C9" s="7" t="s">
        <v>20</v>
      </c>
      <c r="D9" t="s">
        <v>22</v>
      </c>
      <c r="E9" t="s">
        <v>121</v>
      </c>
      <c r="F9" t="s">
        <v>122</v>
      </c>
      <c r="G9" t="s">
        <v>123</v>
      </c>
      <c r="H9">
        <v>0</v>
      </c>
      <c r="I9" t="s">
        <v>124</v>
      </c>
      <c r="J9" t="s">
        <v>125</v>
      </c>
      <c r="K9">
        <v>1</v>
      </c>
      <c r="L9" t="s">
        <v>126</v>
      </c>
      <c r="M9" t="s">
        <v>60</v>
      </c>
      <c r="N9">
        <v>0</v>
      </c>
      <c r="O9" t="s">
        <v>21</v>
      </c>
      <c r="P9" t="s">
        <v>40</v>
      </c>
      <c r="Q9">
        <v>0</v>
      </c>
      <c r="R9" t="s">
        <v>21</v>
      </c>
      <c r="S9" t="s">
        <v>40</v>
      </c>
      <c r="T9">
        <v>0</v>
      </c>
      <c r="U9" t="s">
        <v>21</v>
      </c>
      <c r="V9" t="s">
        <v>40</v>
      </c>
      <c r="W9">
        <v>0</v>
      </c>
      <c r="X9">
        <v>3</v>
      </c>
      <c r="Y9">
        <v>0</v>
      </c>
      <c r="Z9">
        <v>0</v>
      </c>
      <c r="AA9">
        <v>0</v>
      </c>
      <c r="AB9" t="s">
        <v>127</v>
      </c>
      <c r="AC9" t="s">
        <v>128</v>
      </c>
    </row>
    <row r="10" spans="1:29" ht="21.75" x14ac:dyDescent="0.35">
      <c r="A10" t="s">
        <v>145</v>
      </c>
      <c r="B10" s="1" t="s">
        <v>135</v>
      </c>
      <c r="C10" s="7" t="s">
        <v>22</v>
      </c>
      <c r="D10" t="s">
        <v>20</v>
      </c>
      <c r="E10" t="s">
        <v>152</v>
      </c>
      <c r="F10" t="s">
        <v>153</v>
      </c>
      <c r="G10" t="s">
        <v>60</v>
      </c>
      <c r="H10">
        <v>0</v>
      </c>
      <c r="I10" t="s">
        <v>154</v>
      </c>
      <c r="J10" t="s">
        <v>35</v>
      </c>
      <c r="K10">
        <v>1</v>
      </c>
      <c r="L10" t="s">
        <v>155</v>
      </c>
      <c r="M10" t="s">
        <v>123</v>
      </c>
      <c r="N10">
        <v>9</v>
      </c>
      <c r="O10" t="s">
        <v>21</v>
      </c>
      <c r="P10" t="s">
        <v>40</v>
      </c>
      <c r="Q10">
        <v>0</v>
      </c>
      <c r="R10" t="s">
        <v>21</v>
      </c>
      <c r="S10" t="s">
        <v>40</v>
      </c>
      <c r="T10">
        <v>0</v>
      </c>
      <c r="U10" t="s">
        <v>21</v>
      </c>
      <c r="V10" t="s">
        <v>40</v>
      </c>
      <c r="W10">
        <v>0</v>
      </c>
      <c r="X10">
        <v>18</v>
      </c>
      <c r="Y10">
        <v>0</v>
      </c>
      <c r="Z10">
        <v>0</v>
      </c>
      <c r="AA10">
        <v>0</v>
      </c>
      <c r="AB10" t="s">
        <v>21</v>
      </c>
      <c r="AC10" t="s">
        <v>21</v>
      </c>
    </row>
    <row r="11" spans="1:29" ht="21.75" x14ac:dyDescent="0.35">
      <c r="A11" t="s">
        <v>206</v>
      </c>
      <c r="B11" s="1" t="s">
        <v>207</v>
      </c>
      <c r="C11" s="7" t="s">
        <v>22</v>
      </c>
      <c r="D11" t="s">
        <v>22</v>
      </c>
      <c r="E11" t="s">
        <v>213</v>
      </c>
      <c r="F11" t="s">
        <v>214</v>
      </c>
      <c r="G11" t="s">
        <v>73</v>
      </c>
      <c r="H11">
        <v>0</v>
      </c>
      <c r="I11" t="s">
        <v>215</v>
      </c>
      <c r="J11" t="s">
        <v>37</v>
      </c>
      <c r="K11">
        <v>0</v>
      </c>
      <c r="L11" t="s">
        <v>216</v>
      </c>
      <c r="M11" t="s">
        <v>60</v>
      </c>
      <c r="N11">
        <v>0</v>
      </c>
      <c r="O11" t="s">
        <v>21</v>
      </c>
      <c r="P11" t="s">
        <v>40</v>
      </c>
      <c r="Q11">
        <v>0</v>
      </c>
      <c r="R11" t="s">
        <v>21</v>
      </c>
      <c r="S11" t="s">
        <v>40</v>
      </c>
      <c r="T11">
        <v>0</v>
      </c>
      <c r="U11" t="s">
        <v>21</v>
      </c>
      <c r="V11" t="s">
        <v>40</v>
      </c>
      <c r="W11">
        <v>0</v>
      </c>
      <c r="X11">
        <v>4</v>
      </c>
      <c r="Y11">
        <v>1</v>
      </c>
      <c r="Z11">
        <v>0</v>
      </c>
      <c r="AA11">
        <v>0</v>
      </c>
      <c r="AB11" t="s">
        <v>217</v>
      </c>
      <c r="AC11" t="s">
        <v>218</v>
      </c>
    </row>
    <row r="12" spans="1:29" ht="21.75" x14ac:dyDescent="0.35">
      <c r="A12" t="s">
        <v>208</v>
      </c>
      <c r="B12" s="1" t="s">
        <v>207</v>
      </c>
      <c r="C12" s="7" t="s">
        <v>22</v>
      </c>
      <c r="D12" t="s">
        <v>20</v>
      </c>
      <c r="E12" t="s">
        <v>224</v>
      </c>
      <c r="F12" t="s">
        <v>225</v>
      </c>
      <c r="G12" t="s">
        <v>45</v>
      </c>
      <c r="H12">
        <v>1</v>
      </c>
      <c r="I12" t="s">
        <v>226</v>
      </c>
      <c r="J12" t="s">
        <v>123</v>
      </c>
      <c r="K12">
        <v>0</v>
      </c>
      <c r="L12" t="s">
        <v>227</v>
      </c>
      <c r="M12" t="s">
        <v>60</v>
      </c>
      <c r="N12">
        <v>2</v>
      </c>
      <c r="O12" t="s">
        <v>21</v>
      </c>
      <c r="P12" t="s">
        <v>40</v>
      </c>
      <c r="Q12">
        <v>0</v>
      </c>
      <c r="R12" t="s">
        <v>21</v>
      </c>
      <c r="S12" t="s">
        <v>40</v>
      </c>
      <c r="T12">
        <v>0</v>
      </c>
      <c r="U12" t="s">
        <v>21</v>
      </c>
      <c r="V12" t="s">
        <v>40</v>
      </c>
      <c r="W12">
        <v>0</v>
      </c>
      <c r="X12">
        <v>29</v>
      </c>
      <c r="Y12">
        <v>12</v>
      </c>
      <c r="Z12">
        <v>0</v>
      </c>
      <c r="AA12">
        <v>0</v>
      </c>
      <c r="AB12" t="s">
        <v>21</v>
      </c>
      <c r="AC12" t="s">
        <v>21</v>
      </c>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59</v>
      </c>
      <c r="D22" t="s">
        <v>60</v>
      </c>
      <c r="E22">
        <v>3</v>
      </c>
      <c r="F22">
        <f>_xlfn.NUMBERVALUE(C22,".")</f>
        <v>76.02</v>
      </c>
    </row>
    <row r="23" spans="2:20" x14ac:dyDescent="0.35">
      <c r="B23" s="1" t="s">
        <v>200</v>
      </c>
      <c r="C23" t="s">
        <v>126</v>
      </c>
      <c r="D23" t="s">
        <v>60</v>
      </c>
      <c r="E23">
        <v>0</v>
      </c>
      <c r="F23">
        <f>_xlfn.NUMBERVALUE(C23,".")</f>
        <v>88.84</v>
      </c>
      <c r="T23" t="s">
        <v>202</v>
      </c>
    </row>
    <row r="24" spans="2:20" x14ac:dyDescent="0.35">
      <c r="B24" s="1" t="s">
        <v>201</v>
      </c>
      <c r="C24" t="s">
        <v>153</v>
      </c>
      <c r="D24" t="s">
        <v>60</v>
      </c>
      <c r="E24">
        <v>0</v>
      </c>
      <c r="F24">
        <f t="shared" ref="F24:F26" si="0">_xlfn.NUMBERVALUE(C24,".")</f>
        <v>295.83999999999997</v>
      </c>
    </row>
    <row r="25" spans="2:20" x14ac:dyDescent="0.35">
      <c r="B25" s="1" t="s">
        <v>200</v>
      </c>
      <c r="C25" t="s">
        <v>216</v>
      </c>
      <c r="D25" t="s">
        <v>60</v>
      </c>
      <c r="E25">
        <v>0</v>
      </c>
      <c r="F25">
        <f t="shared" si="0"/>
        <v>383.25</v>
      </c>
    </row>
    <row r="26" spans="2:20" x14ac:dyDescent="0.35">
      <c r="B26" s="1" t="s">
        <v>201</v>
      </c>
      <c r="C26" t="s">
        <v>227</v>
      </c>
      <c r="D26" t="s">
        <v>60</v>
      </c>
      <c r="E26">
        <v>2</v>
      </c>
      <c r="F26">
        <f t="shared" si="0"/>
        <v>133.51</v>
      </c>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113" priority="34">
      <formula>$D21="Drone"</formula>
    </cfRule>
  </conditionalFormatting>
  <conditionalFormatting sqref="A8:XFD16">
    <cfRule type="expression" dxfId="112" priority="11">
      <formula>$D8="Hover"</formula>
    </cfRule>
    <cfRule type="expression" dxfId="111" priority="12">
      <formula>$D8="Drone"</formula>
    </cfRule>
  </conditionalFormatting>
  <conditionalFormatting sqref="B22:F30">
    <cfRule type="expression" dxfId="110" priority="1">
      <formula>$D22="Hover"</formula>
    </cfRule>
    <cfRule type="expression" dxfId="109" priority="2">
      <formula>$D22="Drone"</formula>
    </cfRule>
  </conditionalFormatting>
  <conditionalFormatting sqref="B21:G21">
    <cfRule type="expression" dxfId="108" priority="31">
      <formula>$D21="Hover"</formula>
    </cfRule>
    <cfRule type="expression" dxfId="107" priority="32">
      <formula>$D21="Drone"</formula>
    </cfRule>
  </conditionalFormatting>
  <conditionalFormatting sqref="C18">
    <cfRule type="expression" dxfId="106" priority="35">
      <formula>$D15="Hover"</formula>
    </cfRule>
    <cfRule type="expression" dxfId="105" priority="36">
      <formula>$D15="Drone"</formula>
    </cfRule>
  </conditionalFormatting>
  <conditionalFormatting sqref="D21 A17 H17:XFD17 A21 H21:XFD21">
    <cfRule type="expression" dxfId="104" priority="33">
      <formula>$D21="Hover"</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8E1EE-8563-4FBD-8748-BE6E71EFA02A}">
  <sheetPr codeName="Sheet17">
    <tabColor theme="4" tint="0.39997558519241921"/>
  </sheetPr>
  <dimension ref="A1:AC30"/>
  <sheetViews>
    <sheetView showOutlineSymbols="0" showWhiteSpace="0" topLeftCell="A7" workbookViewId="0">
      <selection activeCell="H24" sqref="H24"/>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65</v>
      </c>
      <c r="B8" s="1" t="s">
        <v>32</v>
      </c>
      <c r="C8" s="7" t="s">
        <v>20</v>
      </c>
      <c r="D8" t="s">
        <v>22</v>
      </c>
      <c r="E8" t="s">
        <v>71</v>
      </c>
      <c r="F8" t="s">
        <v>72</v>
      </c>
      <c r="G8" t="s">
        <v>73</v>
      </c>
      <c r="H8">
        <v>0</v>
      </c>
      <c r="I8" t="s">
        <v>74</v>
      </c>
      <c r="J8" t="s">
        <v>35</v>
      </c>
      <c r="K8">
        <v>2</v>
      </c>
      <c r="L8" t="s">
        <v>75</v>
      </c>
      <c r="M8" t="s">
        <v>37</v>
      </c>
      <c r="N8">
        <v>0</v>
      </c>
      <c r="O8" t="s">
        <v>21</v>
      </c>
      <c r="P8" t="s">
        <v>40</v>
      </c>
      <c r="Q8">
        <v>0</v>
      </c>
      <c r="R8" t="s">
        <v>21</v>
      </c>
      <c r="S8" t="s">
        <v>40</v>
      </c>
      <c r="T8">
        <v>0</v>
      </c>
      <c r="U8" t="s">
        <v>21</v>
      </c>
      <c r="V8" t="s">
        <v>40</v>
      </c>
      <c r="W8">
        <v>0</v>
      </c>
      <c r="X8">
        <v>11</v>
      </c>
      <c r="Y8">
        <v>8</v>
      </c>
      <c r="Z8">
        <v>0</v>
      </c>
      <c r="AA8">
        <v>0</v>
      </c>
      <c r="AB8" t="s">
        <v>76</v>
      </c>
      <c r="AC8" t="s">
        <v>21</v>
      </c>
    </row>
    <row r="9" spans="1:29" ht="21.75" x14ac:dyDescent="0.35">
      <c r="A9" t="s">
        <v>91</v>
      </c>
      <c r="B9" s="1" t="s">
        <v>108</v>
      </c>
      <c r="C9" s="7" t="s">
        <v>22</v>
      </c>
      <c r="D9" t="s">
        <v>20</v>
      </c>
      <c r="E9" t="s">
        <v>115</v>
      </c>
      <c r="F9" t="s">
        <v>116</v>
      </c>
      <c r="G9" t="s">
        <v>35</v>
      </c>
      <c r="H9">
        <v>0</v>
      </c>
      <c r="I9" t="s">
        <v>117</v>
      </c>
      <c r="J9" t="s">
        <v>73</v>
      </c>
      <c r="K9">
        <v>0</v>
      </c>
      <c r="L9" t="s">
        <v>118</v>
      </c>
      <c r="M9" t="s">
        <v>54</v>
      </c>
      <c r="N9">
        <v>2</v>
      </c>
      <c r="O9" t="s">
        <v>21</v>
      </c>
      <c r="P9" t="s">
        <v>40</v>
      </c>
      <c r="Q9">
        <v>0</v>
      </c>
      <c r="R9" t="s">
        <v>21</v>
      </c>
      <c r="S9" t="s">
        <v>40</v>
      </c>
      <c r="T9">
        <v>0</v>
      </c>
      <c r="U9" t="s">
        <v>21</v>
      </c>
      <c r="V9" t="s">
        <v>40</v>
      </c>
      <c r="W9">
        <v>0</v>
      </c>
      <c r="X9">
        <v>10</v>
      </c>
      <c r="Y9">
        <v>3</v>
      </c>
      <c r="Z9">
        <v>0</v>
      </c>
      <c r="AA9">
        <v>0</v>
      </c>
      <c r="AB9" t="s">
        <v>21</v>
      </c>
      <c r="AC9" t="s">
        <v>21</v>
      </c>
    </row>
    <row r="10" spans="1:29" ht="21.75" x14ac:dyDescent="0.35">
      <c r="A10" t="s">
        <v>134</v>
      </c>
      <c r="B10" s="1" t="s">
        <v>135</v>
      </c>
      <c r="C10" s="7" t="s">
        <v>22</v>
      </c>
      <c r="D10" t="s">
        <v>22</v>
      </c>
      <c r="E10" t="s">
        <v>140</v>
      </c>
      <c r="F10" t="s">
        <v>141</v>
      </c>
      <c r="G10" t="s">
        <v>73</v>
      </c>
      <c r="H10">
        <v>0</v>
      </c>
      <c r="I10" t="s">
        <v>142</v>
      </c>
      <c r="J10" t="s">
        <v>133</v>
      </c>
      <c r="K10">
        <v>0</v>
      </c>
      <c r="L10" t="s">
        <v>143</v>
      </c>
      <c r="M10" t="s">
        <v>62</v>
      </c>
      <c r="N10">
        <v>2</v>
      </c>
      <c r="O10" t="s">
        <v>21</v>
      </c>
      <c r="P10" t="s">
        <v>40</v>
      </c>
      <c r="Q10">
        <v>0</v>
      </c>
      <c r="R10" t="s">
        <v>21</v>
      </c>
      <c r="S10" t="s">
        <v>40</v>
      </c>
      <c r="T10">
        <v>0</v>
      </c>
      <c r="U10" t="s">
        <v>21</v>
      </c>
      <c r="V10" t="s">
        <v>40</v>
      </c>
      <c r="W10">
        <v>0</v>
      </c>
      <c r="X10">
        <v>6</v>
      </c>
      <c r="Y10">
        <v>3</v>
      </c>
      <c r="Z10">
        <v>0</v>
      </c>
      <c r="AA10">
        <v>0</v>
      </c>
      <c r="AB10" t="s">
        <v>144</v>
      </c>
      <c r="AC10" t="s">
        <v>21</v>
      </c>
    </row>
    <row r="11" spans="1:29" ht="21.75" x14ac:dyDescent="0.35">
      <c r="A11" t="s">
        <v>86</v>
      </c>
      <c r="B11" s="1" t="s">
        <v>135</v>
      </c>
      <c r="C11" s="7" t="s">
        <v>22</v>
      </c>
      <c r="D11" t="s">
        <v>22</v>
      </c>
      <c r="E11" t="s">
        <v>160</v>
      </c>
      <c r="F11" t="s">
        <v>161</v>
      </c>
      <c r="G11" t="s">
        <v>35</v>
      </c>
      <c r="H11">
        <v>3</v>
      </c>
      <c r="I11" t="s">
        <v>162</v>
      </c>
      <c r="J11" t="s">
        <v>73</v>
      </c>
      <c r="K11">
        <v>0</v>
      </c>
      <c r="L11" t="s">
        <v>163</v>
      </c>
      <c r="M11" t="s">
        <v>39</v>
      </c>
      <c r="N11">
        <v>0</v>
      </c>
      <c r="O11" t="s">
        <v>21</v>
      </c>
      <c r="P11" t="s">
        <v>40</v>
      </c>
      <c r="Q11">
        <v>0</v>
      </c>
      <c r="R11" t="s">
        <v>21</v>
      </c>
      <c r="S11" t="s">
        <v>40</v>
      </c>
      <c r="T11">
        <v>0</v>
      </c>
      <c r="U11" t="s">
        <v>21</v>
      </c>
      <c r="V11" t="s">
        <v>40</v>
      </c>
      <c r="W11">
        <v>0</v>
      </c>
      <c r="X11">
        <v>5</v>
      </c>
      <c r="Y11">
        <v>2</v>
      </c>
      <c r="Z11">
        <v>0</v>
      </c>
      <c r="AA11">
        <v>0</v>
      </c>
      <c r="AB11" t="s">
        <v>164</v>
      </c>
      <c r="AC11" t="s">
        <v>165</v>
      </c>
    </row>
    <row r="12" spans="1:29" ht="21.75" x14ac:dyDescent="0.35">
      <c r="A12" t="s">
        <v>166</v>
      </c>
      <c r="B12" s="1" t="s">
        <v>135</v>
      </c>
      <c r="C12" s="7" t="s">
        <v>22</v>
      </c>
      <c r="D12" t="s">
        <v>22</v>
      </c>
      <c r="E12" t="s">
        <v>167</v>
      </c>
      <c r="F12" t="s">
        <v>168</v>
      </c>
      <c r="G12" t="s">
        <v>73</v>
      </c>
      <c r="H12">
        <v>0</v>
      </c>
      <c r="I12" t="s">
        <v>169</v>
      </c>
      <c r="J12" t="s">
        <v>37</v>
      </c>
      <c r="K12">
        <v>1</v>
      </c>
      <c r="L12" t="s">
        <v>170</v>
      </c>
      <c r="M12" t="s">
        <v>47</v>
      </c>
      <c r="N12">
        <v>0</v>
      </c>
      <c r="O12" t="s">
        <v>21</v>
      </c>
      <c r="P12" t="s">
        <v>40</v>
      </c>
      <c r="Q12">
        <v>0</v>
      </c>
      <c r="R12" t="s">
        <v>21</v>
      </c>
      <c r="S12" t="s">
        <v>40</v>
      </c>
      <c r="T12">
        <v>0</v>
      </c>
      <c r="U12" t="s">
        <v>21</v>
      </c>
      <c r="V12" t="s">
        <v>40</v>
      </c>
      <c r="W12">
        <v>0</v>
      </c>
      <c r="X12">
        <v>5</v>
      </c>
      <c r="Y12">
        <v>2</v>
      </c>
      <c r="Z12">
        <v>0</v>
      </c>
      <c r="AA12">
        <v>0</v>
      </c>
      <c r="AB12" t="s">
        <v>171</v>
      </c>
      <c r="AC12" t="s">
        <v>172</v>
      </c>
    </row>
    <row r="13" spans="1:29" ht="21.75" x14ac:dyDescent="0.35">
      <c r="A13" t="s">
        <v>206</v>
      </c>
      <c r="B13" s="1" t="s">
        <v>207</v>
      </c>
      <c r="C13" s="7" t="s">
        <v>22</v>
      </c>
      <c r="D13" t="s">
        <v>22</v>
      </c>
      <c r="E13" t="s">
        <v>213</v>
      </c>
      <c r="F13" t="s">
        <v>214</v>
      </c>
      <c r="G13" t="s">
        <v>73</v>
      </c>
      <c r="H13">
        <v>0</v>
      </c>
      <c r="I13" t="s">
        <v>215</v>
      </c>
      <c r="J13" t="s">
        <v>37</v>
      </c>
      <c r="K13">
        <v>0</v>
      </c>
      <c r="L13" t="s">
        <v>216</v>
      </c>
      <c r="M13" t="s">
        <v>60</v>
      </c>
      <c r="N13">
        <v>0</v>
      </c>
      <c r="O13" t="s">
        <v>21</v>
      </c>
      <c r="P13" t="s">
        <v>40</v>
      </c>
      <c r="Q13">
        <v>0</v>
      </c>
      <c r="R13" t="s">
        <v>21</v>
      </c>
      <c r="S13" t="s">
        <v>40</v>
      </c>
      <c r="T13">
        <v>0</v>
      </c>
      <c r="U13" t="s">
        <v>21</v>
      </c>
      <c r="V13" t="s">
        <v>40</v>
      </c>
      <c r="W13">
        <v>0</v>
      </c>
      <c r="X13">
        <v>4</v>
      </c>
      <c r="Y13">
        <v>1</v>
      </c>
      <c r="Z13">
        <v>0</v>
      </c>
      <c r="AA13">
        <v>0</v>
      </c>
      <c r="AB13" t="s">
        <v>217</v>
      </c>
      <c r="AC13" t="s">
        <v>218</v>
      </c>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72</v>
      </c>
      <c r="D22" t="s">
        <v>73</v>
      </c>
      <c r="E22">
        <v>0</v>
      </c>
      <c r="F22">
        <f>_xlfn.NUMBERVALUE(C22,".")</f>
        <v>324.52</v>
      </c>
    </row>
    <row r="23" spans="2:20" x14ac:dyDescent="0.35">
      <c r="B23" s="1" t="s">
        <v>201</v>
      </c>
      <c r="C23" t="s">
        <v>117</v>
      </c>
      <c r="D23" t="s">
        <v>73</v>
      </c>
      <c r="E23">
        <v>0</v>
      </c>
      <c r="F23">
        <f>_xlfn.NUMBERVALUE(C23,".")</f>
        <v>618.48</v>
      </c>
      <c r="T23" t="s">
        <v>202</v>
      </c>
    </row>
    <row r="24" spans="2:20" x14ac:dyDescent="0.35">
      <c r="B24" s="1" t="s">
        <v>200</v>
      </c>
      <c r="C24" t="s">
        <v>141</v>
      </c>
      <c r="D24" t="s">
        <v>73</v>
      </c>
      <c r="E24">
        <v>0</v>
      </c>
      <c r="F24">
        <f t="shared" ref="F24:F27" si="0">_xlfn.NUMBERVALUE(C24,".")</f>
        <v>202.31</v>
      </c>
    </row>
    <row r="25" spans="2:20" x14ac:dyDescent="0.35">
      <c r="B25" s="1" t="s">
        <v>200</v>
      </c>
      <c r="C25" t="s">
        <v>162</v>
      </c>
      <c r="D25" t="s">
        <v>73</v>
      </c>
      <c r="E25">
        <v>0</v>
      </c>
      <c r="F25">
        <f t="shared" si="0"/>
        <v>94.36</v>
      </c>
    </row>
    <row r="26" spans="2:20" x14ac:dyDescent="0.35">
      <c r="B26" s="1" t="s">
        <v>200</v>
      </c>
      <c r="C26" t="s">
        <v>168</v>
      </c>
      <c r="D26" t="s">
        <v>73</v>
      </c>
      <c r="E26">
        <v>0</v>
      </c>
      <c r="F26">
        <f t="shared" si="0"/>
        <v>76.680000000000007</v>
      </c>
    </row>
    <row r="27" spans="2:20" x14ac:dyDescent="0.35">
      <c r="B27" s="1" t="s">
        <v>200</v>
      </c>
      <c r="C27" t="s">
        <v>214</v>
      </c>
      <c r="D27" t="s">
        <v>73</v>
      </c>
      <c r="E27">
        <v>0</v>
      </c>
      <c r="F27">
        <f t="shared" si="0"/>
        <v>121.93</v>
      </c>
    </row>
    <row r="28" spans="2:20" x14ac:dyDescent="0.35">
      <c r="B28" s="1"/>
    </row>
    <row r="29" spans="2:20" x14ac:dyDescent="0.35">
      <c r="B29" s="1"/>
    </row>
    <row r="30" spans="2:20" x14ac:dyDescent="0.35">
      <c r="B30" s="1"/>
    </row>
  </sheetData>
  <conditionalFormatting sqref="A17 H17:XFD17 A21 D21 H21:XFD21">
    <cfRule type="expression" dxfId="103" priority="38">
      <formula>$D21="Drone"</formula>
    </cfRule>
  </conditionalFormatting>
  <conditionalFormatting sqref="A8:XFD16">
    <cfRule type="expression" dxfId="102" priority="11">
      <formula>$D8="Hover"</formula>
    </cfRule>
    <cfRule type="expression" dxfId="101" priority="12">
      <formula>$D8="Drone"</formula>
    </cfRule>
  </conditionalFormatting>
  <conditionalFormatting sqref="B22:F30">
    <cfRule type="expression" dxfId="100" priority="1">
      <formula>$D22="Hover"</formula>
    </cfRule>
    <cfRule type="expression" dxfId="99" priority="2">
      <formula>$D22="Drone"</formula>
    </cfRule>
  </conditionalFormatting>
  <conditionalFormatting sqref="B21:G21">
    <cfRule type="expression" dxfId="98" priority="35">
      <formula>$D21="Hover"</formula>
    </cfRule>
    <cfRule type="expression" dxfId="97" priority="36">
      <formula>$D21="Drone"</formula>
    </cfRule>
  </conditionalFormatting>
  <conditionalFormatting sqref="C18">
    <cfRule type="expression" dxfId="96" priority="39">
      <formula>$D15="Hover"</formula>
    </cfRule>
    <cfRule type="expression" dxfId="95" priority="40">
      <formula>$D15="Drone"</formula>
    </cfRule>
  </conditionalFormatting>
  <conditionalFormatting sqref="D21 A17 H17:XFD17 A21 H21:XFD21">
    <cfRule type="expression" dxfId="94" priority="37">
      <formula>$D21="Hover"</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DB20-9730-458D-8064-4977C58E97B8}">
  <sheetPr codeName="Sheet16">
    <tabColor theme="4" tint="0.39997558519241921"/>
  </sheetPr>
  <dimension ref="A1:AC30"/>
  <sheetViews>
    <sheetView showOutlineSymbols="0" showWhiteSpace="0" topLeftCell="A7" workbookViewId="0">
      <selection activeCell="F30" sqref="F30"/>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65</v>
      </c>
      <c r="B8" s="1" t="s">
        <v>32</v>
      </c>
      <c r="C8" s="7" t="s">
        <v>20</v>
      </c>
      <c r="D8" t="s">
        <v>20</v>
      </c>
      <c r="E8" t="s">
        <v>66</v>
      </c>
      <c r="F8" t="s">
        <v>67</v>
      </c>
      <c r="G8" t="s">
        <v>62</v>
      </c>
      <c r="H8">
        <v>4</v>
      </c>
      <c r="I8" t="s">
        <v>68</v>
      </c>
      <c r="J8" t="s">
        <v>69</v>
      </c>
      <c r="K8">
        <v>0</v>
      </c>
      <c r="L8" t="s">
        <v>70</v>
      </c>
      <c r="M8" t="s">
        <v>47</v>
      </c>
      <c r="N8">
        <v>10</v>
      </c>
      <c r="O8" t="s">
        <v>21</v>
      </c>
      <c r="P8" t="s">
        <v>40</v>
      </c>
      <c r="Q8">
        <v>0</v>
      </c>
      <c r="R8" t="s">
        <v>21</v>
      </c>
      <c r="S8" t="s">
        <v>40</v>
      </c>
      <c r="T8">
        <v>0</v>
      </c>
      <c r="U8" t="s">
        <v>21</v>
      </c>
      <c r="V8" t="s">
        <v>40</v>
      </c>
      <c r="W8">
        <v>0</v>
      </c>
      <c r="X8">
        <v>17</v>
      </c>
      <c r="Y8">
        <v>13</v>
      </c>
      <c r="Z8">
        <v>0</v>
      </c>
      <c r="AA8">
        <v>0</v>
      </c>
      <c r="AB8" t="s">
        <v>21</v>
      </c>
      <c r="AC8" t="s">
        <v>21</v>
      </c>
    </row>
    <row r="9" spans="1:29" ht="21.75" x14ac:dyDescent="0.35">
      <c r="A9" t="s">
        <v>91</v>
      </c>
      <c r="B9" s="1" t="s">
        <v>108</v>
      </c>
      <c r="C9" s="7" t="s">
        <v>22</v>
      </c>
      <c r="D9" t="s">
        <v>22</v>
      </c>
      <c r="E9" t="s">
        <v>109</v>
      </c>
      <c r="F9" t="s">
        <v>110</v>
      </c>
      <c r="G9" t="s">
        <v>69</v>
      </c>
      <c r="H9">
        <v>1</v>
      </c>
      <c r="I9" t="s">
        <v>111</v>
      </c>
      <c r="J9" t="s">
        <v>37</v>
      </c>
      <c r="K9">
        <v>1</v>
      </c>
      <c r="L9" t="s">
        <v>112</v>
      </c>
      <c r="M9" t="s">
        <v>49</v>
      </c>
      <c r="N9">
        <v>0</v>
      </c>
      <c r="O9" t="s">
        <v>21</v>
      </c>
      <c r="P9" t="s">
        <v>40</v>
      </c>
      <c r="Q9">
        <v>0</v>
      </c>
      <c r="R9" t="s">
        <v>21</v>
      </c>
      <c r="S9" t="s">
        <v>40</v>
      </c>
      <c r="T9">
        <v>0</v>
      </c>
      <c r="U9" t="s">
        <v>21</v>
      </c>
      <c r="V9" t="s">
        <v>40</v>
      </c>
      <c r="W9">
        <v>0</v>
      </c>
      <c r="X9">
        <v>6</v>
      </c>
      <c r="Y9">
        <v>3</v>
      </c>
      <c r="Z9">
        <v>0</v>
      </c>
      <c r="AA9">
        <v>0</v>
      </c>
      <c r="AB9" t="s">
        <v>113</v>
      </c>
      <c r="AC9" t="s">
        <v>114</v>
      </c>
    </row>
    <row r="10" spans="1:29" ht="21.75" x14ac:dyDescent="0.35">
      <c r="A10" t="s">
        <v>134</v>
      </c>
      <c r="B10" s="1" t="s">
        <v>135</v>
      </c>
      <c r="C10" s="7" t="s">
        <v>22</v>
      </c>
      <c r="D10" t="s">
        <v>20</v>
      </c>
      <c r="E10" t="s">
        <v>136</v>
      </c>
      <c r="F10" t="s">
        <v>137</v>
      </c>
      <c r="G10" t="s">
        <v>49</v>
      </c>
      <c r="H10">
        <v>0</v>
      </c>
      <c r="I10" t="s">
        <v>138</v>
      </c>
      <c r="J10" t="s">
        <v>56</v>
      </c>
      <c r="K10">
        <v>2</v>
      </c>
      <c r="L10" t="s">
        <v>139</v>
      </c>
      <c r="M10" t="s">
        <v>69</v>
      </c>
      <c r="N10">
        <v>0</v>
      </c>
      <c r="O10" t="s">
        <v>21</v>
      </c>
      <c r="P10" t="s">
        <v>40</v>
      </c>
      <c r="Q10">
        <v>0</v>
      </c>
      <c r="R10" t="s">
        <v>21</v>
      </c>
      <c r="S10" t="s">
        <v>40</v>
      </c>
      <c r="T10">
        <v>0</v>
      </c>
      <c r="U10" t="s">
        <v>21</v>
      </c>
      <c r="V10" t="s">
        <v>40</v>
      </c>
      <c r="W10">
        <v>0</v>
      </c>
      <c r="X10">
        <v>39</v>
      </c>
      <c r="Y10">
        <v>12</v>
      </c>
      <c r="Z10">
        <v>0</v>
      </c>
      <c r="AA10">
        <v>0</v>
      </c>
      <c r="AB10" t="s">
        <v>21</v>
      </c>
      <c r="AC10" t="s">
        <v>21</v>
      </c>
    </row>
    <row r="11" spans="1:29" ht="21.75" x14ac:dyDescent="0.35">
      <c r="A11" t="s">
        <v>166</v>
      </c>
      <c r="B11" s="1" t="s">
        <v>135</v>
      </c>
      <c r="C11" s="7" t="s">
        <v>22</v>
      </c>
      <c r="D11" t="s">
        <v>20</v>
      </c>
      <c r="E11" t="s">
        <v>173</v>
      </c>
      <c r="F11" t="s">
        <v>174</v>
      </c>
      <c r="G11" t="s">
        <v>69</v>
      </c>
      <c r="H11">
        <v>1</v>
      </c>
      <c r="I11" t="s">
        <v>175</v>
      </c>
      <c r="J11" t="s">
        <v>62</v>
      </c>
      <c r="K11">
        <v>0</v>
      </c>
      <c r="L11" t="s">
        <v>176</v>
      </c>
      <c r="M11" t="s">
        <v>125</v>
      </c>
      <c r="N11">
        <v>0</v>
      </c>
      <c r="O11" t="s">
        <v>21</v>
      </c>
      <c r="P11" t="s">
        <v>40</v>
      </c>
      <c r="Q11">
        <v>0</v>
      </c>
      <c r="R11" t="s">
        <v>21</v>
      </c>
      <c r="S11" t="s">
        <v>40</v>
      </c>
      <c r="T11">
        <v>0</v>
      </c>
      <c r="U11" t="s">
        <v>21</v>
      </c>
      <c r="V11" t="s">
        <v>40</v>
      </c>
      <c r="W11">
        <v>0</v>
      </c>
      <c r="X11">
        <v>7</v>
      </c>
      <c r="Y11">
        <v>1</v>
      </c>
      <c r="Z11">
        <v>0</v>
      </c>
      <c r="AA11">
        <v>0</v>
      </c>
      <c r="AB11" t="s">
        <v>21</v>
      </c>
      <c r="AC11" t="s">
        <v>21</v>
      </c>
    </row>
    <row r="12" spans="1:29" ht="21.75" x14ac:dyDescent="0.35">
      <c r="A12" t="s">
        <v>187</v>
      </c>
      <c r="B12" s="1" t="s">
        <v>188</v>
      </c>
      <c r="C12" s="7" t="s">
        <v>22</v>
      </c>
      <c r="D12" t="s">
        <v>20</v>
      </c>
      <c r="E12" t="s">
        <v>177</v>
      </c>
      <c r="F12" t="s">
        <v>178</v>
      </c>
      <c r="G12" t="s">
        <v>45</v>
      </c>
      <c r="H12">
        <v>1</v>
      </c>
      <c r="I12" t="s">
        <v>179</v>
      </c>
      <c r="J12" t="s">
        <v>125</v>
      </c>
      <c r="K12">
        <v>4</v>
      </c>
      <c r="L12" t="s">
        <v>180</v>
      </c>
      <c r="M12" t="s">
        <v>69</v>
      </c>
      <c r="N12">
        <v>0</v>
      </c>
      <c r="O12" t="s">
        <v>21</v>
      </c>
      <c r="P12" t="s">
        <v>40</v>
      </c>
      <c r="Q12">
        <v>0</v>
      </c>
      <c r="R12" t="s">
        <v>21</v>
      </c>
      <c r="S12" t="s">
        <v>40</v>
      </c>
      <c r="T12">
        <v>0</v>
      </c>
      <c r="U12" t="s">
        <v>21</v>
      </c>
      <c r="V12" t="s">
        <v>40</v>
      </c>
      <c r="W12">
        <v>0</v>
      </c>
      <c r="X12">
        <v>34</v>
      </c>
      <c r="Y12">
        <v>8</v>
      </c>
      <c r="Z12">
        <v>0</v>
      </c>
      <c r="AA12">
        <v>0</v>
      </c>
      <c r="AB12" t="s">
        <v>21</v>
      </c>
      <c r="AC12" t="s">
        <v>21</v>
      </c>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201</v>
      </c>
      <c r="C22" t="s">
        <v>68</v>
      </c>
      <c r="D22" t="s">
        <v>69</v>
      </c>
      <c r="E22">
        <v>0</v>
      </c>
      <c r="F22">
        <f>_xlfn.NUMBERVALUE(C22,".")</f>
        <v>477.28</v>
      </c>
    </row>
    <row r="23" spans="2:20" x14ac:dyDescent="0.35">
      <c r="B23" s="1" t="s">
        <v>200</v>
      </c>
      <c r="C23" t="s">
        <v>110</v>
      </c>
      <c r="D23" t="s">
        <v>69</v>
      </c>
      <c r="E23">
        <v>1</v>
      </c>
      <c r="F23">
        <f>_xlfn.NUMBERVALUE(C23,".")</f>
        <v>125.51</v>
      </c>
      <c r="T23" t="s">
        <v>202</v>
      </c>
    </row>
    <row r="24" spans="2:20" x14ac:dyDescent="0.35">
      <c r="B24" s="1" t="s">
        <v>201</v>
      </c>
      <c r="C24" t="s">
        <v>139</v>
      </c>
      <c r="D24" t="s">
        <v>69</v>
      </c>
      <c r="E24">
        <v>0</v>
      </c>
      <c r="F24">
        <f t="shared" ref="F24:F26" si="0">_xlfn.NUMBERVALUE(C24,".")</f>
        <v>321.24</v>
      </c>
    </row>
    <row r="25" spans="2:20" x14ac:dyDescent="0.35">
      <c r="B25" s="1" t="s">
        <v>20</v>
      </c>
      <c r="C25" t="s">
        <v>174</v>
      </c>
      <c r="D25" t="s">
        <v>69</v>
      </c>
      <c r="E25">
        <v>1</v>
      </c>
      <c r="F25">
        <f t="shared" si="0"/>
        <v>9.0399999999999991</v>
      </c>
    </row>
    <row r="26" spans="2:20" x14ac:dyDescent="0.35">
      <c r="B26" s="1" t="s">
        <v>201</v>
      </c>
      <c r="C26" t="s">
        <v>180</v>
      </c>
      <c r="D26" t="s">
        <v>69</v>
      </c>
      <c r="E26">
        <v>0</v>
      </c>
      <c r="F26">
        <f t="shared" si="0"/>
        <v>500.82</v>
      </c>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93" priority="36">
      <formula>$D21="Drone"</formula>
    </cfRule>
  </conditionalFormatting>
  <conditionalFormatting sqref="A8:XFD16">
    <cfRule type="expression" dxfId="92" priority="11">
      <formula>$D8="Hover"</formula>
    </cfRule>
    <cfRule type="expression" dxfId="91" priority="12">
      <formula>$D8="Drone"</formula>
    </cfRule>
  </conditionalFormatting>
  <conditionalFormatting sqref="B22:F30">
    <cfRule type="expression" dxfId="90" priority="1">
      <formula>$D22="Hover"</formula>
    </cfRule>
    <cfRule type="expression" dxfId="89" priority="2">
      <formula>$D22="Drone"</formula>
    </cfRule>
  </conditionalFormatting>
  <conditionalFormatting sqref="B21:G21">
    <cfRule type="expression" dxfId="88" priority="33">
      <formula>$D21="Hover"</formula>
    </cfRule>
    <cfRule type="expression" dxfId="87" priority="34">
      <formula>$D21="Drone"</formula>
    </cfRule>
  </conditionalFormatting>
  <conditionalFormatting sqref="C18">
    <cfRule type="expression" dxfId="86" priority="37">
      <formula>$D15="Hover"</formula>
    </cfRule>
    <cfRule type="expression" dxfId="85" priority="38">
      <formula>$D15="Drone"</formula>
    </cfRule>
  </conditionalFormatting>
  <conditionalFormatting sqref="D21 A17 H17:XFD17 A21 H21:XFD21">
    <cfRule type="expression" dxfId="84" priority="35">
      <formula>$D21="Hover"</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3BF85-BEDE-4F0A-971B-01C669883663}">
  <sheetPr codeName="Sheet15">
    <tabColor theme="4" tint="0.39997558519241921"/>
  </sheetPr>
  <dimension ref="A1:AC30"/>
  <sheetViews>
    <sheetView showOutlineSymbols="0" showWhiteSpace="0" topLeftCell="A7" workbookViewId="0">
      <selection activeCell="H16" sqref="H16"/>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22</v>
      </c>
      <c r="E8" t="s">
        <v>57</v>
      </c>
      <c r="F8" t="s">
        <v>58</v>
      </c>
      <c r="G8" t="s">
        <v>49</v>
      </c>
      <c r="H8">
        <v>0</v>
      </c>
      <c r="I8" t="s">
        <v>59</v>
      </c>
      <c r="J8" t="s">
        <v>60</v>
      </c>
      <c r="K8">
        <v>3</v>
      </c>
      <c r="L8" t="s">
        <v>61</v>
      </c>
      <c r="M8" t="s">
        <v>62</v>
      </c>
      <c r="N8">
        <v>6</v>
      </c>
      <c r="O8" t="s">
        <v>21</v>
      </c>
      <c r="P8" t="s">
        <v>40</v>
      </c>
      <c r="Q8">
        <v>0</v>
      </c>
      <c r="R8" t="s">
        <v>21</v>
      </c>
      <c r="S8" t="s">
        <v>40</v>
      </c>
      <c r="T8">
        <v>0</v>
      </c>
      <c r="U8" t="s">
        <v>21</v>
      </c>
      <c r="V8" t="s">
        <v>40</v>
      </c>
      <c r="W8">
        <v>0</v>
      </c>
      <c r="X8">
        <v>3</v>
      </c>
      <c r="Y8">
        <v>0</v>
      </c>
      <c r="Z8">
        <v>0</v>
      </c>
      <c r="AA8">
        <v>0</v>
      </c>
      <c r="AB8" t="s">
        <v>63</v>
      </c>
      <c r="AC8" t="s">
        <v>64</v>
      </c>
    </row>
    <row r="9" spans="1:29" ht="21.75" x14ac:dyDescent="0.35">
      <c r="A9" t="s">
        <v>65</v>
      </c>
      <c r="B9" s="1" t="s">
        <v>32</v>
      </c>
      <c r="C9" s="7" t="s">
        <v>20</v>
      </c>
      <c r="D9" t="s">
        <v>20</v>
      </c>
      <c r="E9" t="s">
        <v>66</v>
      </c>
      <c r="F9" t="s">
        <v>67</v>
      </c>
      <c r="G9" t="s">
        <v>62</v>
      </c>
      <c r="H9">
        <v>4</v>
      </c>
      <c r="I9" t="s">
        <v>68</v>
      </c>
      <c r="J9" t="s">
        <v>69</v>
      </c>
      <c r="K9">
        <v>0</v>
      </c>
      <c r="L9" t="s">
        <v>70</v>
      </c>
      <c r="M9" t="s">
        <v>47</v>
      </c>
      <c r="N9">
        <v>10</v>
      </c>
      <c r="O9" t="s">
        <v>21</v>
      </c>
      <c r="P9" t="s">
        <v>40</v>
      </c>
      <c r="Q9">
        <v>0</v>
      </c>
      <c r="R9" t="s">
        <v>21</v>
      </c>
      <c r="S9" t="s">
        <v>40</v>
      </c>
      <c r="T9">
        <v>0</v>
      </c>
      <c r="U9" t="s">
        <v>21</v>
      </c>
      <c r="V9" t="s">
        <v>40</v>
      </c>
      <c r="W9">
        <v>0</v>
      </c>
      <c r="X9">
        <v>17</v>
      </c>
      <c r="Y9">
        <v>13</v>
      </c>
      <c r="Z9">
        <v>0</v>
      </c>
      <c r="AA9">
        <v>0</v>
      </c>
      <c r="AB9" t="s">
        <v>21</v>
      </c>
      <c r="AC9" t="s">
        <v>21</v>
      </c>
    </row>
    <row r="10" spans="1:29" ht="21.75" x14ac:dyDescent="0.35">
      <c r="A10" t="s">
        <v>134</v>
      </c>
      <c r="B10" s="1" t="s">
        <v>135</v>
      </c>
      <c r="C10" s="7" t="s">
        <v>22</v>
      </c>
      <c r="D10" t="s">
        <v>22</v>
      </c>
      <c r="E10" t="s">
        <v>140</v>
      </c>
      <c r="F10" t="s">
        <v>141</v>
      </c>
      <c r="G10" t="s">
        <v>73</v>
      </c>
      <c r="H10">
        <v>0</v>
      </c>
      <c r="I10" t="s">
        <v>142</v>
      </c>
      <c r="J10" t="s">
        <v>133</v>
      </c>
      <c r="K10">
        <v>0</v>
      </c>
      <c r="L10" t="s">
        <v>143</v>
      </c>
      <c r="M10" t="s">
        <v>62</v>
      </c>
      <c r="N10">
        <v>2</v>
      </c>
      <c r="O10" t="s">
        <v>21</v>
      </c>
      <c r="P10" t="s">
        <v>40</v>
      </c>
      <c r="Q10">
        <v>0</v>
      </c>
      <c r="R10" t="s">
        <v>21</v>
      </c>
      <c r="S10" t="s">
        <v>40</v>
      </c>
      <c r="T10">
        <v>0</v>
      </c>
      <c r="U10" t="s">
        <v>21</v>
      </c>
      <c r="V10" t="s">
        <v>40</v>
      </c>
      <c r="W10">
        <v>0</v>
      </c>
      <c r="X10">
        <v>6</v>
      </c>
      <c r="Y10">
        <v>3</v>
      </c>
      <c r="Z10">
        <v>0</v>
      </c>
      <c r="AA10">
        <v>0</v>
      </c>
      <c r="AB10" t="s">
        <v>144</v>
      </c>
      <c r="AC10" t="s">
        <v>21</v>
      </c>
    </row>
    <row r="11" spans="1:29" ht="21.75" x14ac:dyDescent="0.35">
      <c r="A11" t="s">
        <v>166</v>
      </c>
      <c r="B11" s="1" t="s">
        <v>135</v>
      </c>
      <c r="C11" s="7" t="s">
        <v>22</v>
      </c>
      <c r="D11" t="s">
        <v>20</v>
      </c>
      <c r="E11" t="s">
        <v>173</v>
      </c>
      <c r="F11" t="s">
        <v>174</v>
      </c>
      <c r="G11" t="s">
        <v>69</v>
      </c>
      <c r="H11">
        <v>1</v>
      </c>
      <c r="I11" t="s">
        <v>175</v>
      </c>
      <c r="J11" t="s">
        <v>62</v>
      </c>
      <c r="K11">
        <v>0</v>
      </c>
      <c r="L11" t="s">
        <v>176</v>
      </c>
      <c r="M11" t="s">
        <v>125</v>
      </c>
      <c r="N11">
        <v>0</v>
      </c>
      <c r="O11" t="s">
        <v>21</v>
      </c>
      <c r="P11" t="s">
        <v>40</v>
      </c>
      <c r="Q11">
        <v>0</v>
      </c>
      <c r="R11" t="s">
        <v>21</v>
      </c>
      <c r="S11" t="s">
        <v>40</v>
      </c>
      <c r="T11">
        <v>0</v>
      </c>
      <c r="U11" t="s">
        <v>21</v>
      </c>
      <c r="V11" t="s">
        <v>40</v>
      </c>
      <c r="W11">
        <v>0</v>
      </c>
      <c r="X11">
        <v>7</v>
      </c>
      <c r="Y11">
        <v>1</v>
      </c>
      <c r="Z11">
        <v>0</v>
      </c>
      <c r="AA11">
        <v>0</v>
      </c>
      <c r="AB11" t="s">
        <v>21</v>
      </c>
      <c r="AC11" t="s">
        <v>21</v>
      </c>
    </row>
    <row r="12" spans="1:29" ht="21.75" x14ac:dyDescent="0.35">
      <c r="A12" t="s">
        <v>208</v>
      </c>
      <c r="B12" s="1" t="s">
        <v>207</v>
      </c>
      <c r="C12" s="7" t="s">
        <v>22</v>
      </c>
      <c r="D12" t="s">
        <v>22</v>
      </c>
      <c r="E12" t="s">
        <v>219</v>
      </c>
      <c r="F12" t="s">
        <v>220</v>
      </c>
      <c r="G12" t="s">
        <v>35</v>
      </c>
      <c r="H12">
        <v>1</v>
      </c>
      <c r="I12" t="s">
        <v>221</v>
      </c>
      <c r="J12" t="s">
        <v>62</v>
      </c>
      <c r="K12">
        <v>3</v>
      </c>
      <c r="L12" t="s">
        <v>222</v>
      </c>
      <c r="M12" t="s">
        <v>37</v>
      </c>
      <c r="N12">
        <v>1</v>
      </c>
      <c r="O12" t="s">
        <v>21</v>
      </c>
      <c r="P12" t="s">
        <v>40</v>
      </c>
      <c r="Q12">
        <v>0</v>
      </c>
      <c r="R12" t="s">
        <v>21</v>
      </c>
      <c r="S12" t="s">
        <v>40</v>
      </c>
      <c r="T12">
        <v>0</v>
      </c>
      <c r="U12" t="s">
        <v>21</v>
      </c>
      <c r="V12" t="s">
        <v>40</v>
      </c>
      <c r="W12">
        <v>0</v>
      </c>
      <c r="X12">
        <v>3</v>
      </c>
      <c r="Y12">
        <v>0</v>
      </c>
      <c r="Z12">
        <v>0</v>
      </c>
      <c r="AA12">
        <v>0</v>
      </c>
      <c r="AB12" t="s">
        <v>223</v>
      </c>
      <c r="AC12" t="s">
        <v>21</v>
      </c>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61</v>
      </c>
      <c r="D22" t="s">
        <v>62</v>
      </c>
      <c r="E22">
        <v>6</v>
      </c>
      <c r="F22">
        <f>_xlfn.NUMBERVALUE(C22,".")</f>
        <v>5.64</v>
      </c>
    </row>
    <row r="23" spans="2:20" x14ac:dyDescent="0.35">
      <c r="B23" s="1" t="s">
        <v>201</v>
      </c>
      <c r="C23" t="s">
        <v>67</v>
      </c>
      <c r="D23" t="s">
        <v>62</v>
      </c>
      <c r="E23">
        <v>4</v>
      </c>
      <c r="F23">
        <f>_xlfn.NUMBERVALUE(C23,".")</f>
        <v>61.28</v>
      </c>
      <c r="T23" t="s">
        <v>202</v>
      </c>
    </row>
    <row r="24" spans="2:20" x14ac:dyDescent="0.35">
      <c r="B24" s="1" t="s">
        <v>200</v>
      </c>
      <c r="C24" t="s">
        <v>143</v>
      </c>
      <c r="D24" t="s">
        <v>62</v>
      </c>
      <c r="E24">
        <v>2</v>
      </c>
      <c r="F24">
        <f t="shared" ref="F24:F26" si="0">_xlfn.NUMBERVALUE(C24,".")</f>
        <v>25.28</v>
      </c>
    </row>
    <row r="25" spans="2:20" x14ac:dyDescent="0.35">
      <c r="B25" s="1" t="s">
        <v>20</v>
      </c>
      <c r="C25" t="s">
        <v>175</v>
      </c>
      <c r="D25" t="s">
        <v>62</v>
      </c>
      <c r="E25">
        <v>0</v>
      </c>
      <c r="F25">
        <f t="shared" si="0"/>
        <v>62.18</v>
      </c>
    </row>
    <row r="26" spans="2:20" x14ac:dyDescent="0.35">
      <c r="B26" s="1" t="s">
        <v>200</v>
      </c>
      <c r="C26" t="s">
        <v>221</v>
      </c>
      <c r="D26" t="s">
        <v>62</v>
      </c>
      <c r="E26">
        <v>3</v>
      </c>
      <c r="F26">
        <f t="shared" si="0"/>
        <v>21.38</v>
      </c>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83" priority="34">
      <formula>$D21="Drone"</formula>
    </cfRule>
  </conditionalFormatting>
  <conditionalFormatting sqref="A8:XFD16">
    <cfRule type="expression" dxfId="82" priority="9">
      <formula>$D8="Hover"</formula>
    </cfRule>
    <cfRule type="expression" dxfId="81" priority="10">
      <formula>$D8="Drone"</formula>
    </cfRule>
  </conditionalFormatting>
  <conditionalFormatting sqref="B22:F30">
    <cfRule type="expression" dxfId="80" priority="1">
      <formula>$D22="Hover"</formula>
    </cfRule>
    <cfRule type="expression" dxfId="79" priority="2">
      <formula>$D22="Drone"</formula>
    </cfRule>
  </conditionalFormatting>
  <conditionalFormatting sqref="B21:G21">
    <cfRule type="expression" dxfId="78" priority="31">
      <formula>$D21="Hover"</formula>
    </cfRule>
    <cfRule type="expression" dxfId="77" priority="32">
      <formula>$D21="Drone"</formula>
    </cfRule>
  </conditionalFormatting>
  <conditionalFormatting sqref="C18">
    <cfRule type="expression" dxfId="76" priority="35">
      <formula>$D15="Hover"</formula>
    </cfRule>
    <cfRule type="expression" dxfId="75" priority="36">
      <formula>$D15="Drone"</formula>
    </cfRule>
  </conditionalFormatting>
  <conditionalFormatting sqref="D21 A17 H17:XFD17 A21 H21:XFD21">
    <cfRule type="expression" dxfId="74" priority="33">
      <formula>$D21="Hover"</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E1C7-B957-4E12-B1A8-4FB631CFFAD3}">
  <sheetPr codeName="Sheet14">
    <tabColor theme="4" tint="0.39997558519241921"/>
  </sheetPr>
  <dimension ref="A1:AC30"/>
  <sheetViews>
    <sheetView showOutlineSymbols="0" showWhiteSpace="0" topLeftCell="A7" workbookViewId="0">
      <selection activeCell="B24" sqref="B24"/>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20</v>
      </c>
      <c r="E8" t="s">
        <v>51</v>
      </c>
      <c r="F8" t="s">
        <v>52</v>
      </c>
      <c r="G8" t="s">
        <v>47</v>
      </c>
      <c r="H8">
        <v>6</v>
      </c>
      <c r="I8" t="s">
        <v>53</v>
      </c>
      <c r="J8" t="s">
        <v>54</v>
      </c>
      <c r="K8">
        <v>3</v>
      </c>
      <c r="L8" t="s">
        <v>55</v>
      </c>
      <c r="M8" t="s">
        <v>56</v>
      </c>
      <c r="N8">
        <v>0</v>
      </c>
      <c r="O8" t="s">
        <v>21</v>
      </c>
      <c r="P8" t="s">
        <v>40</v>
      </c>
      <c r="Q8">
        <v>0</v>
      </c>
      <c r="R8" t="s">
        <v>21</v>
      </c>
      <c r="S8" t="s">
        <v>40</v>
      </c>
      <c r="T8">
        <v>0</v>
      </c>
      <c r="U8" t="s">
        <v>21</v>
      </c>
      <c r="V8" t="s">
        <v>40</v>
      </c>
      <c r="W8">
        <v>0</v>
      </c>
      <c r="X8">
        <v>9</v>
      </c>
      <c r="Y8">
        <v>0</v>
      </c>
      <c r="Z8">
        <v>0</v>
      </c>
      <c r="AA8">
        <v>0</v>
      </c>
      <c r="AB8" t="s">
        <v>21</v>
      </c>
      <c r="AC8" t="s">
        <v>21</v>
      </c>
    </row>
    <row r="9" spans="1:29" ht="21.75" x14ac:dyDescent="0.35">
      <c r="A9" t="s">
        <v>134</v>
      </c>
      <c r="B9" s="1" t="s">
        <v>135</v>
      </c>
      <c r="C9" s="7" t="s">
        <v>22</v>
      </c>
      <c r="D9" t="s">
        <v>20</v>
      </c>
      <c r="E9" t="s">
        <v>136</v>
      </c>
      <c r="F9" t="s">
        <v>137</v>
      </c>
      <c r="G9" t="s">
        <v>49</v>
      </c>
      <c r="H9">
        <v>0</v>
      </c>
      <c r="I9" t="s">
        <v>138</v>
      </c>
      <c r="J9" t="s">
        <v>56</v>
      </c>
      <c r="K9">
        <v>2</v>
      </c>
      <c r="L9" t="s">
        <v>139</v>
      </c>
      <c r="M9" t="s">
        <v>69</v>
      </c>
      <c r="N9">
        <v>0</v>
      </c>
      <c r="O9" t="s">
        <v>21</v>
      </c>
      <c r="P9" t="s">
        <v>40</v>
      </c>
      <c r="Q9">
        <v>0</v>
      </c>
      <c r="R9" t="s">
        <v>21</v>
      </c>
      <c r="S9" t="s">
        <v>40</v>
      </c>
      <c r="T9">
        <v>0</v>
      </c>
      <c r="U9" t="s">
        <v>21</v>
      </c>
      <c r="V9" t="s">
        <v>40</v>
      </c>
      <c r="W9">
        <v>0</v>
      </c>
      <c r="X9">
        <v>39</v>
      </c>
      <c r="Y9">
        <v>12</v>
      </c>
      <c r="Z9">
        <v>0</v>
      </c>
      <c r="AA9">
        <v>0</v>
      </c>
      <c r="AB9" t="s">
        <v>21</v>
      </c>
      <c r="AC9" t="s">
        <v>21</v>
      </c>
    </row>
    <row r="10" spans="1:29" ht="21.75" x14ac:dyDescent="0.35">
      <c r="A10" t="s">
        <v>145</v>
      </c>
      <c r="B10" s="1" t="s">
        <v>135</v>
      </c>
      <c r="C10" s="7" t="s">
        <v>22</v>
      </c>
      <c r="D10" t="s">
        <v>22</v>
      </c>
      <c r="E10" t="s">
        <v>146</v>
      </c>
      <c r="F10" t="s">
        <v>147</v>
      </c>
      <c r="G10" t="s">
        <v>49</v>
      </c>
      <c r="H10">
        <v>1</v>
      </c>
      <c r="I10" t="s">
        <v>148</v>
      </c>
      <c r="J10" t="s">
        <v>37</v>
      </c>
      <c r="K10">
        <v>1</v>
      </c>
      <c r="L10" t="s">
        <v>149</v>
      </c>
      <c r="M10" t="s">
        <v>56</v>
      </c>
      <c r="N10">
        <v>0</v>
      </c>
      <c r="O10" t="s">
        <v>21</v>
      </c>
      <c r="P10" t="s">
        <v>40</v>
      </c>
      <c r="Q10">
        <v>0</v>
      </c>
      <c r="R10" t="s">
        <v>21</v>
      </c>
      <c r="S10" t="s">
        <v>40</v>
      </c>
      <c r="T10">
        <v>0</v>
      </c>
      <c r="U10" t="s">
        <v>21</v>
      </c>
      <c r="V10" t="s">
        <v>40</v>
      </c>
      <c r="W10">
        <v>0</v>
      </c>
      <c r="X10">
        <v>6</v>
      </c>
      <c r="Y10">
        <v>3</v>
      </c>
      <c r="Z10">
        <v>0</v>
      </c>
      <c r="AA10">
        <v>0</v>
      </c>
      <c r="AB10" t="s">
        <v>150</v>
      </c>
      <c r="AC10" t="s">
        <v>151</v>
      </c>
    </row>
    <row r="11" spans="1:29" ht="21.75" x14ac:dyDescent="0.35">
      <c r="A11" t="s">
        <v>187</v>
      </c>
      <c r="B11" s="1" t="s">
        <v>188</v>
      </c>
      <c r="C11" s="7" t="s">
        <v>22</v>
      </c>
      <c r="D11" t="s">
        <v>22</v>
      </c>
      <c r="E11" t="s">
        <v>181</v>
      </c>
      <c r="F11" t="s">
        <v>182</v>
      </c>
      <c r="G11" t="s">
        <v>133</v>
      </c>
      <c r="H11">
        <v>0</v>
      </c>
      <c r="I11" t="s">
        <v>183</v>
      </c>
      <c r="J11" t="s">
        <v>37</v>
      </c>
      <c r="K11">
        <v>0</v>
      </c>
      <c r="L11" t="s">
        <v>184</v>
      </c>
      <c r="M11" t="s">
        <v>56</v>
      </c>
      <c r="N11">
        <v>0</v>
      </c>
      <c r="O11" t="s">
        <v>21</v>
      </c>
      <c r="P11" t="s">
        <v>40</v>
      </c>
      <c r="Q11">
        <v>0</v>
      </c>
      <c r="R11" t="s">
        <v>21</v>
      </c>
      <c r="S11" t="s">
        <v>40</v>
      </c>
      <c r="T11">
        <v>0</v>
      </c>
      <c r="U11" t="s">
        <v>21</v>
      </c>
      <c r="V11" t="s">
        <v>40</v>
      </c>
      <c r="W11">
        <v>0</v>
      </c>
      <c r="X11">
        <v>5</v>
      </c>
      <c r="Y11">
        <v>2</v>
      </c>
      <c r="Z11">
        <v>0</v>
      </c>
      <c r="AA11">
        <v>0</v>
      </c>
      <c r="AB11" t="s">
        <v>185</v>
      </c>
      <c r="AC11" t="s">
        <v>186</v>
      </c>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v>
      </c>
      <c r="C22" t="s">
        <v>55</v>
      </c>
      <c r="D22" t="s">
        <v>56</v>
      </c>
      <c r="E22">
        <v>0</v>
      </c>
      <c r="F22">
        <f>_xlfn.NUMBERVALUE(C22,".")</f>
        <v>273.58999999999997</v>
      </c>
    </row>
    <row r="23" spans="2:20" x14ac:dyDescent="0.35">
      <c r="B23" s="1" t="s">
        <v>20</v>
      </c>
      <c r="C23" t="s">
        <v>138</v>
      </c>
      <c r="D23" t="s">
        <v>56</v>
      </c>
      <c r="E23">
        <v>2</v>
      </c>
      <c r="F23">
        <f>_xlfn.NUMBERVALUE(C23,".")</f>
        <v>209.91</v>
      </c>
      <c r="T23" t="s">
        <v>202</v>
      </c>
    </row>
    <row r="24" spans="2:20" x14ac:dyDescent="0.35">
      <c r="B24" s="1" t="s">
        <v>200</v>
      </c>
      <c r="C24" t="s">
        <v>149</v>
      </c>
      <c r="D24" t="s">
        <v>56</v>
      </c>
      <c r="E24">
        <v>0</v>
      </c>
      <c r="F24">
        <f t="shared" ref="F24:F25" si="0">_xlfn.NUMBERVALUE(C24,".")</f>
        <v>432.54</v>
      </c>
    </row>
    <row r="25" spans="2:20" x14ac:dyDescent="0.35">
      <c r="B25" s="1" t="s">
        <v>200</v>
      </c>
      <c r="C25" t="s">
        <v>184</v>
      </c>
      <c r="D25" t="s">
        <v>56</v>
      </c>
      <c r="E25">
        <v>0</v>
      </c>
      <c r="F25">
        <f t="shared" si="0"/>
        <v>167.82</v>
      </c>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73" priority="32">
      <formula>$D21="Drone"</formula>
    </cfRule>
  </conditionalFormatting>
  <conditionalFormatting sqref="A8:XFD16">
    <cfRule type="expression" dxfId="72" priority="7">
      <formula>$D8="Hover"</formula>
    </cfRule>
    <cfRule type="expression" dxfId="71" priority="8">
      <formula>$D8="Drone"</formula>
    </cfRule>
  </conditionalFormatting>
  <conditionalFormatting sqref="B22:F30">
    <cfRule type="expression" dxfId="70" priority="1">
      <formula>$D22="Hover"</formula>
    </cfRule>
    <cfRule type="expression" dxfId="69" priority="2">
      <formula>$D22="Drone"</formula>
    </cfRule>
  </conditionalFormatting>
  <conditionalFormatting sqref="B21:G21">
    <cfRule type="expression" dxfId="68" priority="29">
      <formula>$D21="Hover"</formula>
    </cfRule>
    <cfRule type="expression" dxfId="67" priority="30">
      <formula>$D21="Drone"</formula>
    </cfRule>
  </conditionalFormatting>
  <conditionalFormatting sqref="C18">
    <cfRule type="expression" dxfId="66" priority="33">
      <formula>$D15="Hover"</formula>
    </cfRule>
    <cfRule type="expression" dxfId="65" priority="34">
      <formula>$D15="Drone"</formula>
    </cfRule>
  </conditionalFormatting>
  <conditionalFormatting sqref="D21 A17 H17:XFD17 A21 H21:XFD21">
    <cfRule type="expression" dxfId="64" priority="31">
      <formula>$D21="Hover"</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89FA9-0262-45B1-8DAE-7BDFF05AC1DB}">
  <sheetPr codeName="Sheet13">
    <tabColor theme="4" tint="0.39997558519241921"/>
  </sheetPr>
  <dimension ref="A1:AC30"/>
  <sheetViews>
    <sheetView showOutlineSymbols="0" showWhiteSpace="0" topLeftCell="A7" workbookViewId="0">
      <selection activeCell="B24" sqref="B24"/>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20</v>
      </c>
      <c r="E8" t="s">
        <v>51</v>
      </c>
      <c r="F8" t="s">
        <v>52</v>
      </c>
      <c r="G8" t="s">
        <v>47</v>
      </c>
      <c r="H8">
        <v>6</v>
      </c>
      <c r="I8" t="s">
        <v>53</v>
      </c>
      <c r="J8" t="s">
        <v>54</v>
      </c>
      <c r="K8">
        <v>3</v>
      </c>
      <c r="L8" t="s">
        <v>55</v>
      </c>
      <c r="M8" t="s">
        <v>56</v>
      </c>
      <c r="N8">
        <v>0</v>
      </c>
      <c r="O8" t="s">
        <v>21</v>
      </c>
      <c r="P8" t="s">
        <v>40</v>
      </c>
      <c r="Q8">
        <v>0</v>
      </c>
      <c r="R8" t="s">
        <v>21</v>
      </c>
      <c r="S8" t="s">
        <v>40</v>
      </c>
      <c r="T8">
        <v>0</v>
      </c>
      <c r="U8" t="s">
        <v>21</v>
      </c>
      <c r="V8" t="s">
        <v>40</v>
      </c>
      <c r="W8">
        <v>0</v>
      </c>
      <c r="X8">
        <v>9</v>
      </c>
      <c r="Y8">
        <v>0</v>
      </c>
      <c r="Z8">
        <v>0</v>
      </c>
      <c r="AA8">
        <v>0</v>
      </c>
      <c r="AB8" t="s">
        <v>21</v>
      </c>
      <c r="AC8" t="s">
        <v>21</v>
      </c>
    </row>
    <row r="9" spans="1:29" ht="21.75" x14ac:dyDescent="0.35">
      <c r="A9" t="s">
        <v>91</v>
      </c>
      <c r="B9" s="1" t="s">
        <v>108</v>
      </c>
      <c r="C9" s="7" t="s">
        <v>22</v>
      </c>
      <c r="D9" t="s">
        <v>20</v>
      </c>
      <c r="E9" t="s">
        <v>115</v>
      </c>
      <c r="F9" t="s">
        <v>116</v>
      </c>
      <c r="G9" t="s">
        <v>35</v>
      </c>
      <c r="H9">
        <v>0</v>
      </c>
      <c r="I9" t="s">
        <v>117</v>
      </c>
      <c r="J9" t="s">
        <v>73</v>
      </c>
      <c r="K9">
        <v>0</v>
      </c>
      <c r="L9" t="s">
        <v>118</v>
      </c>
      <c r="M9" t="s">
        <v>54</v>
      </c>
      <c r="N9">
        <v>2</v>
      </c>
      <c r="O9" t="s">
        <v>21</v>
      </c>
      <c r="P9" t="s">
        <v>40</v>
      </c>
      <c r="Q9">
        <v>0</v>
      </c>
      <c r="R9" t="s">
        <v>21</v>
      </c>
      <c r="S9" t="s">
        <v>40</v>
      </c>
      <c r="T9">
        <v>0</v>
      </c>
      <c r="U9" t="s">
        <v>21</v>
      </c>
      <c r="V9" t="s">
        <v>40</v>
      </c>
      <c r="W9">
        <v>0</v>
      </c>
      <c r="X9">
        <v>10</v>
      </c>
      <c r="Y9">
        <v>3</v>
      </c>
      <c r="Z9">
        <v>0</v>
      </c>
      <c r="AA9">
        <v>0</v>
      </c>
      <c r="AB9" t="s">
        <v>21</v>
      </c>
      <c r="AC9" t="s">
        <v>21</v>
      </c>
    </row>
    <row r="10" spans="1:29" ht="21.75" x14ac:dyDescent="0.35">
      <c r="B10" s="1"/>
      <c r="C10" s="7"/>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v>
      </c>
      <c r="C22" t="s">
        <v>53</v>
      </c>
      <c r="D22" t="s">
        <v>54</v>
      </c>
      <c r="E22">
        <v>3</v>
      </c>
      <c r="F22">
        <f>_xlfn.NUMBERVALUE(C22,".")</f>
        <v>109.25</v>
      </c>
    </row>
    <row r="23" spans="2:20" x14ac:dyDescent="0.35">
      <c r="B23" s="1" t="s">
        <v>20</v>
      </c>
      <c r="C23" t="s">
        <v>118</v>
      </c>
      <c r="D23" t="s">
        <v>54</v>
      </c>
      <c r="E23">
        <v>2</v>
      </c>
      <c r="F23">
        <f>_xlfn.NUMBERVALUE(C23,".")</f>
        <v>450.13</v>
      </c>
      <c r="T23" t="s">
        <v>202</v>
      </c>
    </row>
    <row r="24" spans="2:20" x14ac:dyDescent="0.35">
      <c r="B24" s="1"/>
    </row>
    <row r="25" spans="2:20" x14ac:dyDescent="0.35">
      <c r="B25" s="1"/>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63" priority="28">
      <formula>$D21="Drone"</formula>
    </cfRule>
  </conditionalFormatting>
  <conditionalFormatting sqref="A8:XFD16">
    <cfRule type="expression" dxfId="62" priority="5">
      <formula>$D8="Hover"</formula>
    </cfRule>
    <cfRule type="expression" dxfId="61" priority="6">
      <formula>$D8="Drone"</formula>
    </cfRule>
  </conditionalFormatting>
  <conditionalFormatting sqref="B22:F30">
    <cfRule type="expression" dxfId="60" priority="1">
      <formula>$D22="Hover"</formula>
    </cfRule>
    <cfRule type="expression" dxfId="59" priority="2">
      <formula>$D22="Drone"</formula>
    </cfRule>
  </conditionalFormatting>
  <conditionalFormatting sqref="B21:G21">
    <cfRule type="expression" dxfId="58" priority="25">
      <formula>$D21="Hover"</formula>
    </cfRule>
    <cfRule type="expression" dxfId="57" priority="26">
      <formula>$D21="Drone"</formula>
    </cfRule>
  </conditionalFormatting>
  <conditionalFormatting sqref="C18">
    <cfRule type="expression" dxfId="56" priority="29">
      <formula>$D15="Hover"</formula>
    </cfRule>
    <cfRule type="expression" dxfId="55" priority="30">
      <formula>$D15="Drone"</formula>
    </cfRule>
  </conditionalFormatting>
  <conditionalFormatting sqref="D21 A17 H17:XFD17 A21 H21:XFD21">
    <cfRule type="expression" dxfId="54" priority="27">
      <formula>$D21="Hover"</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F41C4-C2CC-4653-997B-7703EC5326FB}">
  <sheetPr codeName="Sheet12">
    <tabColor theme="4" tint="0.39997558519241921"/>
  </sheetPr>
  <dimension ref="A1:AC30"/>
  <sheetViews>
    <sheetView showOutlineSymbols="0" showWhiteSpace="0" topLeftCell="A7" workbookViewId="0">
      <selection activeCell="B27" sqref="B27"/>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31</v>
      </c>
      <c r="B8" s="1" t="s">
        <v>32</v>
      </c>
      <c r="C8" s="7" t="s">
        <v>22</v>
      </c>
      <c r="D8" t="s">
        <v>20</v>
      </c>
      <c r="E8" t="s">
        <v>43</v>
      </c>
      <c r="F8" t="s">
        <v>44</v>
      </c>
      <c r="G8" t="s">
        <v>45</v>
      </c>
      <c r="H8">
        <v>0</v>
      </c>
      <c r="I8" t="s">
        <v>46</v>
      </c>
      <c r="J8" t="s">
        <v>47</v>
      </c>
      <c r="K8">
        <v>3</v>
      </c>
      <c r="L8" t="s">
        <v>48</v>
      </c>
      <c r="M8" t="s">
        <v>49</v>
      </c>
      <c r="N8">
        <v>0</v>
      </c>
      <c r="O8" t="s">
        <v>21</v>
      </c>
      <c r="P8" t="s">
        <v>40</v>
      </c>
      <c r="Q8">
        <v>0</v>
      </c>
      <c r="R8" t="s">
        <v>21</v>
      </c>
      <c r="S8" t="s">
        <v>40</v>
      </c>
      <c r="T8">
        <v>0</v>
      </c>
      <c r="U8" t="s">
        <v>21</v>
      </c>
      <c r="V8" t="s">
        <v>40</v>
      </c>
      <c r="W8">
        <v>0</v>
      </c>
      <c r="X8">
        <v>14</v>
      </c>
      <c r="Y8">
        <v>9</v>
      </c>
      <c r="Z8">
        <v>0</v>
      </c>
      <c r="AA8">
        <v>0</v>
      </c>
      <c r="AB8" t="s">
        <v>21</v>
      </c>
      <c r="AC8" t="s">
        <v>21</v>
      </c>
    </row>
    <row r="9" spans="1:29" ht="21.75" x14ac:dyDescent="0.35">
      <c r="A9" t="s">
        <v>50</v>
      </c>
      <c r="B9" s="1" t="s">
        <v>32</v>
      </c>
      <c r="C9" s="7" t="s">
        <v>22</v>
      </c>
      <c r="D9" t="s">
        <v>20</v>
      </c>
      <c r="E9" t="s">
        <v>51</v>
      </c>
      <c r="F9" t="s">
        <v>52</v>
      </c>
      <c r="G9" t="s">
        <v>47</v>
      </c>
      <c r="H9">
        <v>6</v>
      </c>
      <c r="I9" t="s">
        <v>53</v>
      </c>
      <c r="J9" t="s">
        <v>54</v>
      </c>
      <c r="K9">
        <v>3</v>
      </c>
      <c r="L9" t="s">
        <v>55</v>
      </c>
      <c r="M9" t="s">
        <v>56</v>
      </c>
      <c r="N9">
        <v>0</v>
      </c>
      <c r="O9" t="s">
        <v>21</v>
      </c>
      <c r="P9" t="s">
        <v>40</v>
      </c>
      <c r="Q9">
        <v>0</v>
      </c>
      <c r="R9" t="s">
        <v>21</v>
      </c>
      <c r="S9" t="s">
        <v>40</v>
      </c>
      <c r="T9">
        <v>0</v>
      </c>
      <c r="U9" t="s">
        <v>21</v>
      </c>
      <c r="V9" t="s">
        <v>40</v>
      </c>
      <c r="W9">
        <v>0</v>
      </c>
      <c r="X9">
        <v>9</v>
      </c>
      <c r="Y9">
        <v>0</v>
      </c>
      <c r="Z9">
        <v>0</v>
      </c>
      <c r="AA9">
        <v>0</v>
      </c>
      <c r="AB9" t="s">
        <v>21</v>
      </c>
      <c r="AC9" t="s">
        <v>21</v>
      </c>
    </row>
    <row r="10" spans="1:29" ht="21.75" x14ac:dyDescent="0.35">
      <c r="A10" t="s">
        <v>65</v>
      </c>
      <c r="B10" s="1" t="s">
        <v>32</v>
      </c>
      <c r="C10" s="7" t="s">
        <v>20</v>
      </c>
      <c r="D10" t="s">
        <v>20</v>
      </c>
      <c r="E10" t="s">
        <v>66</v>
      </c>
      <c r="F10" t="s">
        <v>67</v>
      </c>
      <c r="G10" t="s">
        <v>62</v>
      </c>
      <c r="H10">
        <v>4</v>
      </c>
      <c r="I10" t="s">
        <v>68</v>
      </c>
      <c r="J10" t="s">
        <v>69</v>
      </c>
      <c r="K10">
        <v>0</v>
      </c>
      <c r="L10" t="s">
        <v>70</v>
      </c>
      <c r="M10" t="s">
        <v>47</v>
      </c>
      <c r="N10">
        <v>10</v>
      </c>
      <c r="O10" t="s">
        <v>21</v>
      </c>
      <c r="P10" t="s">
        <v>40</v>
      </c>
      <c r="Q10">
        <v>0</v>
      </c>
      <c r="R10" t="s">
        <v>21</v>
      </c>
      <c r="S10" t="s">
        <v>40</v>
      </c>
      <c r="T10">
        <v>0</v>
      </c>
      <c r="U10" t="s">
        <v>21</v>
      </c>
      <c r="V10" t="s">
        <v>40</v>
      </c>
      <c r="W10">
        <v>0</v>
      </c>
      <c r="X10">
        <v>17</v>
      </c>
      <c r="Y10">
        <v>13</v>
      </c>
      <c r="Z10">
        <v>0</v>
      </c>
      <c r="AA10">
        <v>0</v>
      </c>
      <c r="AB10" t="s">
        <v>21</v>
      </c>
      <c r="AC10" t="s">
        <v>21</v>
      </c>
    </row>
    <row r="11" spans="1:29" ht="21.75" x14ac:dyDescent="0.35">
      <c r="A11" t="s">
        <v>86</v>
      </c>
      <c r="B11" s="1" t="s">
        <v>135</v>
      </c>
      <c r="C11" s="7" t="s">
        <v>22</v>
      </c>
      <c r="D11" t="s">
        <v>20</v>
      </c>
      <c r="E11" t="s">
        <v>156</v>
      </c>
      <c r="F11" t="s">
        <v>157</v>
      </c>
      <c r="G11" t="s">
        <v>45</v>
      </c>
      <c r="H11">
        <v>10</v>
      </c>
      <c r="I11" t="s">
        <v>158</v>
      </c>
      <c r="J11" t="s">
        <v>49</v>
      </c>
      <c r="K11">
        <v>0</v>
      </c>
      <c r="L11" t="s">
        <v>159</v>
      </c>
      <c r="M11" t="s">
        <v>47</v>
      </c>
      <c r="N11">
        <v>6</v>
      </c>
      <c r="O11" t="s">
        <v>21</v>
      </c>
      <c r="P11" t="s">
        <v>40</v>
      </c>
      <c r="Q11">
        <v>0</v>
      </c>
      <c r="R11" t="s">
        <v>21</v>
      </c>
      <c r="S11" t="s">
        <v>40</v>
      </c>
      <c r="T11">
        <v>0</v>
      </c>
      <c r="U11" t="s">
        <v>21</v>
      </c>
      <c r="V11" t="s">
        <v>40</v>
      </c>
      <c r="W11">
        <v>0</v>
      </c>
      <c r="X11">
        <v>67</v>
      </c>
      <c r="Y11">
        <v>0</v>
      </c>
      <c r="Z11">
        <v>1</v>
      </c>
      <c r="AA11">
        <v>1</v>
      </c>
      <c r="AB11" t="s">
        <v>21</v>
      </c>
      <c r="AC11" t="s">
        <v>21</v>
      </c>
    </row>
    <row r="12" spans="1:29" ht="21.75" x14ac:dyDescent="0.35">
      <c r="A12" t="s">
        <v>166</v>
      </c>
      <c r="B12" s="1" t="s">
        <v>135</v>
      </c>
      <c r="C12" s="7" t="s">
        <v>22</v>
      </c>
      <c r="D12" t="s">
        <v>22</v>
      </c>
      <c r="E12" t="s">
        <v>167</v>
      </c>
      <c r="F12" t="s">
        <v>168</v>
      </c>
      <c r="G12" t="s">
        <v>73</v>
      </c>
      <c r="H12">
        <v>0</v>
      </c>
      <c r="I12" t="s">
        <v>169</v>
      </c>
      <c r="J12" t="s">
        <v>37</v>
      </c>
      <c r="K12">
        <v>1</v>
      </c>
      <c r="L12" t="s">
        <v>170</v>
      </c>
      <c r="M12" t="s">
        <v>47</v>
      </c>
      <c r="N12">
        <v>0</v>
      </c>
      <c r="O12" t="s">
        <v>21</v>
      </c>
      <c r="P12" t="s">
        <v>40</v>
      </c>
      <c r="Q12">
        <v>0</v>
      </c>
      <c r="R12" t="s">
        <v>21</v>
      </c>
      <c r="S12" t="s">
        <v>40</v>
      </c>
      <c r="T12">
        <v>0</v>
      </c>
      <c r="U12" t="s">
        <v>21</v>
      </c>
      <c r="V12" t="s">
        <v>40</v>
      </c>
      <c r="W12">
        <v>0</v>
      </c>
      <c r="X12">
        <v>5</v>
      </c>
      <c r="Y12">
        <v>2</v>
      </c>
      <c r="Z12">
        <v>0</v>
      </c>
      <c r="AA12">
        <v>0</v>
      </c>
      <c r="AB12" t="s">
        <v>171</v>
      </c>
      <c r="AC12" t="s">
        <v>172</v>
      </c>
    </row>
    <row r="13" spans="1:29" ht="21.75" x14ac:dyDescent="0.35">
      <c r="A13" t="s">
        <v>205</v>
      </c>
      <c r="B13" s="1" t="s">
        <v>207</v>
      </c>
      <c r="C13" s="7" t="s">
        <v>22</v>
      </c>
      <c r="D13" t="s">
        <v>20</v>
      </c>
      <c r="E13" t="s">
        <v>209</v>
      </c>
      <c r="F13" t="s">
        <v>210</v>
      </c>
      <c r="G13" t="s">
        <v>125</v>
      </c>
      <c r="H13">
        <v>6</v>
      </c>
      <c r="I13" t="s">
        <v>211</v>
      </c>
      <c r="J13" t="s">
        <v>47</v>
      </c>
      <c r="K13">
        <v>1</v>
      </c>
      <c r="L13" t="s">
        <v>212</v>
      </c>
      <c r="M13" t="s">
        <v>45</v>
      </c>
      <c r="N13">
        <v>0</v>
      </c>
      <c r="O13" t="s">
        <v>21</v>
      </c>
      <c r="P13" t="s">
        <v>40</v>
      </c>
      <c r="Q13">
        <v>0</v>
      </c>
      <c r="R13" t="s">
        <v>21</v>
      </c>
      <c r="S13" t="s">
        <v>40</v>
      </c>
      <c r="T13">
        <v>0</v>
      </c>
      <c r="U13" t="s">
        <v>21</v>
      </c>
      <c r="V13" t="s">
        <v>40</v>
      </c>
      <c r="W13">
        <v>0</v>
      </c>
      <c r="X13">
        <v>25</v>
      </c>
      <c r="Y13">
        <v>14</v>
      </c>
      <c r="Z13">
        <v>0</v>
      </c>
      <c r="AA13">
        <v>0</v>
      </c>
      <c r="AB13" t="s">
        <v>21</v>
      </c>
      <c r="AC13" t="s">
        <v>21</v>
      </c>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201</v>
      </c>
      <c r="C22" t="s">
        <v>46</v>
      </c>
      <c r="D22" t="s">
        <v>47</v>
      </c>
      <c r="E22">
        <v>3</v>
      </c>
      <c r="F22">
        <f>_xlfn.NUMBERVALUE(C22,".")</f>
        <v>155.12</v>
      </c>
    </row>
    <row r="23" spans="2:20" x14ac:dyDescent="0.35">
      <c r="B23" s="1" t="s">
        <v>201</v>
      </c>
      <c r="C23" t="s">
        <v>52</v>
      </c>
      <c r="D23" t="s">
        <v>47</v>
      </c>
      <c r="E23">
        <v>6</v>
      </c>
      <c r="F23">
        <f>_xlfn.NUMBERVALUE(C23,".")</f>
        <v>158.63999999999999</v>
      </c>
      <c r="T23" t="s">
        <v>202</v>
      </c>
    </row>
    <row r="24" spans="2:20" x14ac:dyDescent="0.35">
      <c r="B24" s="1" t="s">
        <v>201</v>
      </c>
      <c r="C24" t="s">
        <v>70</v>
      </c>
      <c r="D24" t="s">
        <v>47</v>
      </c>
      <c r="E24">
        <v>10</v>
      </c>
      <c r="F24">
        <f>_xlfn.NUMBERVALUE(C24,".")</f>
        <v>157.12</v>
      </c>
    </row>
    <row r="25" spans="2:20" x14ac:dyDescent="0.35">
      <c r="B25" s="1" t="s">
        <v>201</v>
      </c>
      <c r="C25" t="s">
        <v>159</v>
      </c>
      <c r="D25" t="s">
        <v>47</v>
      </c>
      <c r="E25">
        <v>6</v>
      </c>
      <c r="F25">
        <f t="shared" ref="F25:F27" si="0">_xlfn.NUMBERVALUE(C25,".")</f>
        <v>490.59</v>
      </c>
    </row>
    <row r="26" spans="2:20" x14ac:dyDescent="0.35">
      <c r="B26" s="1" t="s">
        <v>200</v>
      </c>
      <c r="C26" t="s">
        <v>170</v>
      </c>
      <c r="D26" t="s">
        <v>47</v>
      </c>
      <c r="E26">
        <v>0</v>
      </c>
      <c r="F26">
        <f t="shared" si="0"/>
        <v>191.7</v>
      </c>
    </row>
    <row r="27" spans="2:20" x14ac:dyDescent="0.35">
      <c r="B27" s="1" t="s">
        <v>201</v>
      </c>
      <c r="C27" t="s">
        <v>211</v>
      </c>
      <c r="D27" t="s">
        <v>47</v>
      </c>
      <c r="E27">
        <v>1</v>
      </c>
      <c r="F27">
        <f t="shared" si="0"/>
        <v>17.920000000000002</v>
      </c>
    </row>
    <row r="28" spans="2:20" x14ac:dyDescent="0.35">
      <c r="B28" s="1"/>
    </row>
    <row r="29" spans="2:20" x14ac:dyDescent="0.35">
      <c r="B29" s="1"/>
    </row>
    <row r="30" spans="2:20" x14ac:dyDescent="0.35">
      <c r="B30" s="1"/>
    </row>
  </sheetData>
  <conditionalFormatting sqref="A17 H17:XFD17 A21 D21 H21:XFD21">
    <cfRule type="expression" dxfId="53" priority="32">
      <formula>$D21="Drone"</formula>
    </cfRule>
  </conditionalFormatting>
  <conditionalFormatting sqref="A8:XFD16">
    <cfRule type="expression" dxfId="52" priority="11">
      <formula>$D8="Hover"</formula>
    </cfRule>
    <cfRule type="expression" dxfId="51" priority="12">
      <formula>$D8="Drone"</formula>
    </cfRule>
  </conditionalFormatting>
  <conditionalFormatting sqref="B22:F30">
    <cfRule type="expression" dxfId="50" priority="1">
      <formula>$D22="Hover"</formula>
    </cfRule>
    <cfRule type="expression" dxfId="49" priority="2">
      <formula>$D22="Drone"</formula>
    </cfRule>
  </conditionalFormatting>
  <conditionalFormatting sqref="B21:G21">
    <cfRule type="expression" dxfId="48" priority="29">
      <formula>$D21="Hover"</formula>
    </cfRule>
    <cfRule type="expression" dxfId="47" priority="30">
      <formula>$D21="Drone"</formula>
    </cfRule>
  </conditionalFormatting>
  <conditionalFormatting sqref="C18">
    <cfRule type="expression" dxfId="46" priority="33">
      <formula>$D15="Hover"</formula>
    </cfRule>
    <cfRule type="expression" dxfId="45" priority="34">
      <formula>$D15="Drone"</formula>
    </cfRule>
  </conditionalFormatting>
  <conditionalFormatting sqref="D21 A17 H17:XFD17 A21 H21:XFD21">
    <cfRule type="expression" dxfId="44" priority="31">
      <formula>$D21="Hover"</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C54A2-2563-460C-843C-8CCDDC1AD8E0}">
  <sheetPr codeName="Sheet2"/>
  <dimension ref="B1:B47"/>
  <sheetViews>
    <sheetView showOutlineSymbols="0" showWhiteSpace="0" topLeftCell="A9" workbookViewId="0">
      <selection activeCell="M37" sqref="M37"/>
    </sheetView>
  </sheetViews>
  <sheetFormatPr defaultRowHeight="14.5" x14ac:dyDescent="0.35"/>
  <sheetData>
    <row r="1" spans="2:2" x14ac:dyDescent="0.35">
      <c r="B1" t="s">
        <v>228</v>
      </c>
    </row>
    <row r="3" spans="2:2" x14ac:dyDescent="0.35">
      <c r="B3" t="s">
        <v>97</v>
      </c>
    </row>
    <row r="4" spans="2:2" x14ac:dyDescent="0.35">
      <c r="B4" t="s">
        <v>98</v>
      </c>
    </row>
    <row r="5" spans="2:2" x14ac:dyDescent="0.35">
      <c r="B5" t="s">
        <v>99</v>
      </c>
    </row>
    <row r="6" spans="2:2" x14ac:dyDescent="0.35">
      <c r="B6" t="s">
        <v>100</v>
      </c>
    </row>
    <row r="7" spans="2:2" x14ac:dyDescent="0.35">
      <c r="B7" t="s">
        <v>101</v>
      </c>
    </row>
    <row r="8" spans="2:2" x14ac:dyDescent="0.35">
      <c r="B8" t="s">
        <v>102</v>
      </c>
    </row>
    <row r="9" spans="2:2" x14ac:dyDescent="0.35">
      <c r="B9" t="s">
        <v>103</v>
      </c>
    </row>
    <row r="10" spans="2:2" x14ac:dyDescent="0.35">
      <c r="B10" t="s">
        <v>104</v>
      </c>
    </row>
    <row r="11" spans="2:2" x14ac:dyDescent="0.35">
      <c r="B11" t="s">
        <v>105</v>
      </c>
    </row>
    <row r="12" spans="2:2" x14ac:dyDescent="0.35">
      <c r="B12" t="s">
        <v>106</v>
      </c>
    </row>
    <row r="13" spans="2:2" x14ac:dyDescent="0.35">
      <c r="B13" t="s">
        <v>107</v>
      </c>
    </row>
    <row r="14" spans="2:2" x14ac:dyDescent="0.35">
      <c r="B14" t="s">
        <v>229</v>
      </c>
    </row>
    <row r="15" spans="2:2" x14ac:dyDescent="0.35">
      <c r="B15" t="s">
        <v>230</v>
      </c>
    </row>
    <row r="16" spans="2:2" x14ac:dyDescent="0.35">
      <c r="B16" t="s">
        <v>231</v>
      </c>
    </row>
    <row r="17" spans="2:2" x14ac:dyDescent="0.35">
      <c r="B17" t="s">
        <v>232</v>
      </c>
    </row>
    <row r="18" spans="2:2" x14ac:dyDescent="0.35">
      <c r="B18" t="s">
        <v>233</v>
      </c>
    </row>
    <row r="19" spans="2:2" x14ac:dyDescent="0.35">
      <c r="B19" t="s">
        <v>234</v>
      </c>
    </row>
    <row r="20" spans="2:2" x14ac:dyDescent="0.35">
      <c r="B20" t="s">
        <v>235</v>
      </c>
    </row>
    <row r="21" spans="2:2" x14ac:dyDescent="0.35">
      <c r="B21" t="s">
        <v>236</v>
      </c>
    </row>
    <row r="22" spans="2:2" x14ac:dyDescent="0.35">
      <c r="B22" t="s">
        <v>237</v>
      </c>
    </row>
    <row r="23" spans="2:2" x14ac:dyDescent="0.35">
      <c r="B23" t="s">
        <v>238</v>
      </c>
    </row>
    <row r="24" spans="2:2" x14ac:dyDescent="0.35">
      <c r="B24" t="s">
        <v>239</v>
      </c>
    </row>
    <row r="25" spans="2:2" x14ac:dyDescent="0.35">
      <c r="B25" t="s">
        <v>240</v>
      </c>
    </row>
    <row r="26" spans="2:2" x14ac:dyDescent="0.35">
      <c r="B26" t="s">
        <v>241</v>
      </c>
    </row>
    <row r="27" spans="2:2" x14ac:dyDescent="0.35">
      <c r="B27" t="s">
        <v>242</v>
      </c>
    </row>
    <row r="28" spans="2:2" x14ac:dyDescent="0.35">
      <c r="B28" t="s">
        <v>243</v>
      </c>
    </row>
    <row r="29" spans="2:2" x14ac:dyDescent="0.35">
      <c r="B29" t="s">
        <v>244</v>
      </c>
    </row>
    <row r="30" spans="2:2" x14ac:dyDescent="0.35">
      <c r="B30" t="s">
        <v>245</v>
      </c>
    </row>
    <row r="31" spans="2:2" x14ac:dyDescent="0.35">
      <c r="B31" t="s">
        <v>246</v>
      </c>
    </row>
    <row r="32" spans="2:2" x14ac:dyDescent="0.35">
      <c r="B32" t="s">
        <v>247</v>
      </c>
    </row>
    <row r="33" spans="2:2" x14ac:dyDescent="0.35">
      <c r="B33" t="s">
        <v>248</v>
      </c>
    </row>
    <row r="34" spans="2:2" x14ac:dyDescent="0.35">
      <c r="B34" t="s">
        <v>249</v>
      </c>
    </row>
    <row r="35" spans="2:2" x14ac:dyDescent="0.35">
      <c r="B35" t="s">
        <v>250</v>
      </c>
    </row>
    <row r="36" spans="2:2" x14ac:dyDescent="0.35">
      <c r="B36" t="s">
        <v>251</v>
      </c>
    </row>
    <row r="37" spans="2:2" x14ac:dyDescent="0.35">
      <c r="B37" t="s">
        <v>252</v>
      </c>
    </row>
    <row r="38" spans="2:2" x14ac:dyDescent="0.35">
      <c r="B38" t="s">
        <v>253</v>
      </c>
    </row>
    <row r="39" spans="2:2" x14ac:dyDescent="0.35">
      <c r="B39" t="s">
        <v>254</v>
      </c>
    </row>
    <row r="40" spans="2:2" x14ac:dyDescent="0.35">
      <c r="B40" t="s">
        <v>255</v>
      </c>
    </row>
    <row r="41" spans="2:2" x14ac:dyDescent="0.35">
      <c r="B41" t="s">
        <v>256</v>
      </c>
    </row>
    <row r="42" spans="2:2" x14ac:dyDescent="0.35">
      <c r="B42" t="s">
        <v>257</v>
      </c>
    </row>
    <row r="43" spans="2:2" x14ac:dyDescent="0.35">
      <c r="B43" t="s">
        <v>258</v>
      </c>
    </row>
    <row r="44" spans="2:2" x14ac:dyDescent="0.35">
      <c r="B44" t="s">
        <v>259</v>
      </c>
    </row>
    <row r="46" spans="2:2" x14ac:dyDescent="0.35">
      <c r="B46" t="s">
        <v>260</v>
      </c>
    </row>
    <row r="47" spans="2:2" x14ac:dyDescent="0.35">
      <c r="B47" t="s">
        <v>261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DECF-0A74-4D40-8E82-17F0A090DFDC}">
  <sheetPr codeName="Sheet10">
    <tabColor theme="4" tint="0.39997558519241921"/>
  </sheetPr>
  <dimension ref="A1:AC30"/>
  <sheetViews>
    <sheetView showOutlineSymbols="0" showWhiteSpace="0" topLeftCell="A7" workbookViewId="0">
      <selection activeCell="G15" sqref="G15"/>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31</v>
      </c>
      <c r="B8" s="1" t="s">
        <v>32</v>
      </c>
      <c r="C8" s="7" t="s">
        <v>22</v>
      </c>
      <c r="D8" t="s">
        <v>22</v>
      </c>
      <c r="E8" t="s">
        <v>33</v>
      </c>
      <c r="F8" t="s">
        <v>34</v>
      </c>
      <c r="G8" t="s">
        <v>35</v>
      </c>
      <c r="H8">
        <v>2</v>
      </c>
      <c r="I8" t="s">
        <v>36</v>
      </c>
      <c r="J8" t="s">
        <v>37</v>
      </c>
      <c r="K8">
        <v>1</v>
      </c>
      <c r="L8" t="s">
        <v>38</v>
      </c>
      <c r="M8" t="s">
        <v>39</v>
      </c>
      <c r="N8">
        <v>0</v>
      </c>
      <c r="O8" t="s">
        <v>21</v>
      </c>
      <c r="P8" t="s">
        <v>40</v>
      </c>
      <c r="Q8">
        <v>0</v>
      </c>
      <c r="R8" t="s">
        <v>21</v>
      </c>
      <c r="S8" t="s">
        <v>40</v>
      </c>
      <c r="T8">
        <v>0</v>
      </c>
      <c r="U8" t="s">
        <v>21</v>
      </c>
      <c r="V8" t="s">
        <v>40</v>
      </c>
      <c r="W8">
        <v>0</v>
      </c>
      <c r="X8">
        <v>3</v>
      </c>
      <c r="Y8">
        <v>0</v>
      </c>
      <c r="Z8">
        <v>0</v>
      </c>
      <c r="AA8">
        <v>0</v>
      </c>
      <c r="AB8" t="s">
        <v>41</v>
      </c>
      <c r="AC8" t="s">
        <v>42</v>
      </c>
    </row>
    <row r="9" spans="1:29" ht="21.75" x14ac:dyDescent="0.35">
      <c r="A9" t="s">
        <v>89</v>
      </c>
      <c r="B9" s="1" t="s">
        <v>120</v>
      </c>
      <c r="C9" s="7" t="s">
        <v>20</v>
      </c>
      <c r="D9" t="s">
        <v>20</v>
      </c>
      <c r="E9" t="s">
        <v>129</v>
      </c>
      <c r="F9" t="s">
        <v>130</v>
      </c>
      <c r="G9" t="s">
        <v>39</v>
      </c>
      <c r="H9">
        <v>5</v>
      </c>
      <c r="I9" t="s">
        <v>131</v>
      </c>
      <c r="J9" t="s">
        <v>37</v>
      </c>
      <c r="K9">
        <v>0</v>
      </c>
      <c r="L9" t="s">
        <v>132</v>
      </c>
      <c r="M9" t="s">
        <v>133</v>
      </c>
      <c r="N9">
        <v>1</v>
      </c>
      <c r="O9" t="s">
        <v>21</v>
      </c>
      <c r="P9" t="s">
        <v>40</v>
      </c>
      <c r="Q9">
        <v>0</v>
      </c>
      <c r="R9" t="s">
        <v>21</v>
      </c>
      <c r="S9" t="s">
        <v>40</v>
      </c>
      <c r="T9">
        <v>0</v>
      </c>
      <c r="U9" t="s">
        <v>21</v>
      </c>
      <c r="V9" t="s">
        <v>40</v>
      </c>
      <c r="W9">
        <v>0</v>
      </c>
      <c r="X9">
        <v>15</v>
      </c>
      <c r="Y9">
        <v>5</v>
      </c>
      <c r="Z9">
        <v>0</v>
      </c>
      <c r="AA9">
        <v>0</v>
      </c>
      <c r="AB9" t="s">
        <v>21</v>
      </c>
      <c r="AC9" t="s">
        <v>21</v>
      </c>
    </row>
    <row r="10" spans="1:29" ht="21.75" x14ac:dyDescent="0.35">
      <c r="A10" t="s">
        <v>86</v>
      </c>
      <c r="B10" s="1" t="s">
        <v>135</v>
      </c>
      <c r="C10" s="7" t="s">
        <v>22</v>
      </c>
      <c r="D10" t="s">
        <v>22</v>
      </c>
      <c r="E10" t="s">
        <v>160</v>
      </c>
      <c r="F10" t="s">
        <v>161</v>
      </c>
      <c r="G10" t="s">
        <v>35</v>
      </c>
      <c r="H10">
        <v>3</v>
      </c>
      <c r="I10" t="s">
        <v>162</v>
      </c>
      <c r="J10" t="s">
        <v>73</v>
      </c>
      <c r="K10">
        <v>0</v>
      </c>
      <c r="L10" t="s">
        <v>163</v>
      </c>
      <c r="M10" t="s">
        <v>39</v>
      </c>
      <c r="N10">
        <v>0</v>
      </c>
      <c r="O10" t="s">
        <v>21</v>
      </c>
      <c r="P10" t="s">
        <v>40</v>
      </c>
      <c r="Q10">
        <v>0</v>
      </c>
      <c r="R10" t="s">
        <v>21</v>
      </c>
      <c r="S10" t="s">
        <v>40</v>
      </c>
      <c r="T10">
        <v>0</v>
      </c>
      <c r="U10" t="s">
        <v>21</v>
      </c>
      <c r="V10" t="s">
        <v>40</v>
      </c>
      <c r="W10">
        <v>0</v>
      </c>
      <c r="X10">
        <v>5</v>
      </c>
      <c r="Y10">
        <v>2</v>
      </c>
      <c r="Z10">
        <v>0</v>
      </c>
      <c r="AA10">
        <v>0</v>
      </c>
      <c r="AB10" t="s">
        <v>164</v>
      </c>
      <c r="AC10" t="s">
        <v>165</v>
      </c>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38</v>
      </c>
      <c r="D22" t="s">
        <v>39</v>
      </c>
      <c r="E22">
        <v>0</v>
      </c>
      <c r="F22">
        <f>_xlfn.NUMBERVALUE(C22,".")</f>
        <v>270.23</v>
      </c>
    </row>
    <row r="23" spans="2:20" x14ac:dyDescent="0.35">
      <c r="B23" s="1" t="s">
        <v>201</v>
      </c>
      <c r="C23" t="s">
        <v>130</v>
      </c>
      <c r="D23" t="s">
        <v>39</v>
      </c>
      <c r="E23">
        <v>5</v>
      </c>
      <c r="F23">
        <f>_xlfn.NUMBERVALUE(C23,".")</f>
        <v>40.82</v>
      </c>
      <c r="T23" t="s">
        <v>202</v>
      </c>
    </row>
    <row r="24" spans="2:20" x14ac:dyDescent="0.35">
      <c r="B24" s="1" t="s">
        <v>200</v>
      </c>
      <c r="C24" t="s">
        <v>163</v>
      </c>
      <c r="D24" t="s">
        <v>39</v>
      </c>
      <c r="E24">
        <v>0</v>
      </c>
      <c r="F24">
        <f>_xlfn.NUMBERVALUE(C24,".")</f>
        <v>111.41</v>
      </c>
    </row>
    <row r="25" spans="2:20" x14ac:dyDescent="0.35">
      <c r="B25" s="1"/>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43" priority="26">
      <formula>$D21="Drone"</formula>
    </cfRule>
  </conditionalFormatting>
  <conditionalFormatting sqref="A8:XFD16">
    <cfRule type="expression" dxfId="42" priority="7">
      <formula>$D8="Hover"</formula>
    </cfRule>
    <cfRule type="expression" dxfId="41" priority="8">
      <formula>$D8="Drone"</formula>
    </cfRule>
  </conditionalFormatting>
  <conditionalFormatting sqref="B22:F30">
    <cfRule type="expression" dxfId="40" priority="1">
      <formula>$D22="Hover"</formula>
    </cfRule>
    <cfRule type="expression" dxfId="39" priority="2">
      <formula>$D22="Drone"</formula>
    </cfRule>
  </conditionalFormatting>
  <conditionalFormatting sqref="B21:G21">
    <cfRule type="expression" dxfId="38" priority="23">
      <formula>$D21="Hover"</formula>
    </cfRule>
    <cfRule type="expression" dxfId="37" priority="24">
      <formula>$D21="Drone"</formula>
    </cfRule>
  </conditionalFormatting>
  <conditionalFormatting sqref="C18">
    <cfRule type="expression" dxfId="36" priority="27">
      <formula>$D15="Hover"</formula>
    </cfRule>
    <cfRule type="expression" dxfId="35" priority="28">
      <formula>$D15="Drone"</formula>
    </cfRule>
  </conditionalFormatting>
  <conditionalFormatting sqref="D21 A17 H17:XFD17 A21 H21:XFD21">
    <cfRule type="expression" dxfId="34" priority="25">
      <formula>$D21="Hover"</formula>
    </cfRule>
  </conditionalFormatting>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A740-C143-408C-8E0B-D1ACF2EEAE7E}">
  <sheetPr codeName="Sheet11">
    <tabColor theme="4" tint="0.39997558519241921"/>
  </sheetPr>
  <dimension ref="A1:AC26"/>
  <sheetViews>
    <sheetView showOutlineSymbols="0" showWhiteSpace="0" workbookViewId="0">
      <selection activeCell="B18" sqref="B18:B22"/>
    </sheetView>
  </sheetViews>
  <sheetFormatPr defaultRowHeight="14.5" x14ac:dyDescent="0.35"/>
  <sheetData>
    <row r="1" spans="1:29" x14ac:dyDescent="0.35">
      <c r="A1" t="s">
        <v>191</v>
      </c>
    </row>
    <row r="2" spans="1:29" x14ac:dyDescent="0.35">
      <c r="A2" t="s">
        <v>192</v>
      </c>
    </row>
    <row r="3" spans="1:29" x14ac:dyDescent="0.35">
      <c r="A3" s="11" t="s">
        <v>193</v>
      </c>
    </row>
    <row r="4" spans="1:29" x14ac:dyDescent="0.35">
      <c r="A4" t="s">
        <v>194</v>
      </c>
    </row>
    <row r="5" spans="1:29" x14ac:dyDescent="0.35">
      <c r="A5" t="s">
        <v>195</v>
      </c>
    </row>
    <row r="7" spans="1:29"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x14ac:dyDescent="0.35">
      <c r="A8" t="s">
        <v>31</v>
      </c>
      <c r="B8" s="1" t="s">
        <v>32</v>
      </c>
      <c r="C8" s="7" t="s">
        <v>22</v>
      </c>
      <c r="D8" t="s">
        <v>20</v>
      </c>
      <c r="E8" t="s">
        <v>43</v>
      </c>
      <c r="F8" t="s">
        <v>44</v>
      </c>
      <c r="G8" t="s">
        <v>45</v>
      </c>
      <c r="H8">
        <v>0</v>
      </c>
      <c r="I8" t="s">
        <v>46</v>
      </c>
      <c r="J8" t="s">
        <v>47</v>
      </c>
      <c r="K8">
        <v>3</v>
      </c>
      <c r="L8" t="s">
        <v>48</v>
      </c>
      <c r="M8" t="s">
        <v>49</v>
      </c>
      <c r="N8">
        <v>0</v>
      </c>
      <c r="O8" t="s">
        <v>21</v>
      </c>
      <c r="P8" t="s">
        <v>40</v>
      </c>
      <c r="Q8">
        <v>0</v>
      </c>
      <c r="R8" t="s">
        <v>21</v>
      </c>
      <c r="S8" t="s">
        <v>40</v>
      </c>
      <c r="T8">
        <v>0</v>
      </c>
      <c r="U8" t="s">
        <v>21</v>
      </c>
      <c r="V8" t="s">
        <v>40</v>
      </c>
      <c r="W8">
        <v>0</v>
      </c>
      <c r="X8">
        <v>14</v>
      </c>
      <c r="Y8">
        <v>9</v>
      </c>
      <c r="Z8">
        <v>0</v>
      </c>
      <c r="AA8">
        <v>0</v>
      </c>
      <c r="AB8" t="s">
        <v>21</v>
      </c>
      <c r="AC8" t="s">
        <v>21</v>
      </c>
    </row>
    <row r="9" spans="1:29" x14ac:dyDescent="0.35">
      <c r="A9" t="s">
        <v>86</v>
      </c>
      <c r="B9" s="1" t="s">
        <v>135</v>
      </c>
      <c r="C9" s="7" t="s">
        <v>22</v>
      </c>
      <c r="D9" t="s">
        <v>20</v>
      </c>
      <c r="E9" t="s">
        <v>156</v>
      </c>
      <c r="F9" t="s">
        <v>157</v>
      </c>
      <c r="G9" t="s">
        <v>45</v>
      </c>
      <c r="H9">
        <v>10</v>
      </c>
      <c r="I9" t="s">
        <v>158</v>
      </c>
      <c r="J9" t="s">
        <v>49</v>
      </c>
      <c r="K9">
        <v>0</v>
      </c>
      <c r="L9" t="s">
        <v>159</v>
      </c>
      <c r="M9" t="s">
        <v>47</v>
      </c>
      <c r="N9">
        <v>6</v>
      </c>
      <c r="O9" t="s">
        <v>21</v>
      </c>
      <c r="P9" t="s">
        <v>40</v>
      </c>
      <c r="Q9">
        <v>0</v>
      </c>
      <c r="R9" t="s">
        <v>21</v>
      </c>
      <c r="S9" t="s">
        <v>40</v>
      </c>
      <c r="T9">
        <v>0</v>
      </c>
      <c r="U9" t="s">
        <v>21</v>
      </c>
      <c r="V9" t="s">
        <v>40</v>
      </c>
      <c r="W9">
        <v>0</v>
      </c>
      <c r="X9">
        <v>67</v>
      </c>
      <c r="Y9">
        <v>0</v>
      </c>
      <c r="Z9">
        <v>1</v>
      </c>
      <c r="AA9">
        <v>1</v>
      </c>
      <c r="AB9" t="s">
        <v>21</v>
      </c>
      <c r="AC9" t="s">
        <v>21</v>
      </c>
    </row>
    <row r="10" spans="1:29" x14ac:dyDescent="0.35">
      <c r="A10" t="s">
        <v>187</v>
      </c>
      <c r="B10" s="1" t="s">
        <v>188</v>
      </c>
      <c r="C10" s="7" t="s">
        <v>22</v>
      </c>
      <c r="D10" t="s">
        <v>20</v>
      </c>
      <c r="E10" t="s">
        <v>177</v>
      </c>
      <c r="F10" t="s">
        <v>178</v>
      </c>
      <c r="G10" t="s">
        <v>45</v>
      </c>
      <c r="H10">
        <v>1</v>
      </c>
      <c r="I10" t="s">
        <v>179</v>
      </c>
      <c r="J10" t="s">
        <v>125</v>
      </c>
      <c r="K10">
        <v>4</v>
      </c>
      <c r="L10" t="s">
        <v>180</v>
      </c>
      <c r="M10" t="s">
        <v>69</v>
      </c>
      <c r="N10">
        <v>0</v>
      </c>
      <c r="O10" t="s">
        <v>21</v>
      </c>
      <c r="P10" t="s">
        <v>40</v>
      </c>
      <c r="Q10">
        <v>0</v>
      </c>
      <c r="R10" t="s">
        <v>21</v>
      </c>
      <c r="S10" t="s">
        <v>40</v>
      </c>
      <c r="T10">
        <v>0</v>
      </c>
      <c r="U10" t="s">
        <v>21</v>
      </c>
      <c r="V10" t="s">
        <v>40</v>
      </c>
      <c r="W10">
        <v>0</v>
      </c>
      <c r="X10">
        <v>34</v>
      </c>
      <c r="Y10">
        <v>8</v>
      </c>
      <c r="Z10">
        <v>0</v>
      </c>
      <c r="AA10">
        <v>0</v>
      </c>
      <c r="AB10" t="s">
        <v>21</v>
      </c>
      <c r="AC10" t="s">
        <v>21</v>
      </c>
    </row>
    <row r="11" spans="1:29" x14ac:dyDescent="0.35">
      <c r="A11" t="s">
        <v>205</v>
      </c>
      <c r="B11" s="1" t="s">
        <v>207</v>
      </c>
      <c r="C11" s="7" t="s">
        <v>22</v>
      </c>
      <c r="D11" t="s">
        <v>20</v>
      </c>
      <c r="E11" t="s">
        <v>209</v>
      </c>
      <c r="F11" t="s">
        <v>210</v>
      </c>
      <c r="G11" t="s">
        <v>125</v>
      </c>
      <c r="H11">
        <v>6</v>
      </c>
      <c r="I11" t="s">
        <v>211</v>
      </c>
      <c r="J11" t="s">
        <v>47</v>
      </c>
      <c r="K11">
        <v>1</v>
      </c>
      <c r="L11" t="s">
        <v>212</v>
      </c>
      <c r="M11" t="s">
        <v>45</v>
      </c>
      <c r="N11">
        <v>0</v>
      </c>
      <c r="O11" t="s">
        <v>21</v>
      </c>
      <c r="P11" t="s">
        <v>40</v>
      </c>
      <c r="Q11">
        <v>0</v>
      </c>
      <c r="R11" t="s">
        <v>21</v>
      </c>
      <c r="S11" t="s">
        <v>40</v>
      </c>
      <c r="T11">
        <v>0</v>
      </c>
      <c r="U11" t="s">
        <v>21</v>
      </c>
      <c r="V11" t="s">
        <v>40</v>
      </c>
      <c r="W11">
        <v>0</v>
      </c>
      <c r="X11">
        <v>25</v>
      </c>
      <c r="Y11">
        <v>14</v>
      </c>
      <c r="Z11">
        <v>0</v>
      </c>
      <c r="AA11">
        <v>0</v>
      </c>
      <c r="AB11" t="s">
        <v>21</v>
      </c>
      <c r="AC11" t="s">
        <v>21</v>
      </c>
    </row>
    <row r="12" spans="1:29" x14ac:dyDescent="0.35">
      <c r="A12" t="s">
        <v>208</v>
      </c>
      <c r="B12" s="1" t="s">
        <v>207</v>
      </c>
      <c r="C12" s="7" t="s">
        <v>22</v>
      </c>
      <c r="D12" t="s">
        <v>20</v>
      </c>
      <c r="E12" t="s">
        <v>224</v>
      </c>
      <c r="F12" t="s">
        <v>225</v>
      </c>
      <c r="G12" t="s">
        <v>45</v>
      </c>
      <c r="H12">
        <v>1</v>
      </c>
      <c r="I12" t="s">
        <v>226</v>
      </c>
      <c r="J12" t="s">
        <v>123</v>
      </c>
      <c r="K12">
        <v>0</v>
      </c>
      <c r="L12" t="s">
        <v>227</v>
      </c>
      <c r="M12" t="s">
        <v>60</v>
      </c>
      <c r="N12">
        <v>2</v>
      </c>
      <c r="O12" t="s">
        <v>21</v>
      </c>
      <c r="P12" t="s">
        <v>40</v>
      </c>
      <c r="Q12">
        <v>0</v>
      </c>
      <c r="R12" t="s">
        <v>21</v>
      </c>
      <c r="S12" t="s">
        <v>40</v>
      </c>
      <c r="T12">
        <v>0</v>
      </c>
      <c r="U12" t="s">
        <v>21</v>
      </c>
      <c r="V12" t="s">
        <v>40</v>
      </c>
      <c r="W12">
        <v>0</v>
      </c>
      <c r="X12">
        <v>29</v>
      </c>
      <c r="Y12">
        <v>12</v>
      </c>
      <c r="Z12">
        <v>0</v>
      </c>
      <c r="AA12">
        <v>0</v>
      </c>
      <c r="AB12" t="s">
        <v>21</v>
      </c>
      <c r="AC12" t="s">
        <v>21</v>
      </c>
    </row>
    <row r="13" spans="1:29" x14ac:dyDescent="0.35">
      <c r="B13" s="1"/>
      <c r="C13" s="7"/>
    </row>
    <row r="14" spans="1:29" x14ac:dyDescent="0.35">
      <c r="B14" s="1"/>
      <c r="C14" s="7"/>
    </row>
    <row r="15" spans="1:29" x14ac:dyDescent="0.35">
      <c r="B15" s="1"/>
      <c r="C15" s="7" t="s">
        <v>204</v>
      </c>
    </row>
    <row r="17" spans="2:20" x14ac:dyDescent="0.35">
      <c r="B17" s="1" t="s">
        <v>199</v>
      </c>
      <c r="C17" s="7" t="s">
        <v>196</v>
      </c>
      <c r="D17" t="s">
        <v>197</v>
      </c>
      <c r="E17" t="s">
        <v>198</v>
      </c>
      <c r="F17" t="s">
        <v>203</v>
      </c>
    </row>
    <row r="18" spans="2:20" x14ac:dyDescent="0.35">
      <c r="B18" s="1" t="s">
        <v>201</v>
      </c>
      <c r="C18" t="s">
        <v>44</v>
      </c>
      <c r="D18" t="s">
        <v>45</v>
      </c>
      <c r="E18">
        <v>0</v>
      </c>
      <c r="F18">
        <f>_xlfn.NUMBERVALUE(C18,".")</f>
        <v>56.18</v>
      </c>
    </row>
    <row r="19" spans="2:20" x14ac:dyDescent="0.35">
      <c r="B19" s="1" t="s">
        <v>201</v>
      </c>
      <c r="C19" t="s">
        <v>157</v>
      </c>
      <c r="D19" t="s">
        <v>45</v>
      </c>
      <c r="E19">
        <v>10</v>
      </c>
      <c r="F19">
        <f t="shared" ref="F19:F22" si="0">_xlfn.NUMBERVALUE(C19,".")</f>
        <v>247.74</v>
      </c>
    </row>
    <row r="20" spans="2:20" x14ac:dyDescent="0.35">
      <c r="B20" s="1" t="s">
        <v>201</v>
      </c>
      <c r="C20" t="s">
        <v>178</v>
      </c>
      <c r="D20" t="s">
        <v>45</v>
      </c>
      <c r="E20">
        <v>1</v>
      </c>
      <c r="F20">
        <f t="shared" si="0"/>
        <v>244.48</v>
      </c>
    </row>
    <row r="21" spans="2:20" x14ac:dyDescent="0.35">
      <c r="B21" s="1" t="s">
        <v>201</v>
      </c>
      <c r="C21" t="s">
        <v>212</v>
      </c>
      <c r="D21" t="s">
        <v>45</v>
      </c>
      <c r="E21">
        <v>0</v>
      </c>
      <c r="F21">
        <f t="shared" si="0"/>
        <v>499.44</v>
      </c>
    </row>
    <row r="22" spans="2:20" x14ac:dyDescent="0.35">
      <c r="B22" s="1" t="s">
        <v>201</v>
      </c>
      <c r="C22" t="s">
        <v>225</v>
      </c>
      <c r="D22" t="s">
        <v>45</v>
      </c>
      <c r="E22">
        <v>1</v>
      </c>
      <c r="F22">
        <f t="shared" si="0"/>
        <v>24.36</v>
      </c>
    </row>
    <row r="23" spans="2:20" x14ac:dyDescent="0.35">
      <c r="B23" s="1"/>
      <c r="C23" s="9"/>
      <c r="T23" t="s">
        <v>202</v>
      </c>
    </row>
    <row r="26" spans="2:20" x14ac:dyDescent="0.35">
      <c r="D26" s="10"/>
    </row>
  </sheetData>
  <conditionalFormatting sqref="A8:XFD15">
    <cfRule type="expression" dxfId="33" priority="9">
      <formula>$D8="Hover"</formula>
    </cfRule>
    <cfRule type="expression" dxfId="32" priority="10">
      <formula>$D8="Drone"</formula>
    </cfRule>
  </conditionalFormatting>
  <conditionalFormatting sqref="A17:XFD17 A21 H21:XFD21">
    <cfRule type="expression" dxfId="31" priority="15">
      <formula>$D17="Hover"</formula>
    </cfRule>
    <cfRule type="expression" dxfId="30" priority="16">
      <formula>$D17="Drone"</formula>
    </cfRule>
  </conditionalFormatting>
  <conditionalFormatting sqref="B18:E23">
    <cfRule type="expression" dxfId="29" priority="1">
      <formula>$D18="Hover"</formula>
    </cfRule>
    <cfRule type="expression" dxfId="28" priority="2">
      <formula>$D18="Drone"</formula>
    </cfRule>
  </conditionalFormatting>
  <hyperlinks>
    <hyperlink ref="A3" r:id="rId1" xr:uid="{B88CD24E-70FC-4933-9678-93729B1D3116}"/>
  </hyperlinks>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09F33-EC75-4AC5-A3CA-AE975BDEF7AE}">
  <sheetPr codeName="Sheet7">
    <tabColor theme="4" tint="0.39997558519241921"/>
  </sheetPr>
  <dimension ref="A1:AC26"/>
  <sheetViews>
    <sheetView showOutlineSymbols="0" showWhiteSpace="0" workbookViewId="0">
      <selection activeCell="B24" sqref="B24"/>
    </sheetView>
  </sheetViews>
  <sheetFormatPr defaultRowHeight="14.5" x14ac:dyDescent="0.35"/>
  <sheetData>
    <row r="1" spans="1:29" x14ac:dyDescent="0.35">
      <c r="A1" t="s">
        <v>191</v>
      </c>
    </row>
    <row r="2" spans="1:29" x14ac:dyDescent="0.35">
      <c r="A2" t="s">
        <v>192</v>
      </c>
    </row>
    <row r="3" spans="1:29" x14ac:dyDescent="0.35">
      <c r="A3" s="11" t="s">
        <v>193</v>
      </c>
    </row>
    <row r="4" spans="1:29" x14ac:dyDescent="0.35">
      <c r="A4" t="s">
        <v>194</v>
      </c>
    </row>
    <row r="5" spans="1:29" x14ac:dyDescent="0.35">
      <c r="A5" t="s">
        <v>195</v>
      </c>
    </row>
    <row r="7" spans="1:29"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x14ac:dyDescent="0.35">
      <c r="A8" t="s">
        <v>31</v>
      </c>
      <c r="B8" s="1" t="s">
        <v>32</v>
      </c>
      <c r="C8" s="7" t="s">
        <v>22</v>
      </c>
      <c r="D8" t="s">
        <v>20</v>
      </c>
      <c r="E8" t="s">
        <v>43</v>
      </c>
      <c r="F8" t="s">
        <v>44</v>
      </c>
      <c r="G8" t="s">
        <v>45</v>
      </c>
      <c r="H8">
        <v>0</v>
      </c>
      <c r="I8" t="s">
        <v>46</v>
      </c>
      <c r="J8" t="s">
        <v>47</v>
      </c>
      <c r="K8">
        <v>3</v>
      </c>
      <c r="L8" t="s">
        <v>48</v>
      </c>
      <c r="M8" t="s">
        <v>49</v>
      </c>
      <c r="N8">
        <v>0</v>
      </c>
      <c r="O8" t="s">
        <v>21</v>
      </c>
      <c r="P8" t="s">
        <v>40</v>
      </c>
      <c r="Q8">
        <v>0</v>
      </c>
      <c r="R8" t="s">
        <v>21</v>
      </c>
      <c r="S8" t="s">
        <v>40</v>
      </c>
      <c r="T8">
        <v>0</v>
      </c>
      <c r="U8" t="s">
        <v>21</v>
      </c>
      <c r="V8" t="s">
        <v>40</v>
      </c>
      <c r="W8">
        <v>0</v>
      </c>
      <c r="X8">
        <v>14</v>
      </c>
      <c r="Y8">
        <v>9</v>
      </c>
      <c r="Z8">
        <v>0</v>
      </c>
      <c r="AA8">
        <v>0</v>
      </c>
      <c r="AB8" t="s">
        <v>21</v>
      </c>
      <c r="AC8" t="s">
        <v>21</v>
      </c>
    </row>
    <row r="9" spans="1:29" x14ac:dyDescent="0.35">
      <c r="A9" t="s">
        <v>50</v>
      </c>
      <c r="B9" s="1" t="s">
        <v>32</v>
      </c>
      <c r="C9" s="7" t="s">
        <v>22</v>
      </c>
      <c r="D9" t="s">
        <v>22</v>
      </c>
      <c r="E9" t="s">
        <v>57</v>
      </c>
      <c r="F9" t="s">
        <v>58</v>
      </c>
      <c r="G9" t="s">
        <v>49</v>
      </c>
      <c r="H9">
        <v>0</v>
      </c>
      <c r="I9" t="s">
        <v>59</v>
      </c>
      <c r="J9" t="s">
        <v>60</v>
      </c>
      <c r="K9">
        <v>3</v>
      </c>
      <c r="L9" t="s">
        <v>61</v>
      </c>
      <c r="M9" t="s">
        <v>62</v>
      </c>
      <c r="N9">
        <v>6</v>
      </c>
      <c r="O9" t="s">
        <v>21</v>
      </c>
      <c r="P9" t="s">
        <v>40</v>
      </c>
      <c r="Q9">
        <v>0</v>
      </c>
      <c r="R9" t="s">
        <v>21</v>
      </c>
      <c r="S9" t="s">
        <v>40</v>
      </c>
      <c r="T9">
        <v>0</v>
      </c>
      <c r="U9" t="s">
        <v>21</v>
      </c>
      <c r="V9" t="s">
        <v>40</v>
      </c>
      <c r="W9">
        <v>0</v>
      </c>
      <c r="X9">
        <v>3</v>
      </c>
      <c r="Y9">
        <v>0</v>
      </c>
      <c r="Z9">
        <v>0</v>
      </c>
      <c r="AA9">
        <v>0</v>
      </c>
      <c r="AB9" t="s">
        <v>63</v>
      </c>
      <c r="AC9" t="s">
        <v>64</v>
      </c>
    </row>
    <row r="10" spans="1:29" x14ac:dyDescent="0.35">
      <c r="A10" t="s">
        <v>91</v>
      </c>
      <c r="B10" s="1" t="s">
        <v>108</v>
      </c>
      <c r="C10" s="7" t="s">
        <v>22</v>
      </c>
      <c r="D10" t="s">
        <v>22</v>
      </c>
      <c r="E10" t="s">
        <v>109</v>
      </c>
      <c r="F10" t="s">
        <v>110</v>
      </c>
      <c r="G10" t="s">
        <v>69</v>
      </c>
      <c r="H10">
        <v>1</v>
      </c>
      <c r="I10" t="s">
        <v>111</v>
      </c>
      <c r="J10" t="s">
        <v>37</v>
      </c>
      <c r="K10">
        <v>1</v>
      </c>
      <c r="L10" t="s">
        <v>112</v>
      </c>
      <c r="M10" t="s">
        <v>49</v>
      </c>
      <c r="N10">
        <v>0</v>
      </c>
      <c r="O10" t="s">
        <v>21</v>
      </c>
      <c r="P10" t="s">
        <v>40</v>
      </c>
      <c r="Q10">
        <v>0</v>
      </c>
      <c r="R10" t="s">
        <v>21</v>
      </c>
      <c r="S10" t="s">
        <v>40</v>
      </c>
      <c r="T10">
        <v>0</v>
      </c>
      <c r="U10" t="s">
        <v>21</v>
      </c>
      <c r="V10" t="s">
        <v>40</v>
      </c>
      <c r="W10">
        <v>0</v>
      </c>
      <c r="X10">
        <v>6</v>
      </c>
      <c r="Y10">
        <v>3</v>
      </c>
      <c r="Z10">
        <v>0</v>
      </c>
      <c r="AA10">
        <v>0</v>
      </c>
      <c r="AB10" t="s">
        <v>113</v>
      </c>
      <c r="AC10" t="s">
        <v>114</v>
      </c>
    </row>
    <row r="11" spans="1:29" x14ac:dyDescent="0.35">
      <c r="A11" t="s">
        <v>134</v>
      </c>
      <c r="B11" s="1" t="s">
        <v>135</v>
      </c>
      <c r="C11" s="7" t="s">
        <v>22</v>
      </c>
      <c r="D11" t="s">
        <v>20</v>
      </c>
      <c r="E11" t="s">
        <v>136</v>
      </c>
      <c r="F11" t="s">
        <v>137</v>
      </c>
      <c r="G11" t="s">
        <v>49</v>
      </c>
      <c r="H11">
        <v>0</v>
      </c>
      <c r="I11" t="s">
        <v>138</v>
      </c>
      <c r="J11" t="s">
        <v>56</v>
      </c>
      <c r="K11">
        <v>2</v>
      </c>
      <c r="L11" t="s">
        <v>139</v>
      </c>
      <c r="M11" t="s">
        <v>69</v>
      </c>
      <c r="N11">
        <v>0</v>
      </c>
      <c r="O11" t="s">
        <v>21</v>
      </c>
      <c r="P11" t="s">
        <v>40</v>
      </c>
      <c r="Q11">
        <v>0</v>
      </c>
      <c r="R11" t="s">
        <v>21</v>
      </c>
      <c r="S11" t="s">
        <v>40</v>
      </c>
      <c r="T11">
        <v>0</v>
      </c>
      <c r="U11" t="s">
        <v>21</v>
      </c>
      <c r="V11" t="s">
        <v>40</v>
      </c>
      <c r="W11">
        <v>0</v>
      </c>
      <c r="X11">
        <v>39</v>
      </c>
      <c r="Y11">
        <v>12</v>
      </c>
      <c r="Z11">
        <v>0</v>
      </c>
      <c r="AA11">
        <v>0</v>
      </c>
      <c r="AB11" t="s">
        <v>21</v>
      </c>
      <c r="AC11" t="s">
        <v>21</v>
      </c>
    </row>
    <row r="12" spans="1:29" x14ac:dyDescent="0.35">
      <c r="A12" t="s">
        <v>145</v>
      </c>
      <c r="B12" s="1" t="s">
        <v>135</v>
      </c>
      <c r="C12" s="7" t="s">
        <v>22</v>
      </c>
      <c r="D12" t="s">
        <v>22</v>
      </c>
      <c r="E12" t="s">
        <v>146</v>
      </c>
      <c r="F12" t="s">
        <v>147</v>
      </c>
      <c r="G12" t="s">
        <v>49</v>
      </c>
      <c r="H12">
        <v>1</v>
      </c>
      <c r="I12" t="s">
        <v>148</v>
      </c>
      <c r="J12" t="s">
        <v>37</v>
      </c>
      <c r="K12">
        <v>1</v>
      </c>
      <c r="L12" t="s">
        <v>149</v>
      </c>
      <c r="M12" t="s">
        <v>56</v>
      </c>
      <c r="N12">
        <v>0</v>
      </c>
      <c r="O12" t="s">
        <v>21</v>
      </c>
      <c r="P12" t="s">
        <v>40</v>
      </c>
      <c r="Q12">
        <v>0</v>
      </c>
      <c r="R12" t="s">
        <v>21</v>
      </c>
      <c r="S12" t="s">
        <v>40</v>
      </c>
      <c r="T12">
        <v>0</v>
      </c>
      <c r="U12" t="s">
        <v>21</v>
      </c>
      <c r="V12" t="s">
        <v>40</v>
      </c>
      <c r="W12">
        <v>0</v>
      </c>
      <c r="X12">
        <v>6</v>
      </c>
      <c r="Y12">
        <v>3</v>
      </c>
      <c r="Z12">
        <v>0</v>
      </c>
      <c r="AA12">
        <v>0</v>
      </c>
      <c r="AB12" t="s">
        <v>150</v>
      </c>
      <c r="AC12" t="s">
        <v>151</v>
      </c>
    </row>
    <row r="13" spans="1:29" x14ac:dyDescent="0.35">
      <c r="A13" t="s">
        <v>86</v>
      </c>
      <c r="B13" s="1" t="s">
        <v>135</v>
      </c>
      <c r="C13" s="7" t="s">
        <v>22</v>
      </c>
      <c r="D13" t="s">
        <v>20</v>
      </c>
      <c r="E13" t="s">
        <v>156</v>
      </c>
      <c r="F13" t="s">
        <v>157</v>
      </c>
      <c r="G13" t="s">
        <v>45</v>
      </c>
      <c r="H13">
        <v>10</v>
      </c>
      <c r="I13" t="s">
        <v>158</v>
      </c>
      <c r="J13" t="s">
        <v>49</v>
      </c>
      <c r="K13">
        <v>0</v>
      </c>
      <c r="L13" t="s">
        <v>159</v>
      </c>
      <c r="M13" t="s">
        <v>47</v>
      </c>
      <c r="N13">
        <v>6</v>
      </c>
      <c r="O13" t="s">
        <v>21</v>
      </c>
      <c r="P13" t="s">
        <v>40</v>
      </c>
      <c r="Q13">
        <v>0</v>
      </c>
      <c r="R13" t="s">
        <v>21</v>
      </c>
      <c r="S13" t="s">
        <v>40</v>
      </c>
      <c r="T13">
        <v>0</v>
      </c>
      <c r="U13" t="s">
        <v>21</v>
      </c>
      <c r="V13" t="s">
        <v>40</v>
      </c>
      <c r="W13">
        <v>0</v>
      </c>
      <c r="X13">
        <v>67</v>
      </c>
      <c r="Y13">
        <v>0</v>
      </c>
      <c r="Z13">
        <v>1</v>
      </c>
      <c r="AA13">
        <v>1</v>
      </c>
      <c r="AB13" t="s">
        <v>21</v>
      </c>
      <c r="AC13" t="s">
        <v>21</v>
      </c>
    </row>
    <row r="14" spans="1:29" x14ac:dyDescent="0.35">
      <c r="B14" s="1"/>
      <c r="C14" s="7"/>
    </row>
    <row r="15" spans="1:29" x14ac:dyDescent="0.35">
      <c r="B15" s="1"/>
      <c r="C15" s="7" t="s">
        <v>204</v>
      </c>
    </row>
    <row r="17" spans="2:20" x14ac:dyDescent="0.35">
      <c r="B17" s="1" t="s">
        <v>199</v>
      </c>
      <c r="C17" s="7" t="s">
        <v>196</v>
      </c>
      <c r="D17" t="s">
        <v>197</v>
      </c>
      <c r="E17" t="s">
        <v>198</v>
      </c>
      <c r="F17" t="s">
        <v>203</v>
      </c>
    </row>
    <row r="18" spans="2:20" x14ac:dyDescent="0.35">
      <c r="B18" s="1" t="s">
        <v>201</v>
      </c>
      <c r="C18" s="8" t="s">
        <v>58</v>
      </c>
      <c r="D18" t="s">
        <v>49</v>
      </c>
      <c r="E18">
        <v>0</v>
      </c>
      <c r="F18">
        <f t="shared" ref="F18:F23" si="0">_xlfn.NUMBERVALUE(C18,".")</f>
        <v>295.2</v>
      </c>
    </row>
    <row r="19" spans="2:20" x14ac:dyDescent="0.35">
      <c r="B19" s="1" t="s">
        <v>200</v>
      </c>
      <c r="C19" s="9" t="s">
        <v>48</v>
      </c>
      <c r="D19" t="s">
        <v>49</v>
      </c>
      <c r="E19">
        <v>0</v>
      </c>
      <c r="F19">
        <f t="shared" si="0"/>
        <v>393.86</v>
      </c>
    </row>
    <row r="20" spans="2:20" x14ac:dyDescent="0.35">
      <c r="B20" s="1" t="s">
        <v>200</v>
      </c>
      <c r="C20" s="9" t="s">
        <v>112</v>
      </c>
      <c r="D20" t="s">
        <v>49</v>
      </c>
      <c r="E20">
        <v>0</v>
      </c>
      <c r="F20">
        <f t="shared" si="0"/>
        <v>386.17</v>
      </c>
    </row>
    <row r="21" spans="2:20" x14ac:dyDescent="0.35">
      <c r="B21" s="1" t="s">
        <v>201</v>
      </c>
      <c r="C21" s="9" t="s">
        <v>137</v>
      </c>
      <c r="D21" t="s">
        <v>49</v>
      </c>
      <c r="E21">
        <v>0</v>
      </c>
      <c r="F21">
        <f t="shared" si="0"/>
        <v>645.01</v>
      </c>
    </row>
    <row r="22" spans="2:20" x14ac:dyDescent="0.35">
      <c r="B22" s="1" t="s">
        <v>200</v>
      </c>
      <c r="C22" s="9" t="s">
        <v>147</v>
      </c>
      <c r="D22" t="s">
        <v>49</v>
      </c>
      <c r="E22">
        <v>1</v>
      </c>
      <c r="F22">
        <f t="shared" si="0"/>
        <v>335.01</v>
      </c>
    </row>
    <row r="23" spans="2:20" x14ac:dyDescent="0.35">
      <c r="B23" s="1" t="s">
        <v>201</v>
      </c>
      <c r="C23" s="9" t="s">
        <v>158</v>
      </c>
      <c r="D23" t="s">
        <v>49</v>
      </c>
      <c r="E23">
        <v>0</v>
      </c>
      <c r="F23">
        <f t="shared" si="0"/>
        <v>554</v>
      </c>
      <c r="T23" t="s">
        <v>202</v>
      </c>
    </row>
    <row r="26" spans="2:20" x14ac:dyDescent="0.35">
      <c r="D26" s="10"/>
    </row>
  </sheetData>
  <conditionalFormatting sqref="A8:XFD15 A17:XFD17 A21:E21 H21:XFD21">
    <cfRule type="expression" dxfId="27" priority="11">
      <formula>$D8="Hover"</formula>
    </cfRule>
    <cfRule type="expression" dxfId="26" priority="12">
      <formula>$D8="Drone"</formula>
    </cfRule>
  </conditionalFormatting>
  <conditionalFormatting sqref="B18:E20">
    <cfRule type="expression" dxfId="25" priority="5">
      <formula>$D18="Hover"</formula>
    </cfRule>
    <cfRule type="expression" dxfId="24" priority="6">
      <formula>$D18="Drone"</formula>
    </cfRule>
  </conditionalFormatting>
  <conditionalFormatting sqref="B22:E23">
    <cfRule type="expression" dxfId="23" priority="1">
      <formula>$D22="Hover"</formula>
    </cfRule>
    <cfRule type="expression" dxfId="22" priority="2">
      <formula>$D22="Drone"</formula>
    </cfRule>
  </conditionalFormatting>
  <hyperlinks>
    <hyperlink ref="A3" r:id="rId1" xr:uid="{BAD4A3AB-6604-426A-AA83-5028C538333D}"/>
  </hyperlinks>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36EB5-BB6C-4480-B765-F99BA4C259B4}">
  <sheetPr codeName="Sheet9">
    <tabColor theme="4" tint="0.39997558519241921"/>
  </sheetPr>
  <dimension ref="A1:AC30"/>
  <sheetViews>
    <sheetView showOutlineSymbols="0" showWhiteSpace="0" topLeftCell="A5" workbookViewId="0">
      <selection activeCell="R28" sqref="R28"/>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31</v>
      </c>
      <c r="B8" s="1" t="s">
        <v>32</v>
      </c>
      <c r="C8" s="7" t="s">
        <v>22</v>
      </c>
      <c r="D8" t="s">
        <v>22</v>
      </c>
      <c r="E8" t="s">
        <v>33</v>
      </c>
      <c r="F8" t="s">
        <v>34</v>
      </c>
      <c r="G8" t="s">
        <v>35</v>
      </c>
      <c r="H8">
        <v>2</v>
      </c>
      <c r="I8" t="s">
        <v>36</v>
      </c>
      <c r="J8" t="s">
        <v>37</v>
      </c>
      <c r="K8">
        <v>1</v>
      </c>
      <c r="L8" t="s">
        <v>38</v>
      </c>
      <c r="M8" t="s">
        <v>39</v>
      </c>
      <c r="N8">
        <v>0</v>
      </c>
      <c r="O8" t="s">
        <v>21</v>
      </c>
      <c r="P8" t="s">
        <v>40</v>
      </c>
      <c r="Q8">
        <v>0</v>
      </c>
      <c r="R8" t="s">
        <v>21</v>
      </c>
      <c r="S8" t="s">
        <v>40</v>
      </c>
      <c r="T8">
        <v>0</v>
      </c>
      <c r="U8" t="s">
        <v>21</v>
      </c>
      <c r="V8" t="s">
        <v>40</v>
      </c>
      <c r="W8">
        <v>0</v>
      </c>
      <c r="X8">
        <v>3</v>
      </c>
      <c r="Y8">
        <v>0</v>
      </c>
      <c r="Z8">
        <v>0</v>
      </c>
      <c r="AA8">
        <v>0</v>
      </c>
      <c r="AB8" t="s">
        <v>41</v>
      </c>
      <c r="AC8" t="s">
        <v>42</v>
      </c>
    </row>
    <row r="9" spans="1:29" ht="21.75" x14ac:dyDescent="0.35">
      <c r="A9" t="s">
        <v>65</v>
      </c>
      <c r="B9" s="1" t="s">
        <v>32</v>
      </c>
      <c r="C9" s="7" t="s">
        <v>20</v>
      </c>
      <c r="D9" t="s">
        <v>22</v>
      </c>
      <c r="E9" t="s">
        <v>71</v>
      </c>
      <c r="F9" t="s">
        <v>72</v>
      </c>
      <c r="G9" t="s">
        <v>73</v>
      </c>
      <c r="H9">
        <v>0</v>
      </c>
      <c r="I9" t="s">
        <v>74</v>
      </c>
      <c r="J9" t="s">
        <v>35</v>
      </c>
      <c r="K9">
        <v>2</v>
      </c>
      <c r="L9" t="s">
        <v>75</v>
      </c>
      <c r="M9" t="s">
        <v>37</v>
      </c>
      <c r="N9">
        <v>0</v>
      </c>
      <c r="O9" t="s">
        <v>21</v>
      </c>
      <c r="P9" t="s">
        <v>40</v>
      </c>
      <c r="Q9">
        <v>0</v>
      </c>
      <c r="R9" t="s">
        <v>21</v>
      </c>
      <c r="S9" t="s">
        <v>40</v>
      </c>
      <c r="T9">
        <v>0</v>
      </c>
      <c r="U9" t="s">
        <v>21</v>
      </c>
      <c r="V9" t="s">
        <v>40</v>
      </c>
      <c r="W9">
        <v>0</v>
      </c>
      <c r="X9">
        <v>11</v>
      </c>
      <c r="Y9">
        <v>8</v>
      </c>
      <c r="Z9">
        <v>0</v>
      </c>
      <c r="AA9">
        <v>0</v>
      </c>
      <c r="AB9" t="s">
        <v>76</v>
      </c>
      <c r="AC9" t="s">
        <v>21</v>
      </c>
    </row>
    <row r="10" spans="1:29" ht="21.75" x14ac:dyDescent="0.35">
      <c r="A10" t="s">
        <v>91</v>
      </c>
      <c r="B10" s="1" t="s">
        <v>108</v>
      </c>
      <c r="C10" s="7" t="s">
        <v>22</v>
      </c>
      <c r="D10" t="s">
        <v>22</v>
      </c>
      <c r="E10" t="s">
        <v>109</v>
      </c>
      <c r="F10" t="s">
        <v>110</v>
      </c>
      <c r="G10" t="s">
        <v>69</v>
      </c>
      <c r="H10">
        <v>1</v>
      </c>
      <c r="I10" t="s">
        <v>111</v>
      </c>
      <c r="J10" t="s">
        <v>37</v>
      </c>
      <c r="K10">
        <v>1</v>
      </c>
      <c r="L10" t="s">
        <v>112</v>
      </c>
      <c r="M10" t="s">
        <v>49</v>
      </c>
      <c r="N10">
        <v>0</v>
      </c>
      <c r="O10" t="s">
        <v>21</v>
      </c>
      <c r="P10" t="s">
        <v>40</v>
      </c>
      <c r="Q10">
        <v>0</v>
      </c>
      <c r="R10" t="s">
        <v>21</v>
      </c>
      <c r="S10" t="s">
        <v>40</v>
      </c>
      <c r="T10">
        <v>0</v>
      </c>
      <c r="U10" t="s">
        <v>21</v>
      </c>
      <c r="V10" t="s">
        <v>40</v>
      </c>
      <c r="W10">
        <v>0</v>
      </c>
      <c r="X10">
        <v>6</v>
      </c>
      <c r="Y10">
        <v>3</v>
      </c>
      <c r="Z10">
        <v>0</v>
      </c>
      <c r="AA10">
        <v>0</v>
      </c>
      <c r="AB10" t="s">
        <v>113</v>
      </c>
      <c r="AC10" t="s">
        <v>114</v>
      </c>
    </row>
    <row r="11" spans="1:29" ht="21.75" x14ac:dyDescent="0.35">
      <c r="A11" t="s">
        <v>89</v>
      </c>
      <c r="B11" s="1" t="s">
        <v>120</v>
      </c>
      <c r="C11" s="7" t="s">
        <v>20</v>
      </c>
      <c r="D11" t="s">
        <v>20</v>
      </c>
      <c r="E11" t="s">
        <v>129</v>
      </c>
      <c r="F11" t="s">
        <v>130</v>
      </c>
      <c r="G11" t="s">
        <v>39</v>
      </c>
      <c r="H11">
        <v>5</v>
      </c>
      <c r="I11" t="s">
        <v>131</v>
      </c>
      <c r="J11" t="s">
        <v>37</v>
      </c>
      <c r="K11">
        <v>0</v>
      </c>
      <c r="L11" t="s">
        <v>132</v>
      </c>
      <c r="M11" t="s">
        <v>133</v>
      </c>
      <c r="N11">
        <v>1</v>
      </c>
      <c r="O11" t="s">
        <v>21</v>
      </c>
      <c r="P11" t="s">
        <v>40</v>
      </c>
      <c r="Q11">
        <v>0</v>
      </c>
      <c r="R11" t="s">
        <v>21</v>
      </c>
      <c r="S11" t="s">
        <v>40</v>
      </c>
      <c r="T11">
        <v>0</v>
      </c>
      <c r="U11" t="s">
        <v>21</v>
      </c>
      <c r="V11" t="s">
        <v>40</v>
      </c>
      <c r="W11">
        <v>0</v>
      </c>
      <c r="X11">
        <v>15</v>
      </c>
      <c r="Y11">
        <v>5</v>
      </c>
      <c r="Z11">
        <v>0</v>
      </c>
      <c r="AA11">
        <v>0</v>
      </c>
      <c r="AB11" t="s">
        <v>21</v>
      </c>
      <c r="AC11" t="s">
        <v>21</v>
      </c>
    </row>
    <row r="12" spans="1:29" ht="21.75" x14ac:dyDescent="0.35">
      <c r="A12" t="s">
        <v>145</v>
      </c>
      <c r="B12" s="1" t="s">
        <v>135</v>
      </c>
      <c r="C12" s="7" t="s">
        <v>22</v>
      </c>
      <c r="D12" t="s">
        <v>22</v>
      </c>
      <c r="E12" t="s">
        <v>146</v>
      </c>
      <c r="F12" t="s">
        <v>147</v>
      </c>
      <c r="G12" t="s">
        <v>49</v>
      </c>
      <c r="H12">
        <v>1</v>
      </c>
      <c r="I12" t="s">
        <v>148</v>
      </c>
      <c r="J12" t="s">
        <v>37</v>
      </c>
      <c r="K12">
        <v>1</v>
      </c>
      <c r="L12" t="s">
        <v>149</v>
      </c>
      <c r="M12" t="s">
        <v>56</v>
      </c>
      <c r="N12">
        <v>0</v>
      </c>
      <c r="O12" t="s">
        <v>21</v>
      </c>
      <c r="P12" t="s">
        <v>40</v>
      </c>
      <c r="Q12">
        <v>0</v>
      </c>
      <c r="R12" t="s">
        <v>21</v>
      </c>
      <c r="S12" t="s">
        <v>40</v>
      </c>
      <c r="T12">
        <v>0</v>
      </c>
      <c r="U12" t="s">
        <v>21</v>
      </c>
      <c r="V12" t="s">
        <v>40</v>
      </c>
      <c r="W12">
        <v>0</v>
      </c>
      <c r="X12">
        <v>6</v>
      </c>
      <c r="Y12">
        <v>3</v>
      </c>
      <c r="Z12">
        <v>0</v>
      </c>
      <c r="AA12">
        <v>0</v>
      </c>
      <c r="AB12" t="s">
        <v>150</v>
      </c>
      <c r="AC12" t="s">
        <v>151</v>
      </c>
    </row>
    <row r="13" spans="1:29" ht="21.75" x14ac:dyDescent="0.35">
      <c r="A13" t="s">
        <v>166</v>
      </c>
      <c r="B13" s="1" t="s">
        <v>135</v>
      </c>
      <c r="C13" s="7" t="s">
        <v>22</v>
      </c>
      <c r="D13" t="s">
        <v>22</v>
      </c>
      <c r="E13" t="s">
        <v>167</v>
      </c>
      <c r="F13" t="s">
        <v>168</v>
      </c>
      <c r="G13" t="s">
        <v>73</v>
      </c>
      <c r="H13">
        <v>0</v>
      </c>
      <c r="I13" t="s">
        <v>169</v>
      </c>
      <c r="J13" t="s">
        <v>37</v>
      </c>
      <c r="K13">
        <v>1</v>
      </c>
      <c r="L13" t="s">
        <v>170</v>
      </c>
      <c r="M13" t="s">
        <v>47</v>
      </c>
      <c r="N13">
        <v>0</v>
      </c>
      <c r="O13" t="s">
        <v>21</v>
      </c>
      <c r="P13" t="s">
        <v>40</v>
      </c>
      <c r="Q13">
        <v>0</v>
      </c>
      <c r="R13" t="s">
        <v>21</v>
      </c>
      <c r="S13" t="s">
        <v>40</v>
      </c>
      <c r="T13">
        <v>0</v>
      </c>
      <c r="U13" t="s">
        <v>21</v>
      </c>
      <c r="V13" t="s">
        <v>40</v>
      </c>
      <c r="W13">
        <v>0</v>
      </c>
      <c r="X13">
        <v>5</v>
      </c>
      <c r="Y13">
        <v>2</v>
      </c>
      <c r="Z13">
        <v>0</v>
      </c>
      <c r="AA13">
        <v>0</v>
      </c>
      <c r="AB13" t="s">
        <v>171</v>
      </c>
      <c r="AC13" t="s">
        <v>172</v>
      </c>
    </row>
    <row r="14" spans="1:29" ht="21.75" x14ac:dyDescent="0.35">
      <c r="A14" t="s">
        <v>187</v>
      </c>
      <c r="B14" s="1" t="s">
        <v>188</v>
      </c>
      <c r="C14" s="7" t="s">
        <v>22</v>
      </c>
      <c r="D14" t="s">
        <v>22</v>
      </c>
      <c r="E14" t="s">
        <v>181</v>
      </c>
      <c r="F14" t="s">
        <v>182</v>
      </c>
      <c r="G14" t="s">
        <v>133</v>
      </c>
      <c r="H14">
        <v>0</v>
      </c>
      <c r="I14" t="s">
        <v>183</v>
      </c>
      <c r="J14" t="s">
        <v>37</v>
      </c>
      <c r="K14">
        <v>0</v>
      </c>
      <c r="L14" t="s">
        <v>184</v>
      </c>
      <c r="M14" t="s">
        <v>56</v>
      </c>
      <c r="N14">
        <v>0</v>
      </c>
      <c r="O14" t="s">
        <v>21</v>
      </c>
      <c r="P14" t="s">
        <v>40</v>
      </c>
      <c r="Q14">
        <v>0</v>
      </c>
      <c r="R14" t="s">
        <v>21</v>
      </c>
      <c r="S14" t="s">
        <v>40</v>
      </c>
      <c r="T14">
        <v>0</v>
      </c>
      <c r="U14" t="s">
        <v>21</v>
      </c>
      <c r="V14" t="s">
        <v>40</v>
      </c>
      <c r="W14">
        <v>0</v>
      </c>
      <c r="X14">
        <v>5</v>
      </c>
      <c r="Y14">
        <v>2</v>
      </c>
      <c r="Z14">
        <v>0</v>
      </c>
      <c r="AA14">
        <v>0</v>
      </c>
      <c r="AB14" t="s">
        <v>185</v>
      </c>
      <c r="AC14" t="s">
        <v>186</v>
      </c>
    </row>
    <row r="15" spans="1:29" ht="21.75" x14ac:dyDescent="0.35">
      <c r="A15" t="s">
        <v>206</v>
      </c>
      <c r="B15" s="1" t="s">
        <v>207</v>
      </c>
      <c r="C15" s="7" t="s">
        <v>22</v>
      </c>
      <c r="D15" t="s">
        <v>22</v>
      </c>
      <c r="E15" t="s">
        <v>213</v>
      </c>
      <c r="F15" t="s">
        <v>214</v>
      </c>
      <c r="G15" t="s">
        <v>73</v>
      </c>
      <c r="H15">
        <v>0</v>
      </c>
      <c r="I15" t="s">
        <v>215</v>
      </c>
      <c r="J15" t="s">
        <v>37</v>
      </c>
      <c r="K15">
        <v>0</v>
      </c>
      <c r="L15" t="s">
        <v>216</v>
      </c>
      <c r="M15" t="s">
        <v>60</v>
      </c>
      <c r="N15">
        <v>0</v>
      </c>
      <c r="O15" t="s">
        <v>21</v>
      </c>
      <c r="P15" t="s">
        <v>40</v>
      </c>
      <c r="Q15">
        <v>0</v>
      </c>
      <c r="R15" t="s">
        <v>21</v>
      </c>
      <c r="S15" t="s">
        <v>40</v>
      </c>
      <c r="T15">
        <v>0</v>
      </c>
      <c r="U15" t="s">
        <v>21</v>
      </c>
      <c r="V15" t="s">
        <v>40</v>
      </c>
      <c r="W15">
        <v>0</v>
      </c>
      <c r="X15">
        <v>4</v>
      </c>
      <c r="Y15">
        <v>1</v>
      </c>
      <c r="Z15">
        <v>0</v>
      </c>
      <c r="AA15">
        <v>0</v>
      </c>
      <c r="AB15" t="s">
        <v>217</v>
      </c>
      <c r="AC15" t="s">
        <v>218</v>
      </c>
    </row>
    <row r="16" spans="1:29" ht="21.75" x14ac:dyDescent="0.35">
      <c r="A16" t="s">
        <v>208</v>
      </c>
      <c r="B16" s="1" t="s">
        <v>207</v>
      </c>
      <c r="C16" s="7" t="s">
        <v>22</v>
      </c>
      <c r="D16" t="s">
        <v>22</v>
      </c>
      <c r="E16" t="s">
        <v>219</v>
      </c>
      <c r="F16" t="s">
        <v>220</v>
      </c>
      <c r="G16" t="s">
        <v>35</v>
      </c>
      <c r="H16">
        <v>1</v>
      </c>
      <c r="I16" t="s">
        <v>221</v>
      </c>
      <c r="J16" t="s">
        <v>62</v>
      </c>
      <c r="K16">
        <v>3</v>
      </c>
      <c r="L16" t="s">
        <v>222</v>
      </c>
      <c r="M16" t="s">
        <v>37</v>
      </c>
      <c r="N16">
        <v>1</v>
      </c>
      <c r="O16" t="s">
        <v>21</v>
      </c>
      <c r="P16" t="s">
        <v>40</v>
      </c>
      <c r="Q16">
        <v>0</v>
      </c>
      <c r="R16" t="s">
        <v>21</v>
      </c>
      <c r="S16" t="s">
        <v>40</v>
      </c>
      <c r="T16">
        <v>0</v>
      </c>
      <c r="U16" t="s">
        <v>21</v>
      </c>
      <c r="V16" t="s">
        <v>40</v>
      </c>
      <c r="W16">
        <v>0</v>
      </c>
      <c r="X16">
        <v>3</v>
      </c>
      <c r="Y16">
        <v>0</v>
      </c>
      <c r="Z16">
        <v>0</v>
      </c>
      <c r="AA16">
        <v>0</v>
      </c>
      <c r="AB16" t="s">
        <v>223</v>
      </c>
      <c r="AC16" t="s">
        <v>21</v>
      </c>
    </row>
    <row r="18" spans="2:20" x14ac:dyDescent="0.35">
      <c r="C18" s="7" t="s">
        <v>204</v>
      </c>
    </row>
    <row r="21" spans="2:20" x14ac:dyDescent="0.35">
      <c r="B21" s="1" t="s">
        <v>199</v>
      </c>
      <c r="C21" s="7" t="s">
        <v>196</v>
      </c>
      <c r="D21" t="s">
        <v>197</v>
      </c>
      <c r="E21" t="s">
        <v>198</v>
      </c>
      <c r="F21" t="s">
        <v>203</v>
      </c>
    </row>
    <row r="22" spans="2:20" x14ac:dyDescent="0.35">
      <c r="B22" s="1" t="s">
        <v>200</v>
      </c>
      <c r="C22" t="s">
        <v>36</v>
      </c>
      <c r="D22" t="s">
        <v>37</v>
      </c>
      <c r="E22">
        <v>1</v>
      </c>
      <c r="F22">
        <f t="shared" ref="F22:F27" si="0">_xlfn.NUMBERVALUE(C22,".")</f>
        <v>113.27</v>
      </c>
    </row>
    <row r="23" spans="2:20" x14ac:dyDescent="0.35">
      <c r="B23" s="1" t="s">
        <v>200</v>
      </c>
      <c r="C23" t="s">
        <v>75</v>
      </c>
      <c r="D23" t="s">
        <v>37</v>
      </c>
      <c r="E23">
        <v>0</v>
      </c>
      <c r="F23">
        <f t="shared" si="0"/>
        <v>76.08</v>
      </c>
      <c r="T23" t="s">
        <v>202</v>
      </c>
    </row>
    <row r="24" spans="2:20" x14ac:dyDescent="0.35">
      <c r="B24" s="1" t="s">
        <v>200</v>
      </c>
      <c r="C24" t="s">
        <v>111</v>
      </c>
      <c r="D24" t="s">
        <v>37</v>
      </c>
      <c r="E24">
        <v>1</v>
      </c>
      <c r="F24">
        <f t="shared" si="0"/>
        <v>136.91</v>
      </c>
    </row>
    <row r="25" spans="2:20" x14ac:dyDescent="0.35">
      <c r="B25" s="1" t="s">
        <v>201</v>
      </c>
      <c r="C25" t="s">
        <v>131</v>
      </c>
      <c r="D25" t="s">
        <v>37</v>
      </c>
      <c r="E25">
        <v>0</v>
      </c>
      <c r="F25">
        <f t="shared" si="0"/>
        <v>253.74</v>
      </c>
    </row>
    <row r="26" spans="2:20" x14ac:dyDescent="0.35">
      <c r="B26" s="1" t="s">
        <v>200</v>
      </c>
      <c r="C26" t="s">
        <v>148</v>
      </c>
      <c r="D26" t="s">
        <v>37</v>
      </c>
      <c r="E26">
        <v>1</v>
      </c>
      <c r="F26">
        <f t="shared" si="0"/>
        <v>71.28</v>
      </c>
    </row>
    <row r="27" spans="2:20" x14ac:dyDescent="0.35">
      <c r="B27" s="1" t="s">
        <v>200</v>
      </c>
      <c r="C27" t="s">
        <v>169</v>
      </c>
      <c r="D27" t="s">
        <v>37</v>
      </c>
      <c r="E27">
        <v>1</v>
      </c>
      <c r="F27">
        <f t="shared" si="0"/>
        <v>95</v>
      </c>
    </row>
    <row r="28" spans="2:20" x14ac:dyDescent="0.35">
      <c r="B28" s="1" t="s">
        <v>200</v>
      </c>
      <c r="C28" t="s">
        <v>183</v>
      </c>
      <c r="D28" t="s">
        <v>37</v>
      </c>
      <c r="E28">
        <v>0</v>
      </c>
      <c r="F28">
        <f t="shared" ref="F28:F30" si="1">_xlfn.NUMBERVALUE(C28,".")</f>
        <v>145.94999999999999</v>
      </c>
    </row>
    <row r="29" spans="2:20" x14ac:dyDescent="0.35">
      <c r="B29" s="1" t="s">
        <v>200</v>
      </c>
      <c r="C29" t="s">
        <v>215</v>
      </c>
      <c r="D29" t="s">
        <v>37</v>
      </c>
      <c r="E29">
        <v>0</v>
      </c>
      <c r="F29">
        <f t="shared" si="1"/>
        <v>85.94</v>
      </c>
    </row>
    <row r="30" spans="2:20" x14ac:dyDescent="0.35">
      <c r="B30" s="1" t="s">
        <v>200</v>
      </c>
      <c r="C30" t="s">
        <v>222</v>
      </c>
      <c r="D30" t="s">
        <v>37</v>
      </c>
      <c r="E30">
        <v>1</v>
      </c>
      <c r="F30">
        <f t="shared" si="1"/>
        <v>72.88</v>
      </c>
    </row>
  </sheetData>
  <conditionalFormatting sqref="A17 H17:XFD17 A21 D21 H21:XFD21">
    <cfRule type="expression" dxfId="21" priority="40">
      <formula>$D21="Drone"</formula>
    </cfRule>
  </conditionalFormatting>
  <conditionalFormatting sqref="A8:XFD16">
    <cfRule type="expression" dxfId="20" priority="13">
      <formula>$D8="Hover"</formula>
    </cfRule>
    <cfRule type="expression" dxfId="19" priority="14">
      <formula>$D8="Drone"</formula>
    </cfRule>
  </conditionalFormatting>
  <conditionalFormatting sqref="B22:F30">
    <cfRule type="expression" dxfId="18" priority="1">
      <formula>$D22="Hover"</formula>
    </cfRule>
    <cfRule type="expression" dxfId="17" priority="2">
      <formula>$D22="Drone"</formula>
    </cfRule>
  </conditionalFormatting>
  <conditionalFormatting sqref="B21:G21">
    <cfRule type="expression" dxfId="16" priority="33">
      <formula>$D21="Hover"</formula>
    </cfRule>
    <cfRule type="expression" dxfId="15" priority="34">
      <formula>$D21="Drone"</formula>
    </cfRule>
  </conditionalFormatting>
  <conditionalFormatting sqref="C18">
    <cfRule type="expression" dxfId="14" priority="43">
      <formula>$D15="Hover"</formula>
    </cfRule>
    <cfRule type="expression" dxfId="13" priority="44">
      <formula>$D15="Drone"</formula>
    </cfRule>
  </conditionalFormatting>
  <conditionalFormatting sqref="D21 A17 H17:XFD17 A21 H21:XFD21">
    <cfRule type="expression" dxfId="12" priority="39">
      <formula>$D21="Hover"</formula>
    </cfRule>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A15B-A21E-4B83-9E9C-9AF50394D1F7}">
  <sheetPr codeName="Sheet8">
    <tabColor theme="4" tint="0.39997558519241921"/>
  </sheetPr>
  <dimension ref="A1:AC26"/>
  <sheetViews>
    <sheetView showOutlineSymbols="0" showWhiteSpace="0" topLeftCell="A3" workbookViewId="0">
      <selection activeCell="B22" sqref="B22"/>
    </sheetView>
  </sheetViews>
  <sheetFormatPr defaultRowHeight="14.5" x14ac:dyDescent="0.35"/>
  <sheetData>
    <row r="1" spans="1:29" x14ac:dyDescent="0.35">
      <c r="A1" t="s">
        <v>191</v>
      </c>
    </row>
    <row r="2" spans="1:29" x14ac:dyDescent="0.35">
      <c r="A2" t="s">
        <v>192</v>
      </c>
    </row>
    <row r="3" spans="1:29" x14ac:dyDescent="0.35">
      <c r="A3" t="s">
        <v>193</v>
      </c>
    </row>
    <row r="4" spans="1:29" x14ac:dyDescent="0.35">
      <c r="A4" t="s">
        <v>194</v>
      </c>
    </row>
    <row r="5" spans="1:29" x14ac:dyDescent="0.35">
      <c r="A5" t="s">
        <v>195</v>
      </c>
    </row>
    <row r="7" spans="1:29"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x14ac:dyDescent="0.35">
      <c r="A8" t="s">
        <v>31</v>
      </c>
      <c r="B8" s="1" t="s">
        <v>32</v>
      </c>
      <c r="C8" s="7" t="s">
        <v>22</v>
      </c>
      <c r="D8" t="s">
        <v>22</v>
      </c>
      <c r="E8" t="s">
        <v>33</v>
      </c>
      <c r="F8" t="s">
        <v>34</v>
      </c>
      <c r="G8" t="s">
        <v>35</v>
      </c>
      <c r="H8">
        <v>2</v>
      </c>
      <c r="I8" t="s">
        <v>36</v>
      </c>
      <c r="J8" t="s">
        <v>37</v>
      </c>
      <c r="K8">
        <v>1</v>
      </c>
      <c r="L8" t="s">
        <v>38</v>
      </c>
      <c r="M8" t="s">
        <v>39</v>
      </c>
      <c r="N8">
        <v>0</v>
      </c>
      <c r="O8" t="s">
        <v>21</v>
      </c>
      <c r="P8" t="s">
        <v>40</v>
      </c>
      <c r="Q8">
        <v>0</v>
      </c>
      <c r="R8" t="s">
        <v>21</v>
      </c>
      <c r="S8" t="s">
        <v>40</v>
      </c>
      <c r="T8">
        <v>0</v>
      </c>
      <c r="U8" t="s">
        <v>21</v>
      </c>
      <c r="V8" t="s">
        <v>40</v>
      </c>
      <c r="W8">
        <v>0</v>
      </c>
      <c r="X8">
        <v>3</v>
      </c>
      <c r="Y8">
        <v>0</v>
      </c>
      <c r="Z8">
        <v>0</v>
      </c>
      <c r="AA8">
        <v>0</v>
      </c>
      <c r="AB8" t="s">
        <v>41</v>
      </c>
      <c r="AC8" t="s">
        <v>42</v>
      </c>
    </row>
    <row r="9" spans="1:29" x14ac:dyDescent="0.35">
      <c r="A9" t="s">
        <v>65</v>
      </c>
      <c r="B9" s="1" t="s">
        <v>32</v>
      </c>
      <c r="C9" s="7" t="s">
        <v>20</v>
      </c>
      <c r="D9" t="s">
        <v>22</v>
      </c>
      <c r="E9" t="s">
        <v>71</v>
      </c>
      <c r="F9" t="s">
        <v>72</v>
      </c>
      <c r="G9" t="s">
        <v>73</v>
      </c>
      <c r="H9">
        <v>0</v>
      </c>
      <c r="I9" t="s">
        <v>74</v>
      </c>
      <c r="J9" t="s">
        <v>35</v>
      </c>
      <c r="K9">
        <v>2</v>
      </c>
      <c r="L9" t="s">
        <v>75</v>
      </c>
      <c r="M9" t="s">
        <v>37</v>
      </c>
      <c r="N9">
        <v>0</v>
      </c>
      <c r="O9" t="s">
        <v>21</v>
      </c>
      <c r="P9" t="s">
        <v>40</v>
      </c>
      <c r="Q9">
        <v>0</v>
      </c>
      <c r="R9" t="s">
        <v>21</v>
      </c>
      <c r="S9" t="s">
        <v>40</v>
      </c>
      <c r="T9">
        <v>0</v>
      </c>
      <c r="U9" t="s">
        <v>21</v>
      </c>
      <c r="V9" t="s">
        <v>40</v>
      </c>
      <c r="W9">
        <v>0</v>
      </c>
      <c r="X9">
        <v>11</v>
      </c>
      <c r="Y9">
        <v>8</v>
      </c>
      <c r="Z9">
        <v>0</v>
      </c>
      <c r="AA9">
        <v>0</v>
      </c>
      <c r="AB9" t="s">
        <v>76</v>
      </c>
      <c r="AC9" t="s">
        <v>21</v>
      </c>
    </row>
    <row r="10" spans="1:29" x14ac:dyDescent="0.35">
      <c r="A10" t="s">
        <v>91</v>
      </c>
      <c r="B10" s="1" t="s">
        <v>108</v>
      </c>
      <c r="C10" s="7" t="s">
        <v>22</v>
      </c>
      <c r="D10" t="s">
        <v>20</v>
      </c>
      <c r="E10" t="s">
        <v>115</v>
      </c>
      <c r="F10" t="s">
        <v>116</v>
      </c>
      <c r="G10" t="s">
        <v>35</v>
      </c>
      <c r="H10">
        <v>0</v>
      </c>
      <c r="I10" t="s">
        <v>117</v>
      </c>
      <c r="J10" t="s">
        <v>73</v>
      </c>
      <c r="K10">
        <v>0</v>
      </c>
      <c r="L10" t="s">
        <v>118</v>
      </c>
      <c r="M10" t="s">
        <v>54</v>
      </c>
      <c r="N10">
        <v>2</v>
      </c>
      <c r="O10" t="s">
        <v>21</v>
      </c>
      <c r="P10" t="s">
        <v>40</v>
      </c>
      <c r="Q10">
        <v>0</v>
      </c>
      <c r="R10" t="s">
        <v>21</v>
      </c>
      <c r="S10" t="s">
        <v>40</v>
      </c>
      <c r="T10">
        <v>0</v>
      </c>
      <c r="U10" t="s">
        <v>21</v>
      </c>
      <c r="V10" t="s">
        <v>40</v>
      </c>
      <c r="W10">
        <v>0</v>
      </c>
      <c r="X10">
        <v>10</v>
      </c>
      <c r="Y10">
        <v>3</v>
      </c>
      <c r="Z10">
        <v>0</v>
      </c>
      <c r="AA10">
        <v>0</v>
      </c>
      <c r="AB10" t="s">
        <v>21</v>
      </c>
      <c r="AC10" t="s">
        <v>21</v>
      </c>
    </row>
    <row r="11" spans="1:29" x14ac:dyDescent="0.35">
      <c r="A11" t="s">
        <v>145</v>
      </c>
      <c r="B11" s="1" t="s">
        <v>135</v>
      </c>
      <c r="C11" s="7" t="s">
        <v>22</v>
      </c>
      <c r="D11" t="s">
        <v>20</v>
      </c>
      <c r="E11" t="s">
        <v>152</v>
      </c>
      <c r="F11" t="s">
        <v>153</v>
      </c>
      <c r="G11" t="s">
        <v>60</v>
      </c>
      <c r="H11">
        <v>0</v>
      </c>
      <c r="I11" t="s">
        <v>154</v>
      </c>
      <c r="J11" t="s">
        <v>35</v>
      </c>
      <c r="K11">
        <v>1</v>
      </c>
      <c r="L11" t="s">
        <v>155</v>
      </c>
      <c r="M11" t="s">
        <v>123</v>
      </c>
      <c r="N11">
        <v>9</v>
      </c>
      <c r="O11" t="s">
        <v>21</v>
      </c>
      <c r="P11" t="s">
        <v>40</v>
      </c>
      <c r="Q11">
        <v>0</v>
      </c>
      <c r="R11" t="s">
        <v>21</v>
      </c>
      <c r="S11" t="s">
        <v>40</v>
      </c>
      <c r="T11">
        <v>0</v>
      </c>
      <c r="U11" t="s">
        <v>21</v>
      </c>
      <c r="V11" t="s">
        <v>40</v>
      </c>
      <c r="W11">
        <v>0</v>
      </c>
      <c r="X11">
        <v>18</v>
      </c>
      <c r="Y11">
        <v>0</v>
      </c>
      <c r="Z11">
        <v>0</v>
      </c>
      <c r="AA11">
        <v>0</v>
      </c>
      <c r="AB11" t="s">
        <v>21</v>
      </c>
      <c r="AC11" t="s">
        <v>21</v>
      </c>
    </row>
    <row r="12" spans="1:29" x14ac:dyDescent="0.35">
      <c r="A12" t="s">
        <v>86</v>
      </c>
      <c r="B12" s="1" t="s">
        <v>135</v>
      </c>
      <c r="C12" s="7" t="s">
        <v>22</v>
      </c>
      <c r="D12" t="s">
        <v>22</v>
      </c>
      <c r="E12" t="s">
        <v>160</v>
      </c>
      <c r="F12" t="s">
        <v>161</v>
      </c>
      <c r="G12" t="s">
        <v>35</v>
      </c>
      <c r="H12">
        <v>3</v>
      </c>
      <c r="I12" t="s">
        <v>162</v>
      </c>
      <c r="J12" t="s">
        <v>73</v>
      </c>
      <c r="K12">
        <v>0</v>
      </c>
      <c r="L12" t="s">
        <v>163</v>
      </c>
      <c r="M12" t="s">
        <v>39</v>
      </c>
      <c r="N12">
        <v>0</v>
      </c>
      <c r="O12" t="s">
        <v>21</v>
      </c>
      <c r="P12" t="s">
        <v>40</v>
      </c>
      <c r="Q12">
        <v>0</v>
      </c>
      <c r="R12" t="s">
        <v>21</v>
      </c>
      <c r="S12" t="s">
        <v>40</v>
      </c>
      <c r="T12">
        <v>0</v>
      </c>
      <c r="U12" t="s">
        <v>21</v>
      </c>
      <c r="V12" t="s">
        <v>40</v>
      </c>
      <c r="W12">
        <v>0</v>
      </c>
      <c r="X12">
        <v>5</v>
      </c>
      <c r="Y12">
        <v>2</v>
      </c>
      <c r="Z12">
        <v>0</v>
      </c>
      <c r="AA12">
        <v>0</v>
      </c>
      <c r="AB12" t="s">
        <v>164</v>
      </c>
      <c r="AC12" t="s">
        <v>165</v>
      </c>
    </row>
    <row r="13" spans="1:29" x14ac:dyDescent="0.35">
      <c r="A13" t="s">
        <v>208</v>
      </c>
      <c r="B13" s="1" t="s">
        <v>207</v>
      </c>
      <c r="C13" s="7" t="s">
        <v>22</v>
      </c>
      <c r="D13" t="s">
        <v>22</v>
      </c>
      <c r="E13" t="s">
        <v>219</v>
      </c>
      <c r="F13" t="s">
        <v>220</v>
      </c>
      <c r="G13" t="s">
        <v>35</v>
      </c>
      <c r="H13">
        <v>1</v>
      </c>
      <c r="I13" t="s">
        <v>221</v>
      </c>
      <c r="J13" t="s">
        <v>62</v>
      </c>
      <c r="K13">
        <v>3</v>
      </c>
      <c r="L13" t="s">
        <v>222</v>
      </c>
      <c r="M13" t="s">
        <v>37</v>
      </c>
      <c r="N13">
        <v>1</v>
      </c>
      <c r="O13" t="s">
        <v>21</v>
      </c>
      <c r="P13" t="s">
        <v>40</v>
      </c>
      <c r="Q13">
        <v>0</v>
      </c>
      <c r="R13" t="s">
        <v>21</v>
      </c>
      <c r="S13" t="s">
        <v>40</v>
      </c>
      <c r="T13">
        <v>0</v>
      </c>
      <c r="U13" t="s">
        <v>21</v>
      </c>
      <c r="V13" t="s">
        <v>40</v>
      </c>
      <c r="W13">
        <v>0</v>
      </c>
      <c r="X13">
        <v>3</v>
      </c>
      <c r="Y13">
        <v>0</v>
      </c>
      <c r="Z13">
        <v>0</v>
      </c>
      <c r="AA13">
        <v>0</v>
      </c>
      <c r="AB13" t="s">
        <v>223</v>
      </c>
      <c r="AC13" t="s">
        <v>21</v>
      </c>
    </row>
    <row r="14" spans="1:29" x14ac:dyDescent="0.35">
      <c r="B14" s="1"/>
      <c r="C14" s="7"/>
    </row>
    <row r="15" spans="1:29" x14ac:dyDescent="0.35">
      <c r="B15" s="1"/>
      <c r="C15" s="7" t="s">
        <v>204</v>
      </c>
    </row>
    <row r="17" spans="2:20" x14ac:dyDescent="0.35">
      <c r="B17" s="1" t="s">
        <v>199</v>
      </c>
      <c r="C17" s="7" t="s">
        <v>196</v>
      </c>
      <c r="D17" t="s">
        <v>197</v>
      </c>
      <c r="E17" t="s">
        <v>198</v>
      </c>
      <c r="F17" t="s">
        <v>203</v>
      </c>
    </row>
    <row r="18" spans="2:20" x14ac:dyDescent="0.35">
      <c r="B18" s="1" t="s">
        <v>200</v>
      </c>
      <c r="C18" t="s">
        <v>34</v>
      </c>
      <c r="D18" t="s">
        <v>35</v>
      </c>
      <c r="E18">
        <v>2</v>
      </c>
      <c r="F18">
        <f>_xlfn.NUMBERVALUE(C18,".")</f>
        <v>201.63</v>
      </c>
    </row>
    <row r="19" spans="2:20" x14ac:dyDescent="0.35">
      <c r="B19" s="1" t="s">
        <v>200</v>
      </c>
      <c r="C19" t="s">
        <v>74</v>
      </c>
      <c r="D19" t="s">
        <v>35</v>
      </c>
      <c r="E19">
        <v>2</v>
      </c>
      <c r="F19">
        <f t="shared" ref="F19:F23" si="0">_xlfn.NUMBERVALUE(C19,".")</f>
        <v>129.81</v>
      </c>
    </row>
    <row r="20" spans="2:20" x14ac:dyDescent="0.35">
      <c r="B20" s="1" t="s">
        <v>201</v>
      </c>
      <c r="C20" t="s">
        <v>116</v>
      </c>
      <c r="D20" t="s">
        <v>35</v>
      </c>
      <c r="E20">
        <v>0</v>
      </c>
      <c r="F20">
        <f t="shared" si="0"/>
        <v>29.7</v>
      </c>
    </row>
    <row r="21" spans="2:20" x14ac:dyDescent="0.35">
      <c r="B21" s="1" t="s">
        <v>201</v>
      </c>
      <c r="C21" t="s">
        <v>154</v>
      </c>
      <c r="D21" t="s">
        <v>35</v>
      </c>
      <c r="E21">
        <v>1</v>
      </c>
      <c r="F21">
        <f t="shared" si="0"/>
        <v>110.19</v>
      </c>
    </row>
    <row r="22" spans="2:20" x14ac:dyDescent="0.35">
      <c r="B22" s="1" t="s">
        <v>22</v>
      </c>
      <c r="C22" t="s">
        <v>161</v>
      </c>
      <c r="D22" t="s">
        <v>35</v>
      </c>
      <c r="E22">
        <v>3</v>
      </c>
      <c r="F22">
        <f t="shared" si="0"/>
        <v>11.14</v>
      </c>
    </row>
    <row r="23" spans="2:20" x14ac:dyDescent="0.35">
      <c r="B23" s="1" t="s">
        <v>22</v>
      </c>
      <c r="C23" t="s">
        <v>220</v>
      </c>
      <c r="D23" t="s">
        <v>35</v>
      </c>
      <c r="E23">
        <v>1</v>
      </c>
      <c r="F23">
        <f t="shared" si="0"/>
        <v>48.36</v>
      </c>
      <c r="T23" t="s">
        <v>202</v>
      </c>
    </row>
    <row r="26" spans="2:20" x14ac:dyDescent="0.35">
      <c r="D26" s="10"/>
    </row>
  </sheetData>
  <conditionalFormatting sqref="A8:XFD15">
    <cfRule type="expression" dxfId="11" priority="13">
      <formula>$D8="Hover"</formula>
    </cfRule>
    <cfRule type="expression" dxfId="10" priority="14">
      <formula>$D8="Drone"</formula>
    </cfRule>
  </conditionalFormatting>
  <conditionalFormatting sqref="A17:XFD17 A21:B21 H21:XFD21">
    <cfRule type="expression" dxfId="9" priority="19">
      <formula>$D17="Hover"</formula>
    </cfRule>
    <cfRule type="expression" dxfId="8" priority="20">
      <formula>$D17="Drone"</formula>
    </cfRule>
  </conditionalFormatting>
  <conditionalFormatting sqref="B18:B20">
    <cfRule type="expression" dxfId="7" priority="17">
      <formula>$D18="Hover"</formula>
    </cfRule>
    <cfRule type="expression" dxfId="6" priority="18">
      <formula>$D18="Drone"</formula>
    </cfRule>
  </conditionalFormatting>
  <conditionalFormatting sqref="B22:B23">
    <cfRule type="expression" dxfId="5" priority="15">
      <formula>$D22="Hover"</formula>
    </cfRule>
    <cfRule type="expression" dxfId="4" priority="16">
      <formula>$D22="Drone"</formula>
    </cfRule>
  </conditionalFormatting>
  <conditionalFormatting sqref="C19:E23">
    <cfRule type="expression" dxfId="3" priority="1">
      <formula>$D19="Hover"</formula>
    </cfRule>
    <cfRule type="expression" dxfId="2" priority="2">
      <formula>$D19="Drone"</formula>
    </cfRule>
  </conditionalFormatting>
  <conditionalFormatting sqref="C18:F18 F19:F24">
    <cfRule type="expression" dxfId="1" priority="11">
      <formula>$D18="Hover"</formula>
    </cfRule>
    <cfRule type="expression" dxfId="0" priority="12">
      <formula>$D18="Drone"</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2517-9B67-445D-A041-4C30D5ABB61A}">
  <sheetPr codeName="Sheet3">
    <tabColor rgb="FFFFFF00"/>
  </sheetPr>
  <dimension ref="A1:AC45"/>
  <sheetViews>
    <sheetView showOutlineSymbols="0" showWhiteSpace="0" workbookViewId="0">
      <selection activeCell="X31" sqref="X31"/>
    </sheetView>
  </sheetViews>
  <sheetFormatPr defaultRowHeight="14.5" x14ac:dyDescent="0.35"/>
  <cols>
    <col min="2" max="2" width="7.90625" bestFit="1" customWidth="1"/>
    <col min="3" max="3" width="13.7265625" style="6" bestFit="1" customWidth="1"/>
    <col min="4" max="4" width="5.7265625" bestFit="1" customWidth="1"/>
    <col min="5" max="5" width="8.1796875" bestFit="1" customWidth="1"/>
    <col min="6" max="6" width="13.7265625" bestFit="1" customWidth="1"/>
    <col min="7" max="7" width="11.7265625" bestFit="1" customWidth="1"/>
    <col min="8" max="8" width="16.7265625" bestFit="1" customWidth="1"/>
    <col min="9" max="9" width="13.81640625" bestFit="1" customWidth="1"/>
    <col min="10" max="10" width="11.81640625" bestFit="1" customWidth="1"/>
    <col min="11" max="11" width="16.81640625" bestFit="1" customWidth="1"/>
    <col min="12" max="12" width="15.08984375" bestFit="1" customWidth="1"/>
    <col min="13" max="13" width="13.1796875" bestFit="1" customWidth="1"/>
    <col min="14" max="14" width="18.1796875" bestFit="1" customWidth="1"/>
    <col min="15" max="15" width="14.08984375" bestFit="1" customWidth="1"/>
    <col min="16" max="16" width="12.08984375" bestFit="1" customWidth="1"/>
    <col min="17" max="17" width="17.1796875" bestFit="1" customWidth="1"/>
    <col min="18" max="18" width="13.54296875" bestFit="1" customWidth="1"/>
    <col min="19" max="19" width="11.54296875" bestFit="1" customWidth="1"/>
    <col min="20" max="20" width="16.54296875" bestFit="1" customWidth="1"/>
    <col min="21" max="21" width="12.453125" bestFit="1" customWidth="1"/>
    <col min="22" max="22" width="10.54296875" bestFit="1" customWidth="1"/>
    <col min="23" max="23" width="15.54296875" bestFit="1" customWidth="1"/>
    <col min="24" max="24" width="17.36328125" bestFit="1" customWidth="1"/>
    <col min="25" max="25" width="16.08984375" bestFit="1" customWidth="1"/>
    <col min="26" max="26" width="9.90625" bestFit="1" customWidth="1"/>
    <col min="27" max="27" width="12.26953125" bestFit="1" customWidth="1"/>
    <col min="28" max="28" width="22.08984375" bestFit="1" customWidth="1"/>
    <col min="29" max="29" width="23.453125" bestFit="1" customWidth="1"/>
  </cols>
  <sheetData>
    <row r="1" spans="1:29" ht="21.75" x14ac:dyDescent="0.35">
      <c r="A1" t="s">
        <v>23</v>
      </c>
      <c r="B1" t="s">
        <v>30</v>
      </c>
      <c r="C1" s="6" t="s">
        <v>77</v>
      </c>
      <c r="D1" t="s">
        <v>0</v>
      </c>
      <c r="E1" t="s">
        <v>1</v>
      </c>
      <c r="F1" t="s">
        <v>2</v>
      </c>
      <c r="G1" t="s">
        <v>24</v>
      </c>
      <c r="H1" t="s">
        <v>3</v>
      </c>
      <c r="I1" t="s">
        <v>4</v>
      </c>
      <c r="J1" t="s">
        <v>25</v>
      </c>
      <c r="K1" t="s">
        <v>5</v>
      </c>
      <c r="L1" t="s">
        <v>6</v>
      </c>
      <c r="M1" t="s">
        <v>26</v>
      </c>
      <c r="N1" t="s">
        <v>7</v>
      </c>
      <c r="O1" t="s">
        <v>8</v>
      </c>
      <c r="P1" t="s">
        <v>27</v>
      </c>
      <c r="Q1" t="s">
        <v>9</v>
      </c>
      <c r="R1" t="s">
        <v>10</v>
      </c>
      <c r="S1" t="s">
        <v>28</v>
      </c>
      <c r="T1" t="s">
        <v>11</v>
      </c>
      <c r="U1" t="s">
        <v>12</v>
      </c>
      <c r="V1" t="s">
        <v>29</v>
      </c>
      <c r="W1" t="s">
        <v>13</v>
      </c>
      <c r="X1" t="s">
        <v>14</v>
      </c>
      <c r="Y1" t="s">
        <v>15</v>
      </c>
      <c r="Z1" t="s">
        <v>16</v>
      </c>
      <c r="AA1" t="s">
        <v>17</v>
      </c>
      <c r="AB1" t="s">
        <v>18</v>
      </c>
      <c r="AC1" t="s">
        <v>19</v>
      </c>
    </row>
    <row r="2" spans="1:29" x14ac:dyDescent="0.35">
      <c r="A2" t="s">
        <v>31</v>
      </c>
      <c r="B2" s="1" t="s">
        <v>32</v>
      </c>
      <c r="C2" s="16" t="s">
        <v>22</v>
      </c>
      <c r="D2" t="s">
        <v>22</v>
      </c>
      <c r="E2" t="s">
        <v>33</v>
      </c>
      <c r="F2" t="s">
        <v>34</v>
      </c>
      <c r="G2" t="s">
        <v>35</v>
      </c>
      <c r="H2">
        <v>2</v>
      </c>
      <c r="I2" t="s">
        <v>36</v>
      </c>
      <c r="J2" t="s">
        <v>37</v>
      </c>
      <c r="K2">
        <v>1</v>
      </c>
      <c r="L2" t="s">
        <v>38</v>
      </c>
      <c r="M2" t="s">
        <v>39</v>
      </c>
      <c r="N2">
        <v>0</v>
      </c>
      <c r="O2" t="s">
        <v>21</v>
      </c>
      <c r="P2" t="s">
        <v>40</v>
      </c>
      <c r="Q2">
        <v>0</v>
      </c>
      <c r="R2" t="s">
        <v>21</v>
      </c>
      <c r="S2" t="s">
        <v>40</v>
      </c>
      <c r="T2">
        <v>0</v>
      </c>
      <c r="U2" t="s">
        <v>21</v>
      </c>
      <c r="V2" t="s">
        <v>40</v>
      </c>
      <c r="W2">
        <v>0</v>
      </c>
      <c r="X2">
        <v>3</v>
      </c>
      <c r="Y2">
        <v>0</v>
      </c>
      <c r="Z2">
        <v>0</v>
      </c>
      <c r="AA2">
        <v>0</v>
      </c>
      <c r="AB2" t="s">
        <v>41</v>
      </c>
      <c r="AC2" t="s">
        <v>42</v>
      </c>
    </row>
    <row r="3" spans="1:29" x14ac:dyDescent="0.35">
      <c r="A3" t="s">
        <v>31</v>
      </c>
      <c r="B3" s="1" t="s">
        <v>32</v>
      </c>
      <c r="C3" s="16"/>
      <c r="D3" t="s">
        <v>20</v>
      </c>
      <c r="E3" t="s">
        <v>43</v>
      </c>
      <c r="F3" t="s">
        <v>44</v>
      </c>
      <c r="G3" t="s">
        <v>45</v>
      </c>
      <c r="H3">
        <v>0</v>
      </c>
      <c r="I3" t="s">
        <v>46</v>
      </c>
      <c r="J3" t="s">
        <v>47</v>
      </c>
      <c r="K3">
        <v>3</v>
      </c>
      <c r="L3" t="s">
        <v>48</v>
      </c>
      <c r="M3" t="s">
        <v>49</v>
      </c>
      <c r="N3">
        <v>0</v>
      </c>
      <c r="O3" t="s">
        <v>21</v>
      </c>
      <c r="P3" t="s">
        <v>40</v>
      </c>
      <c r="Q3">
        <v>0</v>
      </c>
      <c r="R3" t="s">
        <v>21</v>
      </c>
      <c r="S3" t="s">
        <v>40</v>
      </c>
      <c r="T3">
        <v>0</v>
      </c>
      <c r="U3" t="s">
        <v>21</v>
      </c>
      <c r="V3" t="s">
        <v>40</v>
      </c>
      <c r="W3">
        <v>0</v>
      </c>
      <c r="X3">
        <v>14</v>
      </c>
      <c r="Y3">
        <v>9</v>
      </c>
      <c r="Z3">
        <v>0</v>
      </c>
      <c r="AA3">
        <v>0</v>
      </c>
      <c r="AB3" t="s">
        <v>21</v>
      </c>
      <c r="AC3" t="s">
        <v>21</v>
      </c>
    </row>
    <row r="4" spans="1:29" x14ac:dyDescent="0.35">
      <c r="A4" t="s">
        <v>50</v>
      </c>
      <c r="B4" s="1" t="s">
        <v>32</v>
      </c>
      <c r="C4" s="16" t="s">
        <v>22</v>
      </c>
      <c r="D4" t="s">
        <v>20</v>
      </c>
      <c r="E4" t="s">
        <v>51</v>
      </c>
      <c r="F4" t="s">
        <v>52</v>
      </c>
      <c r="G4" t="s">
        <v>47</v>
      </c>
      <c r="H4">
        <v>6</v>
      </c>
      <c r="I4" t="s">
        <v>53</v>
      </c>
      <c r="J4" t="s">
        <v>54</v>
      </c>
      <c r="K4">
        <v>3</v>
      </c>
      <c r="L4" t="s">
        <v>55</v>
      </c>
      <c r="M4" t="s">
        <v>56</v>
      </c>
      <c r="N4">
        <v>0</v>
      </c>
      <c r="O4" t="s">
        <v>21</v>
      </c>
      <c r="P4" t="s">
        <v>40</v>
      </c>
      <c r="Q4">
        <v>0</v>
      </c>
      <c r="R4" t="s">
        <v>21</v>
      </c>
      <c r="S4" t="s">
        <v>40</v>
      </c>
      <c r="T4">
        <v>0</v>
      </c>
      <c r="U4" t="s">
        <v>21</v>
      </c>
      <c r="V4" t="s">
        <v>40</v>
      </c>
      <c r="W4">
        <v>0</v>
      </c>
      <c r="X4">
        <v>9</v>
      </c>
      <c r="Y4">
        <v>0</v>
      </c>
      <c r="Z4">
        <v>0</v>
      </c>
      <c r="AA4">
        <v>0</v>
      </c>
      <c r="AB4" t="s">
        <v>21</v>
      </c>
      <c r="AC4" t="s">
        <v>21</v>
      </c>
    </row>
    <row r="5" spans="1:29" x14ac:dyDescent="0.35">
      <c r="A5" t="s">
        <v>50</v>
      </c>
      <c r="B5" s="1" t="s">
        <v>32</v>
      </c>
      <c r="C5" s="16"/>
      <c r="D5" t="s">
        <v>22</v>
      </c>
      <c r="E5" t="s">
        <v>57</v>
      </c>
      <c r="F5" t="s">
        <v>58</v>
      </c>
      <c r="G5" t="s">
        <v>49</v>
      </c>
      <c r="H5">
        <v>0</v>
      </c>
      <c r="I5" t="s">
        <v>59</v>
      </c>
      <c r="J5" t="s">
        <v>60</v>
      </c>
      <c r="K5">
        <v>3</v>
      </c>
      <c r="L5" t="s">
        <v>61</v>
      </c>
      <c r="M5" t="s">
        <v>62</v>
      </c>
      <c r="N5">
        <v>6</v>
      </c>
      <c r="O5" t="s">
        <v>21</v>
      </c>
      <c r="P5" t="s">
        <v>40</v>
      </c>
      <c r="Q5">
        <v>0</v>
      </c>
      <c r="R5" t="s">
        <v>21</v>
      </c>
      <c r="S5" t="s">
        <v>40</v>
      </c>
      <c r="T5">
        <v>0</v>
      </c>
      <c r="U5" t="s">
        <v>21</v>
      </c>
      <c r="V5" t="s">
        <v>40</v>
      </c>
      <c r="W5">
        <v>0</v>
      </c>
      <c r="X5">
        <v>3</v>
      </c>
      <c r="Y5">
        <v>0</v>
      </c>
      <c r="Z5">
        <v>0</v>
      </c>
      <c r="AA5">
        <v>0</v>
      </c>
      <c r="AB5" t="s">
        <v>63</v>
      </c>
      <c r="AC5" t="s">
        <v>64</v>
      </c>
    </row>
    <row r="6" spans="1:29" x14ac:dyDescent="0.35">
      <c r="A6" t="s">
        <v>65</v>
      </c>
      <c r="B6" s="1" t="s">
        <v>32</v>
      </c>
      <c r="C6" s="16" t="s">
        <v>20</v>
      </c>
      <c r="D6" t="s">
        <v>20</v>
      </c>
      <c r="E6" t="s">
        <v>66</v>
      </c>
      <c r="F6" t="s">
        <v>67</v>
      </c>
      <c r="G6" t="s">
        <v>62</v>
      </c>
      <c r="H6">
        <v>4</v>
      </c>
      <c r="I6" t="s">
        <v>68</v>
      </c>
      <c r="J6" t="s">
        <v>69</v>
      </c>
      <c r="K6">
        <v>0</v>
      </c>
      <c r="L6" t="s">
        <v>70</v>
      </c>
      <c r="M6" t="s">
        <v>47</v>
      </c>
      <c r="N6">
        <v>10</v>
      </c>
      <c r="O6" t="s">
        <v>21</v>
      </c>
      <c r="P6" t="s">
        <v>40</v>
      </c>
      <c r="Q6">
        <v>0</v>
      </c>
      <c r="R6" t="s">
        <v>21</v>
      </c>
      <c r="S6" t="s">
        <v>40</v>
      </c>
      <c r="T6">
        <v>0</v>
      </c>
      <c r="U6" t="s">
        <v>21</v>
      </c>
      <c r="V6" t="s">
        <v>40</v>
      </c>
      <c r="W6">
        <v>0</v>
      </c>
      <c r="X6">
        <v>17</v>
      </c>
      <c r="Y6">
        <v>13</v>
      </c>
      <c r="Z6">
        <v>0</v>
      </c>
      <c r="AA6">
        <v>0</v>
      </c>
      <c r="AB6" t="s">
        <v>21</v>
      </c>
      <c r="AC6" t="s">
        <v>21</v>
      </c>
    </row>
    <row r="7" spans="1:29" x14ac:dyDescent="0.35">
      <c r="A7" t="s">
        <v>65</v>
      </c>
      <c r="B7" s="1" t="s">
        <v>32</v>
      </c>
      <c r="C7" s="16"/>
      <c r="D7" t="s">
        <v>22</v>
      </c>
      <c r="E7" t="s">
        <v>71</v>
      </c>
      <c r="F7" t="s">
        <v>72</v>
      </c>
      <c r="G7" t="s">
        <v>73</v>
      </c>
      <c r="H7">
        <v>0</v>
      </c>
      <c r="I7" t="s">
        <v>74</v>
      </c>
      <c r="J7" t="s">
        <v>35</v>
      </c>
      <c r="K7">
        <v>2</v>
      </c>
      <c r="L7" t="s">
        <v>75</v>
      </c>
      <c r="M7" t="s">
        <v>37</v>
      </c>
      <c r="N7">
        <v>0</v>
      </c>
      <c r="O7" t="s">
        <v>21</v>
      </c>
      <c r="P7" t="s">
        <v>40</v>
      </c>
      <c r="Q7">
        <v>0</v>
      </c>
      <c r="R7" t="s">
        <v>21</v>
      </c>
      <c r="S7" t="s">
        <v>40</v>
      </c>
      <c r="T7">
        <v>0</v>
      </c>
      <c r="U7" t="s">
        <v>21</v>
      </c>
      <c r="V7" t="s">
        <v>40</v>
      </c>
      <c r="W7">
        <v>0</v>
      </c>
      <c r="X7">
        <v>11</v>
      </c>
      <c r="Y7">
        <v>8</v>
      </c>
      <c r="Z7">
        <v>0</v>
      </c>
      <c r="AA7">
        <v>0</v>
      </c>
      <c r="AB7" t="s">
        <v>76</v>
      </c>
      <c r="AC7" t="s">
        <v>21</v>
      </c>
    </row>
    <row r="8" spans="1:29" x14ac:dyDescent="0.35">
      <c r="A8" t="s">
        <v>91</v>
      </c>
      <c r="B8" s="1" t="s">
        <v>108</v>
      </c>
      <c r="C8" s="16" t="s">
        <v>22</v>
      </c>
      <c r="D8" t="s">
        <v>22</v>
      </c>
      <c r="E8" t="s">
        <v>109</v>
      </c>
      <c r="F8" t="s">
        <v>110</v>
      </c>
      <c r="G8" t="s">
        <v>69</v>
      </c>
      <c r="H8">
        <v>1</v>
      </c>
      <c r="I8" t="s">
        <v>111</v>
      </c>
      <c r="J8" t="s">
        <v>37</v>
      </c>
      <c r="K8">
        <v>1</v>
      </c>
      <c r="L8" t="s">
        <v>112</v>
      </c>
      <c r="M8" t="s">
        <v>49</v>
      </c>
      <c r="N8">
        <v>0</v>
      </c>
      <c r="O8" t="s">
        <v>21</v>
      </c>
      <c r="P8" t="s">
        <v>40</v>
      </c>
      <c r="Q8">
        <v>0</v>
      </c>
      <c r="R8" t="s">
        <v>21</v>
      </c>
      <c r="S8" t="s">
        <v>40</v>
      </c>
      <c r="T8">
        <v>0</v>
      </c>
      <c r="U8" t="s">
        <v>21</v>
      </c>
      <c r="V8" t="s">
        <v>40</v>
      </c>
      <c r="W8">
        <v>0</v>
      </c>
      <c r="X8">
        <v>6</v>
      </c>
      <c r="Y8">
        <v>3</v>
      </c>
      <c r="Z8">
        <v>0</v>
      </c>
      <c r="AA8">
        <v>0</v>
      </c>
      <c r="AB8" t="s">
        <v>113</v>
      </c>
      <c r="AC8" t="s">
        <v>114</v>
      </c>
    </row>
    <row r="9" spans="1:29" x14ac:dyDescent="0.35">
      <c r="A9" t="s">
        <v>91</v>
      </c>
      <c r="B9" s="1" t="s">
        <v>108</v>
      </c>
      <c r="C9" s="16"/>
      <c r="D9" t="s">
        <v>20</v>
      </c>
      <c r="E9" t="s">
        <v>115</v>
      </c>
      <c r="F9" t="s">
        <v>116</v>
      </c>
      <c r="G9" t="s">
        <v>35</v>
      </c>
      <c r="H9">
        <v>0</v>
      </c>
      <c r="I9" t="s">
        <v>117</v>
      </c>
      <c r="J9" t="s">
        <v>73</v>
      </c>
      <c r="K9">
        <v>0</v>
      </c>
      <c r="L9" t="s">
        <v>118</v>
      </c>
      <c r="M9" t="s">
        <v>54</v>
      </c>
      <c r="N9">
        <v>2</v>
      </c>
      <c r="O9" t="s">
        <v>21</v>
      </c>
      <c r="P9" t="s">
        <v>40</v>
      </c>
      <c r="Q9">
        <v>0</v>
      </c>
      <c r="R9" t="s">
        <v>21</v>
      </c>
      <c r="S9" t="s">
        <v>40</v>
      </c>
      <c r="T9">
        <v>0</v>
      </c>
      <c r="U9" t="s">
        <v>21</v>
      </c>
      <c r="V9" t="s">
        <v>40</v>
      </c>
      <c r="W9">
        <v>0</v>
      </c>
      <c r="X9">
        <v>10</v>
      </c>
      <c r="Y9">
        <v>3</v>
      </c>
      <c r="Z9">
        <v>0</v>
      </c>
      <c r="AA9">
        <v>0</v>
      </c>
      <c r="AB9" t="s">
        <v>21</v>
      </c>
      <c r="AC9" t="s">
        <v>21</v>
      </c>
    </row>
    <row r="10" spans="1:29" x14ac:dyDescent="0.35">
      <c r="A10" t="s">
        <v>89</v>
      </c>
      <c r="B10" s="1" t="s">
        <v>120</v>
      </c>
      <c r="C10" s="16" t="s">
        <v>20</v>
      </c>
      <c r="D10" t="s">
        <v>22</v>
      </c>
      <c r="E10" t="s">
        <v>121</v>
      </c>
      <c r="F10" t="s">
        <v>122</v>
      </c>
      <c r="G10" t="s">
        <v>123</v>
      </c>
      <c r="H10">
        <v>0</v>
      </c>
      <c r="I10" t="s">
        <v>124</v>
      </c>
      <c r="J10" t="s">
        <v>125</v>
      </c>
      <c r="K10">
        <v>1</v>
      </c>
      <c r="L10" t="s">
        <v>126</v>
      </c>
      <c r="M10" t="s">
        <v>60</v>
      </c>
      <c r="N10">
        <v>0</v>
      </c>
      <c r="O10" t="s">
        <v>21</v>
      </c>
      <c r="P10" t="s">
        <v>40</v>
      </c>
      <c r="Q10">
        <v>0</v>
      </c>
      <c r="R10" t="s">
        <v>21</v>
      </c>
      <c r="S10" t="s">
        <v>40</v>
      </c>
      <c r="T10">
        <v>0</v>
      </c>
      <c r="U10" t="s">
        <v>21</v>
      </c>
      <c r="V10" t="s">
        <v>40</v>
      </c>
      <c r="W10">
        <v>0</v>
      </c>
      <c r="X10">
        <v>3</v>
      </c>
      <c r="Y10">
        <v>0</v>
      </c>
      <c r="Z10">
        <v>0</v>
      </c>
      <c r="AA10">
        <v>0</v>
      </c>
      <c r="AB10" t="s">
        <v>127</v>
      </c>
      <c r="AC10" t="s">
        <v>128</v>
      </c>
    </row>
    <row r="11" spans="1:29" x14ac:dyDescent="0.35">
      <c r="A11" t="s">
        <v>89</v>
      </c>
      <c r="B11" s="1" t="s">
        <v>120</v>
      </c>
      <c r="C11" s="16"/>
      <c r="D11" t="s">
        <v>20</v>
      </c>
      <c r="E11" t="s">
        <v>129</v>
      </c>
      <c r="F11" t="s">
        <v>130</v>
      </c>
      <c r="G11" t="s">
        <v>39</v>
      </c>
      <c r="H11">
        <v>5</v>
      </c>
      <c r="I11" t="s">
        <v>131</v>
      </c>
      <c r="J11" t="s">
        <v>37</v>
      </c>
      <c r="K11">
        <v>0</v>
      </c>
      <c r="L11" t="s">
        <v>132</v>
      </c>
      <c r="M11" t="s">
        <v>133</v>
      </c>
      <c r="N11">
        <v>1</v>
      </c>
      <c r="O11" t="s">
        <v>21</v>
      </c>
      <c r="P11" t="s">
        <v>40</v>
      </c>
      <c r="Q11">
        <v>0</v>
      </c>
      <c r="R11" t="s">
        <v>21</v>
      </c>
      <c r="S11" t="s">
        <v>40</v>
      </c>
      <c r="T11">
        <v>0</v>
      </c>
      <c r="U11" t="s">
        <v>21</v>
      </c>
      <c r="V11" t="s">
        <v>40</v>
      </c>
      <c r="W11">
        <v>0</v>
      </c>
      <c r="X11">
        <v>15</v>
      </c>
      <c r="Y11">
        <v>5</v>
      </c>
      <c r="Z11">
        <v>0</v>
      </c>
      <c r="AA11">
        <v>0</v>
      </c>
      <c r="AB11" t="s">
        <v>21</v>
      </c>
      <c r="AC11" t="s">
        <v>21</v>
      </c>
    </row>
    <row r="12" spans="1:29" x14ac:dyDescent="0.35">
      <c r="A12" t="s">
        <v>134</v>
      </c>
      <c r="B12" s="1" t="s">
        <v>135</v>
      </c>
      <c r="C12" s="16" t="s">
        <v>22</v>
      </c>
      <c r="D12" t="s">
        <v>20</v>
      </c>
      <c r="E12" t="s">
        <v>136</v>
      </c>
      <c r="F12" t="s">
        <v>137</v>
      </c>
      <c r="G12" t="s">
        <v>49</v>
      </c>
      <c r="H12">
        <v>0</v>
      </c>
      <c r="I12" t="s">
        <v>138</v>
      </c>
      <c r="J12" t="s">
        <v>56</v>
      </c>
      <c r="K12">
        <v>2</v>
      </c>
      <c r="L12" t="s">
        <v>139</v>
      </c>
      <c r="M12" t="s">
        <v>69</v>
      </c>
      <c r="N12">
        <v>0</v>
      </c>
      <c r="O12" t="s">
        <v>21</v>
      </c>
      <c r="P12" t="s">
        <v>40</v>
      </c>
      <c r="Q12">
        <v>0</v>
      </c>
      <c r="R12" t="s">
        <v>21</v>
      </c>
      <c r="S12" t="s">
        <v>40</v>
      </c>
      <c r="T12">
        <v>0</v>
      </c>
      <c r="U12" t="s">
        <v>21</v>
      </c>
      <c r="V12" t="s">
        <v>40</v>
      </c>
      <c r="W12">
        <v>0</v>
      </c>
      <c r="X12">
        <v>39</v>
      </c>
      <c r="Y12">
        <v>12</v>
      </c>
      <c r="Z12">
        <v>0</v>
      </c>
      <c r="AA12">
        <v>0</v>
      </c>
      <c r="AB12" t="s">
        <v>21</v>
      </c>
      <c r="AC12" t="s">
        <v>21</v>
      </c>
    </row>
    <row r="13" spans="1:29" x14ac:dyDescent="0.35">
      <c r="A13" t="s">
        <v>134</v>
      </c>
      <c r="B13" s="1" t="s">
        <v>135</v>
      </c>
      <c r="C13" s="16"/>
      <c r="D13" t="s">
        <v>22</v>
      </c>
      <c r="E13" t="s">
        <v>140</v>
      </c>
      <c r="F13" t="s">
        <v>141</v>
      </c>
      <c r="G13" t="s">
        <v>73</v>
      </c>
      <c r="H13">
        <v>0</v>
      </c>
      <c r="I13" t="s">
        <v>142</v>
      </c>
      <c r="J13" t="s">
        <v>133</v>
      </c>
      <c r="K13">
        <v>0</v>
      </c>
      <c r="L13" t="s">
        <v>143</v>
      </c>
      <c r="M13" t="s">
        <v>62</v>
      </c>
      <c r="N13">
        <v>2</v>
      </c>
      <c r="O13" t="s">
        <v>21</v>
      </c>
      <c r="P13" t="s">
        <v>40</v>
      </c>
      <c r="Q13">
        <v>0</v>
      </c>
      <c r="R13" t="s">
        <v>21</v>
      </c>
      <c r="S13" t="s">
        <v>40</v>
      </c>
      <c r="T13">
        <v>0</v>
      </c>
      <c r="U13" t="s">
        <v>21</v>
      </c>
      <c r="V13" t="s">
        <v>40</v>
      </c>
      <c r="W13">
        <v>0</v>
      </c>
      <c r="X13">
        <v>6</v>
      </c>
      <c r="Y13">
        <v>3</v>
      </c>
      <c r="Z13">
        <v>0</v>
      </c>
      <c r="AA13">
        <v>0</v>
      </c>
      <c r="AB13" t="s">
        <v>144</v>
      </c>
      <c r="AC13" t="s">
        <v>21</v>
      </c>
    </row>
    <row r="14" spans="1:29" x14ac:dyDescent="0.35">
      <c r="A14" t="s">
        <v>145</v>
      </c>
      <c r="B14" s="1" t="s">
        <v>135</v>
      </c>
      <c r="C14" s="16" t="s">
        <v>22</v>
      </c>
      <c r="D14" t="s">
        <v>22</v>
      </c>
      <c r="E14" t="s">
        <v>146</v>
      </c>
      <c r="F14" t="s">
        <v>147</v>
      </c>
      <c r="G14" t="s">
        <v>49</v>
      </c>
      <c r="H14">
        <v>1</v>
      </c>
      <c r="I14" t="s">
        <v>148</v>
      </c>
      <c r="J14" t="s">
        <v>37</v>
      </c>
      <c r="K14">
        <v>1</v>
      </c>
      <c r="L14" t="s">
        <v>149</v>
      </c>
      <c r="M14" t="s">
        <v>56</v>
      </c>
      <c r="N14">
        <v>0</v>
      </c>
      <c r="O14" t="s">
        <v>21</v>
      </c>
      <c r="P14" t="s">
        <v>40</v>
      </c>
      <c r="Q14">
        <v>0</v>
      </c>
      <c r="R14" t="s">
        <v>21</v>
      </c>
      <c r="S14" t="s">
        <v>40</v>
      </c>
      <c r="T14">
        <v>0</v>
      </c>
      <c r="U14" t="s">
        <v>21</v>
      </c>
      <c r="V14" t="s">
        <v>40</v>
      </c>
      <c r="W14">
        <v>0</v>
      </c>
      <c r="X14">
        <v>6</v>
      </c>
      <c r="Y14">
        <v>3</v>
      </c>
      <c r="Z14">
        <v>0</v>
      </c>
      <c r="AA14">
        <v>0</v>
      </c>
      <c r="AB14" t="s">
        <v>150</v>
      </c>
      <c r="AC14" t="s">
        <v>151</v>
      </c>
    </row>
    <row r="15" spans="1:29" x14ac:dyDescent="0.35">
      <c r="A15" t="s">
        <v>145</v>
      </c>
      <c r="B15" s="1" t="s">
        <v>135</v>
      </c>
      <c r="C15" s="16"/>
      <c r="D15" t="s">
        <v>20</v>
      </c>
      <c r="E15" t="s">
        <v>152</v>
      </c>
      <c r="F15" t="s">
        <v>153</v>
      </c>
      <c r="G15" t="s">
        <v>60</v>
      </c>
      <c r="H15">
        <v>0</v>
      </c>
      <c r="I15" t="s">
        <v>154</v>
      </c>
      <c r="J15" t="s">
        <v>35</v>
      </c>
      <c r="K15">
        <v>1</v>
      </c>
      <c r="L15" t="s">
        <v>155</v>
      </c>
      <c r="M15" t="s">
        <v>123</v>
      </c>
      <c r="N15">
        <v>9</v>
      </c>
      <c r="O15" t="s">
        <v>21</v>
      </c>
      <c r="P15" t="s">
        <v>40</v>
      </c>
      <c r="Q15">
        <v>0</v>
      </c>
      <c r="R15" t="s">
        <v>21</v>
      </c>
      <c r="S15" t="s">
        <v>40</v>
      </c>
      <c r="T15">
        <v>0</v>
      </c>
      <c r="U15" t="s">
        <v>21</v>
      </c>
      <c r="V15" t="s">
        <v>40</v>
      </c>
      <c r="W15">
        <v>0</v>
      </c>
      <c r="X15">
        <v>18</v>
      </c>
      <c r="Y15">
        <v>0</v>
      </c>
      <c r="Z15">
        <v>0</v>
      </c>
      <c r="AA15">
        <v>0</v>
      </c>
      <c r="AB15" t="s">
        <v>21</v>
      </c>
      <c r="AC15" t="s">
        <v>21</v>
      </c>
    </row>
    <row r="16" spans="1:29" x14ac:dyDescent="0.35">
      <c r="A16" t="s">
        <v>86</v>
      </c>
      <c r="B16" s="1" t="s">
        <v>135</v>
      </c>
      <c r="C16" s="16" t="s">
        <v>22</v>
      </c>
      <c r="D16" t="s">
        <v>20</v>
      </c>
      <c r="E16" t="s">
        <v>156</v>
      </c>
      <c r="F16" t="s">
        <v>157</v>
      </c>
      <c r="G16" t="s">
        <v>45</v>
      </c>
      <c r="H16">
        <v>10</v>
      </c>
      <c r="I16" t="s">
        <v>158</v>
      </c>
      <c r="J16" t="s">
        <v>49</v>
      </c>
      <c r="K16">
        <v>0</v>
      </c>
      <c r="L16" t="s">
        <v>159</v>
      </c>
      <c r="M16" t="s">
        <v>47</v>
      </c>
      <c r="N16">
        <v>6</v>
      </c>
      <c r="O16" t="s">
        <v>21</v>
      </c>
      <c r="P16" t="s">
        <v>40</v>
      </c>
      <c r="Q16">
        <v>0</v>
      </c>
      <c r="R16" t="s">
        <v>21</v>
      </c>
      <c r="S16" t="s">
        <v>40</v>
      </c>
      <c r="T16">
        <v>0</v>
      </c>
      <c r="U16" t="s">
        <v>21</v>
      </c>
      <c r="V16" t="s">
        <v>40</v>
      </c>
      <c r="W16">
        <v>0</v>
      </c>
      <c r="X16">
        <v>67</v>
      </c>
      <c r="Y16">
        <v>0</v>
      </c>
      <c r="Z16">
        <v>1</v>
      </c>
      <c r="AA16">
        <v>1</v>
      </c>
      <c r="AB16" t="s">
        <v>21</v>
      </c>
      <c r="AC16" t="s">
        <v>21</v>
      </c>
    </row>
    <row r="17" spans="1:29" x14ac:dyDescent="0.35">
      <c r="A17" t="s">
        <v>86</v>
      </c>
      <c r="B17" s="1" t="s">
        <v>135</v>
      </c>
      <c r="C17" s="16"/>
      <c r="D17" t="s">
        <v>22</v>
      </c>
      <c r="E17" t="s">
        <v>160</v>
      </c>
      <c r="F17" t="s">
        <v>161</v>
      </c>
      <c r="G17" t="s">
        <v>35</v>
      </c>
      <c r="H17">
        <v>3</v>
      </c>
      <c r="I17" t="s">
        <v>162</v>
      </c>
      <c r="J17" t="s">
        <v>73</v>
      </c>
      <c r="K17">
        <v>0</v>
      </c>
      <c r="L17" t="s">
        <v>163</v>
      </c>
      <c r="M17" t="s">
        <v>39</v>
      </c>
      <c r="N17">
        <v>0</v>
      </c>
      <c r="O17" t="s">
        <v>21</v>
      </c>
      <c r="P17" t="s">
        <v>40</v>
      </c>
      <c r="Q17">
        <v>0</v>
      </c>
      <c r="R17" t="s">
        <v>21</v>
      </c>
      <c r="S17" t="s">
        <v>40</v>
      </c>
      <c r="T17">
        <v>0</v>
      </c>
      <c r="U17" t="s">
        <v>21</v>
      </c>
      <c r="V17" t="s">
        <v>40</v>
      </c>
      <c r="W17">
        <v>0</v>
      </c>
      <c r="X17">
        <v>5</v>
      </c>
      <c r="Y17">
        <v>2</v>
      </c>
      <c r="Z17">
        <v>0</v>
      </c>
      <c r="AA17">
        <v>0</v>
      </c>
      <c r="AB17" t="s">
        <v>164</v>
      </c>
      <c r="AC17" t="s">
        <v>165</v>
      </c>
    </row>
    <row r="18" spans="1:29" x14ac:dyDescent="0.35">
      <c r="A18" t="s">
        <v>166</v>
      </c>
      <c r="B18" s="1" t="s">
        <v>135</v>
      </c>
      <c r="C18" s="16" t="s">
        <v>22</v>
      </c>
      <c r="D18" t="s">
        <v>22</v>
      </c>
      <c r="E18" t="s">
        <v>167</v>
      </c>
      <c r="F18" t="s">
        <v>168</v>
      </c>
      <c r="G18" t="s">
        <v>73</v>
      </c>
      <c r="H18">
        <v>0</v>
      </c>
      <c r="I18" t="s">
        <v>169</v>
      </c>
      <c r="J18" t="s">
        <v>37</v>
      </c>
      <c r="K18">
        <v>1</v>
      </c>
      <c r="L18" t="s">
        <v>170</v>
      </c>
      <c r="M18" t="s">
        <v>47</v>
      </c>
      <c r="N18">
        <v>0</v>
      </c>
      <c r="O18" t="s">
        <v>21</v>
      </c>
      <c r="P18" t="s">
        <v>40</v>
      </c>
      <c r="Q18">
        <v>0</v>
      </c>
      <c r="R18" t="s">
        <v>21</v>
      </c>
      <c r="S18" t="s">
        <v>40</v>
      </c>
      <c r="T18">
        <v>0</v>
      </c>
      <c r="U18" t="s">
        <v>21</v>
      </c>
      <c r="V18" t="s">
        <v>40</v>
      </c>
      <c r="W18">
        <v>0</v>
      </c>
      <c r="X18">
        <v>5</v>
      </c>
      <c r="Y18">
        <v>2</v>
      </c>
      <c r="Z18">
        <v>0</v>
      </c>
      <c r="AA18">
        <v>0</v>
      </c>
      <c r="AB18" t="s">
        <v>171</v>
      </c>
      <c r="AC18" t="s">
        <v>172</v>
      </c>
    </row>
    <row r="19" spans="1:29" x14ac:dyDescent="0.35">
      <c r="A19" t="s">
        <v>166</v>
      </c>
      <c r="B19" s="1" t="s">
        <v>135</v>
      </c>
      <c r="C19" s="16"/>
      <c r="D19" t="s">
        <v>20</v>
      </c>
      <c r="E19" t="s">
        <v>173</v>
      </c>
      <c r="F19" t="s">
        <v>174</v>
      </c>
      <c r="G19" t="s">
        <v>69</v>
      </c>
      <c r="H19">
        <v>1</v>
      </c>
      <c r="I19" t="s">
        <v>175</v>
      </c>
      <c r="J19" t="s">
        <v>62</v>
      </c>
      <c r="K19">
        <v>0</v>
      </c>
      <c r="L19" t="s">
        <v>176</v>
      </c>
      <c r="M19" t="s">
        <v>125</v>
      </c>
      <c r="N19">
        <v>0</v>
      </c>
      <c r="O19" t="s">
        <v>21</v>
      </c>
      <c r="P19" t="s">
        <v>40</v>
      </c>
      <c r="Q19">
        <v>0</v>
      </c>
      <c r="R19" t="s">
        <v>21</v>
      </c>
      <c r="S19" t="s">
        <v>40</v>
      </c>
      <c r="T19">
        <v>0</v>
      </c>
      <c r="U19" t="s">
        <v>21</v>
      </c>
      <c r="V19" t="s">
        <v>40</v>
      </c>
      <c r="W19">
        <v>0</v>
      </c>
      <c r="X19">
        <v>7</v>
      </c>
      <c r="Y19">
        <v>1</v>
      </c>
      <c r="Z19">
        <v>0</v>
      </c>
      <c r="AA19">
        <v>0</v>
      </c>
      <c r="AB19" t="s">
        <v>21</v>
      </c>
      <c r="AC19" t="s">
        <v>21</v>
      </c>
    </row>
    <row r="20" spans="1:29" x14ac:dyDescent="0.35">
      <c r="A20" t="s">
        <v>187</v>
      </c>
      <c r="B20" s="1" t="s">
        <v>188</v>
      </c>
      <c r="C20" s="16" t="s">
        <v>22</v>
      </c>
      <c r="D20" t="s">
        <v>20</v>
      </c>
      <c r="E20" t="s">
        <v>177</v>
      </c>
      <c r="F20" t="s">
        <v>178</v>
      </c>
      <c r="G20" t="s">
        <v>45</v>
      </c>
      <c r="H20">
        <v>1</v>
      </c>
      <c r="I20" t="s">
        <v>179</v>
      </c>
      <c r="J20" t="s">
        <v>125</v>
      </c>
      <c r="K20">
        <v>4</v>
      </c>
      <c r="L20" t="s">
        <v>180</v>
      </c>
      <c r="M20" t="s">
        <v>69</v>
      </c>
      <c r="N20">
        <v>0</v>
      </c>
      <c r="O20" t="s">
        <v>21</v>
      </c>
      <c r="P20" t="s">
        <v>40</v>
      </c>
      <c r="Q20">
        <v>0</v>
      </c>
      <c r="R20" t="s">
        <v>21</v>
      </c>
      <c r="S20" t="s">
        <v>40</v>
      </c>
      <c r="T20">
        <v>0</v>
      </c>
      <c r="U20" t="s">
        <v>21</v>
      </c>
      <c r="V20" t="s">
        <v>40</v>
      </c>
      <c r="W20">
        <v>0</v>
      </c>
      <c r="X20">
        <v>34</v>
      </c>
      <c r="Y20">
        <v>8</v>
      </c>
      <c r="Z20">
        <v>0</v>
      </c>
      <c r="AA20">
        <v>0</v>
      </c>
      <c r="AB20" t="s">
        <v>21</v>
      </c>
      <c r="AC20" t="s">
        <v>21</v>
      </c>
    </row>
    <row r="21" spans="1:29" x14ac:dyDescent="0.35">
      <c r="A21" t="s">
        <v>187</v>
      </c>
      <c r="B21" s="1" t="s">
        <v>188</v>
      </c>
      <c r="C21" s="16"/>
      <c r="D21" t="s">
        <v>22</v>
      </c>
      <c r="E21" t="s">
        <v>181</v>
      </c>
      <c r="F21" t="s">
        <v>182</v>
      </c>
      <c r="G21" t="s">
        <v>133</v>
      </c>
      <c r="H21">
        <v>0</v>
      </c>
      <c r="I21" t="s">
        <v>183</v>
      </c>
      <c r="J21" t="s">
        <v>37</v>
      </c>
      <c r="K21">
        <v>0</v>
      </c>
      <c r="L21" t="s">
        <v>184</v>
      </c>
      <c r="M21" t="s">
        <v>56</v>
      </c>
      <c r="N21">
        <v>0</v>
      </c>
      <c r="O21" t="s">
        <v>21</v>
      </c>
      <c r="P21" t="s">
        <v>40</v>
      </c>
      <c r="Q21">
        <v>0</v>
      </c>
      <c r="R21" t="s">
        <v>21</v>
      </c>
      <c r="S21" t="s">
        <v>40</v>
      </c>
      <c r="T21">
        <v>0</v>
      </c>
      <c r="U21" t="s">
        <v>21</v>
      </c>
      <c r="V21" t="s">
        <v>40</v>
      </c>
      <c r="W21">
        <v>0</v>
      </c>
      <c r="X21">
        <v>5</v>
      </c>
      <c r="Y21">
        <v>2</v>
      </c>
      <c r="Z21">
        <v>0</v>
      </c>
      <c r="AA21">
        <v>0</v>
      </c>
      <c r="AB21" t="s">
        <v>185</v>
      </c>
      <c r="AC21" t="s">
        <v>186</v>
      </c>
    </row>
    <row r="22" spans="1:29" x14ac:dyDescent="0.35">
      <c r="A22" t="s">
        <v>205</v>
      </c>
      <c r="B22" s="1" t="s">
        <v>207</v>
      </c>
      <c r="C22" s="16" t="s">
        <v>22</v>
      </c>
      <c r="D22" t="s">
        <v>20</v>
      </c>
      <c r="E22" t="s">
        <v>209</v>
      </c>
      <c r="F22" t="s">
        <v>210</v>
      </c>
      <c r="G22" t="s">
        <v>125</v>
      </c>
      <c r="H22">
        <v>6</v>
      </c>
      <c r="I22" t="s">
        <v>211</v>
      </c>
      <c r="J22" t="s">
        <v>47</v>
      </c>
      <c r="K22">
        <v>1</v>
      </c>
      <c r="L22" t="s">
        <v>212</v>
      </c>
      <c r="M22" t="s">
        <v>45</v>
      </c>
      <c r="N22">
        <v>0</v>
      </c>
      <c r="O22" t="s">
        <v>21</v>
      </c>
      <c r="P22" t="s">
        <v>40</v>
      </c>
      <c r="Q22">
        <v>0</v>
      </c>
      <c r="R22" t="s">
        <v>21</v>
      </c>
      <c r="S22" t="s">
        <v>40</v>
      </c>
      <c r="T22">
        <v>0</v>
      </c>
      <c r="U22" t="s">
        <v>21</v>
      </c>
      <c r="V22" t="s">
        <v>40</v>
      </c>
      <c r="W22">
        <v>0</v>
      </c>
      <c r="X22">
        <v>25</v>
      </c>
      <c r="Y22">
        <v>14</v>
      </c>
      <c r="Z22">
        <v>0</v>
      </c>
      <c r="AA22">
        <v>0</v>
      </c>
      <c r="AB22" t="s">
        <v>21</v>
      </c>
      <c r="AC22" t="s">
        <v>21</v>
      </c>
    </row>
    <row r="23" spans="1:29" x14ac:dyDescent="0.35">
      <c r="A23" t="s">
        <v>206</v>
      </c>
      <c r="B23" s="1" t="s">
        <v>207</v>
      </c>
      <c r="C23" s="16"/>
      <c r="D23" t="s">
        <v>22</v>
      </c>
      <c r="E23" t="s">
        <v>213</v>
      </c>
      <c r="F23" t="s">
        <v>214</v>
      </c>
      <c r="G23" t="s">
        <v>73</v>
      </c>
      <c r="H23">
        <v>0</v>
      </c>
      <c r="I23" t="s">
        <v>215</v>
      </c>
      <c r="J23" t="s">
        <v>37</v>
      </c>
      <c r="K23">
        <v>0</v>
      </c>
      <c r="L23" t="s">
        <v>216</v>
      </c>
      <c r="M23" t="s">
        <v>60</v>
      </c>
      <c r="N23">
        <v>0</v>
      </c>
      <c r="O23" t="s">
        <v>21</v>
      </c>
      <c r="P23" t="s">
        <v>40</v>
      </c>
      <c r="Q23">
        <v>0</v>
      </c>
      <c r="R23" t="s">
        <v>21</v>
      </c>
      <c r="S23" t="s">
        <v>40</v>
      </c>
      <c r="T23">
        <v>0</v>
      </c>
      <c r="U23" t="s">
        <v>21</v>
      </c>
      <c r="V23" t="s">
        <v>40</v>
      </c>
      <c r="W23">
        <v>0</v>
      </c>
      <c r="X23">
        <v>4</v>
      </c>
      <c r="Y23">
        <v>1</v>
      </c>
      <c r="Z23">
        <v>0</v>
      </c>
      <c r="AA23">
        <v>0</v>
      </c>
      <c r="AB23" t="s">
        <v>217</v>
      </c>
      <c r="AC23" t="s">
        <v>218</v>
      </c>
    </row>
    <row r="24" spans="1:29" x14ac:dyDescent="0.35">
      <c r="A24" t="s">
        <v>208</v>
      </c>
      <c r="B24" s="1" t="s">
        <v>207</v>
      </c>
      <c r="C24" s="16" t="s">
        <v>22</v>
      </c>
      <c r="D24" t="s">
        <v>22</v>
      </c>
      <c r="E24" t="s">
        <v>219</v>
      </c>
      <c r="F24" t="s">
        <v>220</v>
      </c>
      <c r="G24" t="s">
        <v>35</v>
      </c>
      <c r="H24">
        <v>1</v>
      </c>
      <c r="I24" t="s">
        <v>221</v>
      </c>
      <c r="J24" t="s">
        <v>62</v>
      </c>
      <c r="K24">
        <v>3</v>
      </c>
      <c r="L24" t="s">
        <v>222</v>
      </c>
      <c r="M24" t="s">
        <v>37</v>
      </c>
      <c r="N24">
        <v>1</v>
      </c>
      <c r="O24" t="s">
        <v>21</v>
      </c>
      <c r="P24" t="s">
        <v>40</v>
      </c>
      <c r="Q24">
        <v>0</v>
      </c>
      <c r="R24" t="s">
        <v>21</v>
      </c>
      <c r="S24" t="s">
        <v>40</v>
      </c>
      <c r="T24">
        <v>0</v>
      </c>
      <c r="U24" t="s">
        <v>21</v>
      </c>
      <c r="V24" t="s">
        <v>40</v>
      </c>
      <c r="W24">
        <v>0</v>
      </c>
      <c r="X24">
        <v>3</v>
      </c>
      <c r="Y24">
        <v>0</v>
      </c>
      <c r="Z24">
        <v>0</v>
      </c>
      <c r="AA24">
        <v>0</v>
      </c>
      <c r="AB24" t="s">
        <v>223</v>
      </c>
      <c r="AC24" t="s">
        <v>21</v>
      </c>
    </row>
    <row r="25" spans="1:29" x14ac:dyDescent="0.35">
      <c r="A25" t="s">
        <v>208</v>
      </c>
      <c r="B25" s="1" t="s">
        <v>207</v>
      </c>
      <c r="C25" s="16"/>
      <c r="D25" t="s">
        <v>20</v>
      </c>
      <c r="E25" t="s">
        <v>224</v>
      </c>
      <c r="F25" t="s">
        <v>225</v>
      </c>
      <c r="G25" t="s">
        <v>45</v>
      </c>
      <c r="H25">
        <v>1</v>
      </c>
      <c r="I25" t="s">
        <v>226</v>
      </c>
      <c r="J25" t="s">
        <v>123</v>
      </c>
      <c r="K25">
        <v>0</v>
      </c>
      <c r="L25" t="s">
        <v>227</v>
      </c>
      <c r="M25" t="s">
        <v>60</v>
      </c>
      <c r="N25">
        <v>2</v>
      </c>
      <c r="O25" t="s">
        <v>21</v>
      </c>
      <c r="P25" t="s">
        <v>40</v>
      </c>
      <c r="Q25">
        <v>0</v>
      </c>
      <c r="R25" t="s">
        <v>21</v>
      </c>
      <c r="S25" t="s">
        <v>40</v>
      </c>
      <c r="T25">
        <v>0</v>
      </c>
      <c r="U25" t="s">
        <v>21</v>
      </c>
      <c r="V25" t="s">
        <v>40</v>
      </c>
      <c r="W25">
        <v>0</v>
      </c>
      <c r="X25">
        <v>29</v>
      </c>
      <c r="Y25">
        <v>12</v>
      </c>
      <c r="Z25">
        <v>0</v>
      </c>
      <c r="AA25">
        <v>0</v>
      </c>
      <c r="AB25" t="s">
        <v>21</v>
      </c>
      <c r="AC25" t="s">
        <v>21</v>
      </c>
    </row>
    <row r="26" spans="1:29" x14ac:dyDescent="0.35">
      <c r="B26" s="1"/>
      <c r="C26" s="16"/>
    </row>
    <row r="27" spans="1:29" x14ac:dyDescent="0.35">
      <c r="B27" s="1"/>
      <c r="C27" s="16"/>
    </row>
    <row r="28" spans="1:29" x14ac:dyDescent="0.35">
      <c r="B28" s="1"/>
      <c r="C28" s="16"/>
    </row>
    <row r="29" spans="1:29" x14ac:dyDescent="0.35">
      <c r="B29" s="1"/>
      <c r="C29" s="16"/>
    </row>
    <row r="30" spans="1:29" x14ac:dyDescent="0.35">
      <c r="B30" s="1"/>
      <c r="C30" s="16"/>
    </row>
    <row r="31" spans="1:29" x14ac:dyDescent="0.35">
      <c r="B31" s="1"/>
      <c r="C31" s="16"/>
    </row>
    <row r="32" spans="1:29" x14ac:dyDescent="0.35">
      <c r="B32" s="1"/>
      <c r="C32" s="16"/>
    </row>
    <row r="33" spans="2:3" x14ac:dyDescent="0.35">
      <c r="B33" s="1"/>
      <c r="C33" s="16"/>
    </row>
    <row r="34" spans="2:3" x14ac:dyDescent="0.35">
      <c r="B34" s="1"/>
      <c r="C34" s="16"/>
    </row>
    <row r="35" spans="2:3" x14ac:dyDescent="0.35">
      <c r="B35" s="1"/>
      <c r="C35" s="16"/>
    </row>
    <row r="36" spans="2:3" x14ac:dyDescent="0.35">
      <c r="B36" s="1"/>
      <c r="C36" s="16"/>
    </row>
    <row r="37" spans="2:3" x14ac:dyDescent="0.35">
      <c r="B37" s="1"/>
      <c r="C37" s="16"/>
    </row>
    <row r="38" spans="2:3" x14ac:dyDescent="0.35">
      <c r="B38" s="1"/>
      <c r="C38" s="7"/>
    </row>
    <row r="39" spans="2:3" x14ac:dyDescent="0.35">
      <c r="B39" s="1"/>
      <c r="C39" s="7"/>
    </row>
    <row r="40" spans="2:3" x14ac:dyDescent="0.35">
      <c r="B40" s="1"/>
      <c r="C40" s="7"/>
    </row>
    <row r="41" spans="2:3" x14ac:dyDescent="0.35">
      <c r="B41" s="1"/>
      <c r="C41" s="7"/>
    </row>
    <row r="42" spans="2:3" x14ac:dyDescent="0.35">
      <c r="B42" s="1"/>
      <c r="C42" s="7"/>
    </row>
    <row r="43" spans="2:3" x14ac:dyDescent="0.35">
      <c r="B43" s="1"/>
      <c r="C43" s="7"/>
    </row>
    <row r="44" spans="2:3" x14ac:dyDescent="0.35">
      <c r="B44" s="1"/>
      <c r="C44" s="7"/>
    </row>
    <row r="45" spans="2:3" x14ac:dyDescent="0.35">
      <c r="B45" s="1"/>
      <c r="C45" s="7"/>
    </row>
  </sheetData>
  <autoFilter ref="A1:AC25" xr:uid="{FBBC2517-9B67-445D-A041-4C30D5ABB61A}"/>
  <mergeCells count="18">
    <mergeCell ref="C36:C37"/>
    <mergeCell ref="C14:C15"/>
    <mergeCell ref="C16:C17"/>
    <mergeCell ref="C18:C19"/>
    <mergeCell ref="C20:C21"/>
    <mergeCell ref="C22:C23"/>
    <mergeCell ref="C24:C25"/>
    <mergeCell ref="C26:C27"/>
    <mergeCell ref="C28:C29"/>
    <mergeCell ref="C30:C31"/>
    <mergeCell ref="C32:C33"/>
    <mergeCell ref="C34:C35"/>
    <mergeCell ref="C12:C13"/>
    <mergeCell ref="C2:C3"/>
    <mergeCell ref="C4:C5"/>
    <mergeCell ref="C6:C7"/>
    <mergeCell ref="C8:C9"/>
    <mergeCell ref="C10:C11"/>
  </mergeCells>
  <conditionalFormatting sqref="A2:XFD2 A3:B3 D3:XFD3 A4:XFD4 A5:B5 D5:XFD5 A6:XFD6 A7:B7 D7:XFD7 A8:XFD8 A9:B9 D9:XFD9 A10:XFD10 A11:B11 D11:XFD11 A12:XFD12 A13:B13 D13:XFD13 A14:XFD14 A15:B15 D15:XFD15 A16:XFD16 A17:B17 D17:XFD17 A18:XFD18 A19:B37 D19:XFD37 C20 C22 C24 C26 C28 C30 C32 C34 C36 A38:XFD62">
    <cfRule type="expression" dxfId="149" priority="1">
      <formula>$D2="Hover"</formula>
    </cfRule>
    <cfRule type="expression" dxfId="148" priority="2">
      <formula>$D2="Drone"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AB09-7706-4641-8ECC-B9218D15EF54}">
  <dimension ref="A1:G22"/>
  <sheetViews>
    <sheetView workbookViewId="0">
      <selection activeCell="L18" sqref="L18"/>
    </sheetView>
  </sheetViews>
  <sheetFormatPr defaultRowHeight="14.5" x14ac:dyDescent="0.35"/>
  <sheetData>
    <row r="1" spans="1:7" x14ac:dyDescent="0.35">
      <c r="A1" t="s">
        <v>78</v>
      </c>
      <c r="B1" t="s">
        <v>262</v>
      </c>
      <c r="C1" t="s">
        <v>263</v>
      </c>
      <c r="D1" t="s">
        <v>266</v>
      </c>
    </row>
    <row r="2" spans="1:7" x14ac:dyDescent="0.35">
      <c r="A2" t="s">
        <v>65</v>
      </c>
      <c r="B2" t="s">
        <v>264</v>
      </c>
      <c r="C2">
        <v>1</v>
      </c>
      <c r="D2">
        <v>35</v>
      </c>
    </row>
    <row r="3" spans="1:7" x14ac:dyDescent="0.35">
      <c r="A3" t="s">
        <v>50</v>
      </c>
      <c r="B3" t="s">
        <v>264</v>
      </c>
      <c r="C3">
        <v>2</v>
      </c>
      <c r="D3">
        <v>27</v>
      </c>
    </row>
    <row r="4" spans="1:7" x14ac:dyDescent="0.35">
      <c r="A4" t="s">
        <v>92</v>
      </c>
      <c r="B4" t="s">
        <v>265</v>
      </c>
      <c r="C4">
        <v>2</v>
      </c>
      <c r="D4">
        <v>29</v>
      </c>
      <c r="G4" t="s">
        <v>267</v>
      </c>
    </row>
    <row r="5" spans="1:7" x14ac:dyDescent="0.35">
      <c r="A5" t="s">
        <v>86</v>
      </c>
      <c r="B5" t="s">
        <v>265</v>
      </c>
      <c r="C5">
        <v>2</v>
      </c>
      <c r="D5">
        <v>26</v>
      </c>
    </row>
    <row r="6" spans="1:7" x14ac:dyDescent="0.35">
      <c r="A6" t="s">
        <v>145</v>
      </c>
      <c r="B6" t="s">
        <v>265</v>
      </c>
      <c r="C6">
        <v>1</v>
      </c>
      <c r="D6">
        <v>29</v>
      </c>
    </row>
    <row r="7" spans="1:7" x14ac:dyDescent="0.35">
      <c r="A7" t="s">
        <v>208</v>
      </c>
      <c r="B7" t="s">
        <v>265</v>
      </c>
      <c r="C7">
        <v>2</v>
      </c>
      <c r="D7">
        <v>25</v>
      </c>
    </row>
    <row r="8" spans="1:7" x14ac:dyDescent="0.35">
      <c r="A8" t="s">
        <v>268</v>
      </c>
      <c r="B8" t="s">
        <v>264</v>
      </c>
      <c r="C8">
        <v>2</v>
      </c>
      <c r="D8">
        <v>20</v>
      </c>
    </row>
    <row r="9" spans="1:7" x14ac:dyDescent="0.35">
      <c r="A9" t="s">
        <v>134</v>
      </c>
      <c r="B9" t="s">
        <v>265</v>
      </c>
      <c r="C9">
        <v>1</v>
      </c>
      <c r="D9">
        <v>22</v>
      </c>
    </row>
    <row r="10" spans="1:7" x14ac:dyDescent="0.35">
      <c r="A10" t="s">
        <v>166</v>
      </c>
      <c r="B10" t="s">
        <v>264</v>
      </c>
      <c r="C10">
        <v>2</v>
      </c>
      <c r="D10">
        <v>25</v>
      </c>
    </row>
    <row r="11" spans="1:7" x14ac:dyDescent="0.35">
      <c r="A11" t="s">
        <v>205</v>
      </c>
      <c r="B11" t="s">
        <v>264</v>
      </c>
      <c r="C11">
        <v>2</v>
      </c>
      <c r="D11">
        <v>25</v>
      </c>
    </row>
    <row r="12" spans="1:7" x14ac:dyDescent="0.35">
      <c r="A12" t="s">
        <v>91</v>
      </c>
      <c r="B12" t="s">
        <v>265</v>
      </c>
      <c r="C12">
        <v>2</v>
      </c>
      <c r="D12">
        <v>25</v>
      </c>
    </row>
    <row r="13" spans="1:7" x14ac:dyDescent="0.35">
      <c r="A13" t="s">
        <v>187</v>
      </c>
      <c r="B13" t="s">
        <v>265</v>
      </c>
      <c r="C13">
        <v>4</v>
      </c>
      <c r="D13">
        <v>24</v>
      </c>
    </row>
    <row r="15" spans="1:7" x14ac:dyDescent="0.35">
      <c r="F15" t="s">
        <v>276</v>
      </c>
    </row>
    <row r="16" spans="1:7" x14ac:dyDescent="0.35">
      <c r="F16" t="s">
        <v>277</v>
      </c>
    </row>
    <row r="17" spans="5:7" x14ac:dyDescent="0.35">
      <c r="F17" t="s">
        <v>278</v>
      </c>
    </row>
    <row r="21" spans="5:7" x14ac:dyDescent="0.35">
      <c r="E21" t="s">
        <v>280</v>
      </c>
      <c r="F21">
        <v>8</v>
      </c>
    </row>
    <row r="22" spans="5:7" x14ac:dyDescent="0.35">
      <c r="E22" t="s">
        <v>279</v>
      </c>
      <c r="F22">
        <v>2</v>
      </c>
      <c r="G22"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8CA7-7CA3-497D-ACC0-A897F5247F81}">
  <dimension ref="A1:H19"/>
  <sheetViews>
    <sheetView workbookViewId="0">
      <selection activeCell="D23" sqref="D23"/>
    </sheetView>
  </sheetViews>
  <sheetFormatPr defaultRowHeight="14.5" x14ac:dyDescent="0.35"/>
  <cols>
    <col min="2" max="2" width="20.453125" bestFit="1" customWidth="1"/>
    <col min="3" max="3" width="20.6328125" bestFit="1" customWidth="1"/>
    <col min="4" max="4" width="22.7265625" bestFit="1" customWidth="1"/>
    <col min="7" max="7" width="46.36328125" bestFit="1" customWidth="1"/>
  </cols>
  <sheetData>
    <row r="1" spans="1:8" x14ac:dyDescent="0.35">
      <c r="A1" t="s">
        <v>78</v>
      </c>
      <c r="B1" t="s">
        <v>269</v>
      </c>
      <c r="C1" t="s">
        <v>270</v>
      </c>
      <c r="D1" t="s">
        <v>271</v>
      </c>
      <c r="E1" t="s">
        <v>361</v>
      </c>
    </row>
    <row r="2" spans="1:8" x14ac:dyDescent="0.35">
      <c r="A2" t="s">
        <v>65</v>
      </c>
      <c r="B2">
        <v>0.2</v>
      </c>
      <c r="C2">
        <v>0.55000000000000004</v>
      </c>
      <c r="D2">
        <v>0.3</v>
      </c>
      <c r="E2">
        <v>0</v>
      </c>
    </row>
    <row r="3" spans="1:8" x14ac:dyDescent="0.35">
      <c r="A3" t="s">
        <v>50</v>
      </c>
      <c r="B3">
        <v>0.45</v>
      </c>
      <c r="C3">
        <v>0.6</v>
      </c>
      <c r="D3">
        <v>0.3</v>
      </c>
      <c r="E3">
        <v>0</v>
      </c>
    </row>
    <row r="4" spans="1:8" x14ac:dyDescent="0.35">
      <c r="A4" t="s">
        <v>92</v>
      </c>
      <c r="B4">
        <v>0.65</v>
      </c>
      <c r="C4">
        <v>0.1</v>
      </c>
      <c r="D4">
        <v>1</v>
      </c>
      <c r="E4">
        <v>1</v>
      </c>
      <c r="G4" t="s">
        <v>272</v>
      </c>
      <c r="H4" t="s">
        <v>275</v>
      </c>
    </row>
    <row r="5" spans="1:8" x14ac:dyDescent="0.35">
      <c r="A5" t="s">
        <v>86</v>
      </c>
      <c r="B5">
        <v>1</v>
      </c>
      <c r="C5">
        <v>1</v>
      </c>
      <c r="D5">
        <v>1</v>
      </c>
      <c r="E5">
        <v>1</v>
      </c>
      <c r="G5" t="s">
        <v>273</v>
      </c>
      <c r="H5" t="s">
        <v>275</v>
      </c>
    </row>
    <row r="6" spans="1:8" x14ac:dyDescent="0.35">
      <c r="A6" t="s">
        <v>145</v>
      </c>
      <c r="B6">
        <v>0.2</v>
      </c>
      <c r="C6">
        <v>0.9</v>
      </c>
      <c r="D6">
        <v>1</v>
      </c>
      <c r="E6">
        <v>1</v>
      </c>
      <c r="G6" t="s">
        <v>274</v>
      </c>
      <c r="H6" t="s">
        <v>275</v>
      </c>
    </row>
    <row r="7" spans="1:8" x14ac:dyDescent="0.35">
      <c r="A7" t="s">
        <v>208</v>
      </c>
      <c r="B7">
        <v>0.7</v>
      </c>
      <c r="C7">
        <v>0.6</v>
      </c>
      <c r="D7">
        <v>0</v>
      </c>
      <c r="E7">
        <v>0</v>
      </c>
    </row>
    <row r="8" spans="1:8" x14ac:dyDescent="0.35">
      <c r="A8" t="s">
        <v>268</v>
      </c>
      <c r="B8">
        <v>1</v>
      </c>
      <c r="C8">
        <v>0.6</v>
      </c>
      <c r="D8">
        <v>1</v>
      </c>
      <c r="E8">
        <v>1</v>
      </c>
    </row>
    <row r="9" spans="1:8" x14ac:dyDescent="0.35">
      <c r="A9" t="s">
        <v>282</v>
      </c>
      <c r="B9">
        <v>0</v>
      </c>
      <c r="C9">
        <v>1</v>
      </c>
      <c r="D9">
        <v>0</v>
      </c>
      <c r="E9">
        <v>0</v>
      </c>
    </row>
    <row r="10" spans="1:8" x14ac:dyDescent="0.35">
      <c r="A10" t="s">
        <v>283</v>
      </c>
      <c r="B10">
        <v>0.5</v>
      </c>
      <c r="C10">
        <v>0.4</v>
      </c>
      <c r="D10">
        <v>1</v>
      </c>
      <c r="E10">
        <v>1</v>
      </c>
    </row>
    <row r="11" spans="1:8" x14ac:dyDescent="0.35">
      <c r="A11" t="s">
        <v>205</v>
      </c>
      <c r="B11">
        <v>0.9</v>
      </c>
      <c r="C11">
        <v>1</v>
      </c>
      <c r="D11">
        <v>0.8</v>
      </c>
      <c r="E11">
        <v>1</v>
      </c>
    </row>
    <row r="12" spans="1:8" x14ac:dyDescent="0.35">
      <c r="A12" t="s">
        <v>91</v>
      </c>
      <c r="B12">
        <v>0.7</v>
      </c>
      <c r="C12">
        <v>0.9</v>
      </c>
      <c r="D12">
        <v>0.9</v>
      </c>
      <c r="E12">
        <v>1</v>
      </c>
    </row>
    <row r="13" spans="1:8" x14ac:dyDescent="0.35">
      <c r="A13" t="s">
        <v>187</v>
      </c>
      <c r="B13">
        <v>1</v>
      </c>
      <c r="C13">
        <v>1</v>
      </c>
      <c r="D13">
        <v>1</v>
      </c>
      <c r="E13">
        <v>1</v>
      </c>
    </row>
    <row r="18" spans="1:4" x14ac:dyDescent="0.35">
      <c r="A18" t="s">
        <v>363</v>
      </c>
      <c r="B18">
        <f>AVERAGE(B2:B13)</f>
        <v>0.60833333333333339</v>
      </c>
      <c r="C18">
        <f>AVERAGE(C2:C13)</f>
        <v>0.72083333333333333</v>
      </c>
      <c r="D18">
        <f>AVERAGE(D2:D13)</f>
        <v>0.69166666666666676</v>
      </c>
    </row>
    <row r="19" spans="1:4" x14ac:dyDescent="0.35">
      <c r="A19" t="s">
        <v>364</v>
      </c>
      <c r="B19">
        <f>STDEV(B2:B13)</f>
        <v>0.34432630753488169</v>
      </c>
      <c r="C19">
        <f>STDEV(C2:C13)</f>
        <v>0.29190466480228311</v>
      </c>
      <c r="D19">
        <f>STDEV(D2:D13)</f>
        <v>0.41441817556958599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9886-385F-475C-8ABE-AB8A44E7F78D}">
  <sheetPr codeName="Sheet4"/>
  <dimension ref="A1:Z28"/>
  <sheetViews>
    <sheetView showOutlineSymbols="0" showWhiteSpace="0" topLeftCell="D1" workbookViewId="0">
      <selection activeCell="Y16" sqref="Y16"/>
    </sheetView>
  </sheetViews>
  <sheetFormatPr defaultRowHeight="14.5" x14ac:dyDescent="0.35"/>
  <cols>
    <col min="25" max="25" width="24.36328125" bestFit="1" customWidth="1"/>
    <col min="26" max="26" width="25.7265625" bestFit="1" customWidth="1"/>
  </cols>
  <sheetData>
    <row r="1" spans="1:26" x14ac:dyDescent="0.35">
      <c r="A1" t="s">
        <v>0</v>
      </c>
      <c r="B1" t="s">
        <v>1</v>
      </c>
      <c r="C1" t="s">
        <v>2</v>
      </c>
      <c r="D1" t="s">
        <v>24</v>
      </c>
      <c r="E1" t="s">
        <v>3</v>
      </c>
      <c r="F1" t="s">
        <v>4</v>
      </c>
      <c r="G1" t="s">
        <v>25</v>
      </c>
      <c r="H1" t="s">
        <v>5</v>
      </c>
      <c r="I1" t="s">
        <v>6</v>
      </c>
      <c r="J1" t="s">
        <v>26</v>
      </c>
      <c r="K1" t="s">
        <v>7</v>
      </c>
      <c r="L1" t="s">
        <v>8</v>
      </c>
      <c r="M1" t="s">
        <v>27</v>
      </c>
      <c r="N1" t="s">
        <v>9</v>
      </c>
      <c r="O1" t="s">
        <v>10</v>
      </c>
      <c r="P1" t="s">
        <v>28</v>
      </c>
      <c r="Q1" t="s">
        <v>11</v>
      </c>
      <c r="R1" t="s">
        <v>12</v>
      </c>
      <c r="S1" t="s">
        <v>29</v>
      </c>
      <c r="T1" t="s">
        <v>13</v>
      </c>
      <c r="U1" t="s">
        <v>14</v>
      </c>
      <c r="V1" t="s">
        <v>15</v>
      </c>
      <c r="W1" t="s">
        <v>16</v>
      </c>
      <c r="X1" t="s">
        <v>17</v>
      </c>
      <c r="Y1" t="s">
        <v>18</v>
      </c>
      <c r="Z1" t="s">
        <v>19</v>
      </c>
    </row>
    <row r="2" spans="1:26" x14ac:dyDescent="0.35">
      <c r="A2" t="s">
        <v>22</v>
      </c>
      <c r="B2" t="s">
        <v>33</v>
      </c>
      <c r="C2" t="s">
        <v>34</v>
      </c>
      <c r="D2" t="s">
        <v>35</v>
      </c>
      <c r="E2">
        <v>2</v>
      </c>
      <c r="F2" t="s">
        <v>36</v>
      </c>
      <c r="G2" t="s">
        <v>37</v>
      </c>
      <c r="H2">
        <v>1</v>
      </c>
      <c r="I2" t="s">
        <v>38</v>
      </c>
      <c r="J2" t="s">
        <v>39</v>
      </c>
      <c r="K2">
        <v>0</v>
      </c>
      <c r="L2" t="s">
        <v>21</v>
      </c>
      <c r="M2" t="s">
        <v>40</v>
      </c>
      <c r="N2">
        <v>0</v>
      </c>
      <c r="O2" t="s">
        <v>21</v>
      </c>
      <c r="P2" t="s">
        <v>40</v>
      </c>
      <c r="Q2">
        <v>0</v>
      </c>
      <c r="R2" t="s">
        <v>21</v>
      </c>
      <c r="S2" t="s">
        <v>40</v>
      </c>
      <c r="T2">
        <v>0</v>
      </c>
      <c r="U2">
        <v>3</v>
      </c>
      <c r="V2">
        <v>0</v>
      </c>
      <c r="W2">
        <v>0</v>
      </c>
      <c r="X2">
        <v>0</v>
      </c>
      <c r="Y2" t="s">
        <v>41</v>
      </c>
      <c r="Z2" t="s">
        <v>42</v>
      </c>
    </row>
    <row r="3" spans="1:26" x14ac:dyDescent="0.35">
      <c r="A3" t="s">
        <v>22</v>
      </c>
      <c r="B3" t="s">
        <v>57</v>
      </c>
      <c r="C3" t="s">
        <v>58</v>
      </c>
      <c r="D3" t="s">
        <v>49</v>
      </c>
      <c r="E3">
        <v>0</v>
      </c>
      <c r="F3" t="s">
        <v>59</v>
      </c>
      <c r="G3" t="s">
        <v>60</v>
      </c>
      <c r="H3">
        <v>3</v>
      </c>
      <c r="I3" t="s">
        <v>61</v>
      </c>
      <c r="J3" t="s">
        <v>62</v>
      </c>
      <c r="K3">
        <v>6</v>
      </c>
      <c r="L3" t="s">
        <v>21</v>
      </c>
      <c r="M3" t="s">
        <v>40</v>
      </c>
      <c r="N3">
        <v>0</v>
      </c>
      <c r="O3" t="s">
        <v>21</v>
      </c>
      <c r="P3" t="s">
        <v>40</v>
      </c>
      <c r="Q3">
        <v>0</v>
      </c>
      <c r="R3" t="s">
        <v>21</v>
      </c>
      <c r="S3" t="s">
        <v>40</v>
      </c>
      <c r="T3">
        <v>0</v>
      </c>
      <c r="U3">
        <v>3</v>
      </c>
      <c r="V3">
        <v>0</v>
      </c>
      <c r="W3">
        <v>0</v>
      </c>
      <c r="X3">
        <v>0</v>
      </c>
      <c r="Y3" t="s">
        <v>63</v>
      </c>
      <c r="Z3" t="s">
        <v>64</v>
      </c>
    </row>
    <row r="4" spans="1:26" x14ac:dyDescent="0.35">
      <c r="A4" t="s">
        <v>22</v>
      </c>
      <c r="B4" t="s">
        <v>71</v>
      </c>
      <c r="C4" t="s">
        <v>72</v>
      </c>
      <c r="D4" t="s">
        <v>73</v>
      </c>
      <c r="E4">
        <v>0</v>
      </c>
      <c r="F4" t="s">
        <v>74</v>
      </c>
      <c r="G4" t="s">
        <v>35</v>
      </c>
      <c r="H4">
        <v>2</v>
      </c>
      <c r="I4" t="s">
        <v>75</v>
      </c>
      <c r="J4" t="s">
        <v>37</v>
      </c>
      <c r="K4">
        <v>0</v>
      </c>
      <c r="L4" t="s">
        <v>21</v>
      </c>
      <c r="M4" t="s">
        <v>40</v>
      </c>
      <c r="N4">
        <v>0</v>
      </c>
      <c r="O4" t="s">
        <v>21</v>
      </c>
      <c r="P4" t="s">
        <v>40</v>
      </c>
      <c r="Q4">
        <v>0</v>
      </c>
      <c r="R4" t="s">
        <v>21</v>
      </c>
      <c r="S4" t="s">
        <v>40</v>
      </c>
      <c r="T4">
        <v>0</v>
      </c>
      <c r="U4">
        <v>11</v>
      </c>
      <c r="V4">
        <v>8</v>
      </c>
      <c r="W4">
        <v>0</v>
      </c>
      <c r="X4">
        <v>0</v>
      </c>
      <c r="Y4" t="s">
        <v>76</v>
      </c>
      <c r="Z4" t="s">
        <v>21</v>
      </c>
    </row>
    <row r="5" spans="1:26" x14ac:dyDescent="0.35">
      <c r="A5" t="s">
        <v>22</v>
      </c>
      <c r="B5" t="s">
        <v>109</v>
      </c>
      <c r="C5" t="s">
        <v>110</v>
      </c>
      <c r="D5" t="s">
        <v>69</v>
      </c>
      <c r="E5">
        <v>1</v>
      </c>
      <c r="F5" t="s">
        <v>111</v>
      </c>
      <c r="G5" t="s">
        <v>37</v>
      </c>
      <c r="H5">
        <v>1</v>
      </c>
      <c r="I5" t="s">
        <v>112</v>
      </c>
      <c r="J5" t="s">
        <v>49</v>
      </c>
      <c r="K5">
        <v>0</v>
      </c>
      <c r="L5" t="s">
        <v>21</v>
      </c>
      <c r="M5" t="s">
        <v>40</v>
      </c>
      <c r="N5">
        <v>0</v>
      </c>
      <c r="O5" t="s">
        <v>21</v>
      </c>
      <c r="P5" t="s">
        <v>40</v>
      </c>
      <c r="Q5">
        <v>0</v>
      </c>
      <c r="R5" t="s">
        <v>21</v>
      </c>
      <c r="S5" t="s">
        <v>40</v>
      </c>
      <c r="T5">
        <v>0</v>
      </c>
      <c r="U5">
        <v>6</v>
      </c>
      <c r="V5">
        <v>3</v>
      </c>
      <c r="W5">
        <v>0</v>
      </c>
      <c r="X5">
        <v>0</v>
      </c>
      <c r="Y5" t="s">
        <v>113</v>
      </c>
      <c r="Z5" t="s">
        <v>114</v>
      </c>
    </row>
    <row r="6" spans="1:26" x14ac:dyDescent="0.35">
      <c r="A6" t="s">
        <v>22</v>
      </c>
      <c r="B6" t="s">
        <v>121</v>
      </c>
      <c r="C6" t="s">
        <v>122</v>
      </c>
      <c r="D6" t="s">
        <v>123</v>
      </c>
      <c r="E6">
        <v>0</v>
      </c>
      <c r="F6" t="s">
        <v>124</v>
      </c>
      <c r="G6" t="s">
        <v>125</v>
      </c>
      <c r="H6">
        <v>1</v>
      </c>
      <c r="I6" t="s">
        <v>126</v>
      </c>
      <c r="J6" t="s">
        <v>60</v>
      </c>
      <c r="K6">
        <v>0</v>
      </c>
      <c r="L6" t="s">
        <v>21</v>
      </c>
      <c r="M6" t="s">
        <v>40</v>
      </c>
      <c r="N6">
        <v>0</v>
      </c>
      <c r="O6" t="s">
        <v>21</v>
      </c>
      <c r="P6" t="s">
        <v>40</v>
      </c>
      <c r="Q6">
        <v>0</v>
      </c>
      <c r="R6" t="s">
        <v>21</v>
      </c>
      <c r="S6" t="s">
        <v>40</v>
      </c>
      <c r="T6">
        <v>0</v>
      </c>
      <c r="U6">
        <v>3</v>
      </c>
      <c r="V6">
        <v>0</v>
      </c>
      <c r="W6">
        <v>0</v>
      </c>
      <c r="X6">
        <v>0</v>
      </c>
      <c r="Y6" t="s">
        <v>127</v>
      </c>
      <c r="Z6" t="s">
        <v>128</v>
      </c>
    </row>
    <row r="7" spans="1:26" x14ac:dyDescent="0.35">
      <c r="A7" t="s">
        <v>22</v>
      </c>
      <c r="B7" t="s">
        <v>140</v>
      </c>
      <c r="C7" t="s">
        <v>141</v>
      </c>
      <c r="D7" t="s">
        <v>73</v>
      </c>
      <c r="E7">
        <v>0</v>
      </c>
      <c r="F7" t="s">
        <v>142</v>
      </c>
      <c r="G7" t="s">
        <v>133</v>
      </c>
      <c r="H7">
        <v>0</v>
      </c>
      <c r="I7" t="s">
        <v>143</v>
      </c>
      <c r="J7" t="s">
        <v>62</v>
      </c>
      <c r="K7">
        <v>2</v>
      </c>
      <c r="L7" t="s">
        <v>21</v>
      </c>
      <c r="M7" t="s">
        <v>40</v>
      </c>
      <c r="N7">
        <v>0</v>
      </c>
      <c r="O7" t="s">
        <v>21</v>
      </c>
      <c r="P7" t="s">
        <v>40</v>
      </c>
      <c r="Q7">
        <v>0</v>
      </c>
      <c r="R7" t="s">
        <v>21</v>
      </c>
      <c r="S7" t="s">
        <v>40</v>
      </c>
      <c r="T7">
        <v>0</v>
      </c>
      <c r="U7">
        <v>6</v>
      </c>
      <c r="V7">
        <v>3</v>
      </c>
      <c r="W7">
        <v>0</v>
      </c>
      <c r="X7">
        <v>0</v>
      </c>
      <c r="Y7" t="s">
        <v>144</v>
      </c>
      <c r="Z7" t="s">
        <v>21</v>
      </c>
    </row>
    <row r="8" spans="1:26" x14ac:dyDescent="0.35">
      <c r="A8" t="s">
        <v>22</v>
      </c>
      <c r="B8" t="s">
        <v>146</v>
      </c>
      <c r="C8" t="s">
        <v>147</v>
      </c>
      <c r="D8" t="s">
        <v>49</v>
      </c>
      <c r="E8">
        <v>1</v>
      </c>
      <c r="F8" t="s">
        <v>148</v>
      </c>
      <c r="G8" t="s">
        <v>37</v>
      </c>
      <c r="H8">
        <v>1</v>
      </c>
      <c r="I8" t="s">
        <v>149</v>
      </c>
      <c r="J8" t="s">
        <v>56</v>
      </c>
      <c r="K8">
        <v>0</v>
      </c>
      <c r="L8" t="s">
        <v>21</v>
      </c>
      <c r="M8" t="s">
        <v>40</v>
      </c>
      <c r="N8">
        <v>0</v>
      </c>
      <c r="O8" t="s">
        <v>21</v>
      </c>
      <c r="P8" t="s">
        <v>40</v>
      </c>
      <c r="Q8">
        <v>0</v>
      </c>
      <c r="R8" t="s">
        <v>21</v>
      </c>
      <c r="S8" t="s">
        <v>40</v>
      </c>
      <c r="T8">
        <v>0</v>
      </c>
      <c r="U8">
        <v>6</v>
      </c>
      <c r="V8">
        <v>3</v>
      </c>
      <c r="W8">
        <v>0</v>
      </c>
      <c r="X8">
        <v>0</v>
      </c>
      <c r="Y8" t="s">
        <v>150</v>
      </c>
      <c r="Z8" t="s">
        <v>151</v>
      </c>
    </row>
    <row r="9" spans="1:26" x14ac:dyDescent="0.35">
      <c r="A9" t="s">
        <v>22</v>
      </c>
      <c r="B9" t="s">
        <v>160</v>
      </c>
      <c r="C9" t="s">
        <v>161</v>
      </c>
      <c r="D9" t="s">
        <v>35</v>
      </c>
      <c r="E9">
        <v>3</v>
      </c>
      <c r="F9" t="s">
        <v>162</v>
      </c>
      <c r="G9" t="s">
        <v>73</v>
      </c>
      <c r="H9">
        <v>0</v>
      </c>
      <c r="I9" t="s">
        <v>163</v>
      </c>
      <c r="J9" t="s">
        <v>39</v>
      </c>
      <c r="K9">
        <v>0</v>
      </c>
      <c r="L9" t="s">
        <v>21</v>
      </c>
      <c r="M9" t="s">
        <v>40</v>
      </c>
      <c r="N9">
        <v>0</v>
      </c>
      <c r="O9" t="s">
        <v>21</v>
      </c>
      <c r="P9" t="s">
        <v>40</v>
      </c>
      <c r="Q9">
        <v>0</v>
      </c>
      <c r="R9" t="s">
        <v>21</v>
      </c>
      <c r="S9" t="s">
        <v>40</v>
      </c>
      <c r="T9">
        <v>0</v>
      </c>
      <c r="U9">
        <v>5</v>
      </c>
      <c r="V9">
        <v>2</v>
      </c>
      <c r="W9">
        <v>0</v>
      </c>
      <c r="X9">
        <v>0</v>
      </c>
      <c r="Y9" t="s">
        <v>164</v>
      </c>
      <c r="Z9" t="s">
        <v>165</v>
      </c>
    </row>
    <row r="10" spans="1:26" x14ac:dyDescent="0.35">
      <c r="A10" t="s">
        <v>22</v>
      </c>
      <c r="B10" t="s">
        <v>167</v>
      </c>
      <c r="C10" t="s">
        <v>168</v>
      </c>
      <c r="D10" t="s">
        <v>73</v>
      </c>
      <c r="E10">
        <v>0</v>
      </c>
      <c r="F10" t="s">
        <v>169</v>
      </c>
      <c r="G10" t="s">
        <v>37</v>
      </c>
      <c r="H10">
        <v>1</v>
      </c>
      <c r="I10" t="s">
        <v>170</v>
      </c>
      <c r="J10" t="s">
        <v>47</v>
      </c>
      <c r="K10">
        <v>0</v>
      </c>
      <c r="L10" t="s">
        <v>21</v>
      </c>
      <c r="M10" t="s">
        <v>40</v>
      </c>
      <c r="N10">
        <v>0</v>
      </c>
      <c r="O10" t="s">
        <v>21</v>
      </c>
      <c r="P10" t="s">
        <v>40</v>
      </c>
      <c r="Q10">
        <v>0</v>
      </c>
      <c r="R10" t="s">
        <v>21</v>
      </c>
      <c r="S10" t="s">
        <v>40</v>
      </c>
      <c r="T10">
        <v>0</v>
      </c>
      <c r="U10">
        <v>5</v>
      </c>
      <c r="V10">
        <v>2</v>
      </c>
      <c r="W10">
        <v>0</v>
      </c>
      <c r="X10">
        <v>0</v>
      </c>
      <c r="Y10" t="s">
        <v>171</v>
      </c>
      <c r="Z10" t="s">
        <v>172</v>
      </c>
    </row>
    <row r="11" spans="1:26" x14ac:dyDescent="0.35">
      <c r="A11" t="s">
        <v>22</v>
      </c>
      <c r="B11" t="s">
        <v>181</v>
      </c>
      <c r="C11" t="s">
        <v>182</v>
      </c>
      <c r="D11" t="s">
        <v>133</v>
      </c>
      <c r="E11">
        <v>0</v>
      </c>
      <c r="F11" t="s">
        <v>183</v>
      </c>
      <c r="G11" t="s">
        <v>37</v>
      </c>
      <c r="H11">
        <v>0</v>
      </c>
      <c r="I11" t="s">
        <v>184</v>
      </c>
      <c r="J11" t="s">
        <v>56</v>
      </c>
      <c r="K11">
        <v>0</v>
      </c>
      <c r="L11" t="s">
        <v>21</v>
      </c>
      <c r="M11" t="s">
        <v>40</v>
      </c>
      <c r="N11">
        <v>0</v>
      </c>
      <c r="O11" t="s">
        <v>21</v>
      </c>
      <c r="P11" t="s">
        <v>40</v>
      </c>
      <c r="Q11">
        <v>0</v>
      </c>
      <c r="R11" t="s">
        <v>21</v>
      </c>
      <c r="S11" t="s">
        <v>40</v>
      </c>
      <c r="T11">
        <v>0</v>
      </c>
      <c r="U11">
        <v>5</v>
      </c>
      <c r="V11">
        <v>2</v>
      </c>
      <c r="W11">
        <v>0</v>
      </c>
      <c r="X11">
        <v>0</v>
      </c>
      <c r="Y11" t="s">
        <v>185</v>
      </c>
      <c r="Z11" t="s">
        <v>186</v>
      </c>
    </row>
    <row r="12" spans="1:26" x14ac:dyDescent="0.35">
      <c r="A12" t="s">
        <v>22</v>
      </c>
      <c r="B12" t="s">
        <v>213</v>
      </c>
      <c r="C12" t="s">
        <v>214</v>
      </c>
      <c r="D12" t="s">
        <v>73</v>
      </c>
      <c r="E12">
        <v>0</v>
      </c>
      <c r="F12" t="s">
        <v>215</v>
      </c>
      <c r="G12" t="s">
        <v>37</v>
      </c>
      <c r="H12">
        <v>0</v>
      </c>
      <c r="I12" t="s">
        <v>216</v>
      </c>
      <c r="J12" t="s">
        <v>60</v>
      </c>
      <c r="K12">
        <v>0</v>
      </c>
      <c r="L12" t="s">
        <v>21</v>
      </c>
      <c r="M12" t="s">
        <v>40</v>
      </c>
      <c r="N12">
        <v>0</v>
      </c>
      <c r="O12" t="s">
        <v>21</v>
      </c>
      <c r="P12" t="s">
        <v>40</v>
      </c>
      <c r="Q12">
        <v>0</v>
      </c>
      <c r="R12" t="s">
        <v>21</v>
      </c>
      <c r="S12" t="s">
        <v>40</v>
      </c>
      <c r="T12">
        <v>0</v>
      </c>
      <c r="U12">
        <v>4</v>
      </c>
      <c r="V12">
        <v>1</v>
      </c>
      <c r="W12">
        <v>0</v>
      </c>
      <c r="X12">
        <v>0</v>
      </c>
      <c r="Y12" t="s">
        <v>217</v>
      </c>
      <c r="Z12" t="s">
        <v>218</v>
      </c>
    </row>
    <row r="13" spans="1:26" x14ac:dyDescent="0.35">
      <c r="A13" t="s">
        <v>22</v>
      </c>
      <c r="B13" t="s">
        <v>219</v>
      </c>
      <c r="C13" t="s">
        <v>220</v>
      </c>
      <c r="D13" t="s">
        <v>35</v>
      </c>
      <c r="E13">
        <v>1</v>
      </c>
      <c r="F13" t="s">
        <v>221</v>
      </c>
      <c r="G13" t="s">
        <v>62</v>
      </c>
      <c r="H13">
        <v>3</v>
      </c>
      <c r="I13" t="s">
        <v>222</v>
      </c>
      <c r="J13" t="s">
        <v>37</v>
      </c>
      <c r="K13">
        <v>1</v>
      </c>
      <c r="L13" t="s">
        <v>21</v>
      </c>
      <c r="M13" t="s">
        <v>40</v>
      </c>
      <c r="N13">
        <v>0</v>
      </c>
      <c r="O13" t="s">
        <v>21</v>
      </c>
      <c r="P13" t="s">
        <v>40</v>
      </c>
      <c r="Q13">
        <v>0</v>
      </c>
      <c r="R13" t="s">
        <v>21</v>
      </c>
      <c r="S13" t="s">
        <v>40</v>
      </c>
      <c r="T13">
        <v>0</v>
      </c>
      <c r="U13">
        <v>3</v>
      </c>
      <c r="V13">
        <v>0</v>
      </c>
      <c r="W13">
        <v>0</v>
      </c>
      <c r="X13">
        <v>0</v>
      </c>
      <c r="Y13" t="s">
        <v>223</v>
      </c>
      <c r="Z13" t="s">
        <v>21</v>
      </c>
    </row>
    <row r="15" spans="1:26" x14ac:dyDescent="0.35">
      <c r="Y15" t="s">
        <v>307</v>
      </c>
      <c r="Z15" t="s">
        <v>307</v>
      </c>
    </row>
    <row r="16" spans="1:26" x14ac:dyDescent="0.35">
      <c r="B16" t="s">
        <v>294</v>
      </c>
      <c r="Y16">
        <f>_xlfn.NUMBERVALUE(Y2,".")</f>
        <v>137.87</v>
      </c>
      <c r="Z16">
        <f>_xlfn.NUMBERVALUE(Z2,".")</f>
        <v>87.54</v>
      </c>
    </row>
    <row r="17" spans="2:26" x14ac:dyDescent="0.35">
      <c r="B17">
        <f>_xlfn.NUMBERVALUE(B2,".")</f>
        <v>270.25</v>
      </c>
      <c r="Y17">
        <f t="shared" ref="Y17:Z27" si="0">_xlfn.NUMBERVALUE(Y3,".")</f>
        <v>128.81</v>
      </c>
      <c r="Z17">
        <f t="shared" si="0"/>
        <v>132.79</v>
      </c>
    </row>
    <row r="18" spans="2:26" x14ac:dyDescent="0.35">
      <c r="B18">
        <f t="shared" ref="B18:B28" si="1">_xlfn.NUMBERVALUE(B3,".")</f>
        <v>295.22000000000003</v>
      </c>
      <c r="Y18">
        <f t="shared" si="0"/>
        <v>178.1</v>
      </c>
      <c r="Z18">
        <f t="shared" si="0"/>
        <v>0</v>
      </c>
    </row>
    <row r="19" spans="2:26" x14ac:dyDescent="0.35">
      <c r="B19">
        <f t="shared" si="1"/>
        <v>324.54000000000002</v>
      </c>
      <c r="Y19">
        <f t="shared" si="0"/>
        <v>132.94999999999999</v>
      </c>
      <c r="Z19">
        <f t="shared" si="0"/>
        <v>179.38</v>
      </c>
    </row>
    <row r="20" spans="2:26" x14ac:dyDescent="0.35">
      <c r="B20">
        <f t="shared" si="1"/>
        <v>386.19</v>
      </c>
      <c r="Y20">
        <f t="shared" si="0"/>
        <v>25.72</v>
      </c>
      <c r="Z20">
        <f t="shared" si="0"/>
        <v>149.08000000000001</v>
      </c>
    </row>
    <row r="21" spans="2:26" x14ac:dyDescent="0.35">
      <c r="B21">
        <f t="shared" si="1"/>
        <v>183.86</v>
      </c>
      <c r="Y21">
        <f t="shared" si="0"/>
        <v>446.57</v>
      </c>
      <c r="Z21">
        <f t="shared" si="0"/>
        <v>0</v>
      </c>
    </row>
    <row r="22" spans="2:26" x14ac:dyDescent="0.35">
      <c r="B22">
        <f t="shared" si="1"/>
        <v>490.79</v>
      </c>
      <c r="Y22">
        <f t="shared" si="0"/>
        <v>164.52</v>
      </c>
      <c r="Z22">
        <f t="shared" si="0"/>
        <v>269.41000000000003</v>
      </c>
    </row>
    <row r="23" spans="2:26" x14ac:dyDescent="0.35">
      <c r="B23">
        <f t="shared" si="1"/>
        <v>525.07000000000005</v>
      </c>
      <c r="Y23">
        <f t="shared" si="0"/>
        <v>36.78</v>
      </c>
      <c r="Z23">
        <f t="shared" si="0"/>
        <v>36.4</v>
      </c>
    </row>
    <row r="24" spans="2:26" x14ac:dyDescent="0.35">
      <c r="B24">
        <f t="shared" si="1"/>
        <v>111.43</v>
      </c>
      <c r="Y24">
        <f t="shared" si="0"/>
        <v>54.28</v>
      </c>
      <c r="Z24">
        <f t="shared" si="0"/>
        <v>113.01</v>
      </c>
    </row>
    <row r="25" spans="2:26" x14ac:dyDescent="0.35">
      <c r="B25">
        <f t="shared" si="1"/>
        <v>191.72</v>
      </c>
      <c r="Y25">
        <f t="shared" si="0"/>
        <v>94.8</v>
      </c>
      <c r="Z25">
        <f t="shared" si="0"/>
        <v>39.1</v>
      </c>
    </row>
    <row r="26" spans="2:26" x14ac:dyDescent="0.35">
      <c r="B26">
        <f t="shared" si="1"/>
        <v>167.84</v>
      </c>
      <c r="Y26">
        <f t="shared" si="0"/>
        <v>22.62</v>
      </c>
      <c r="Z26">
        <f t="shared" si="0"/>
        <v>308.37</v>
      </c>
    </row>
    <row r="27" spans="2:26" x14ac:dyDescent="0.35">
      <c r="B27">
        <f t="shared" si="1"/>
        <v>383.27</v>
      </c>
      <c r="Y27">
        <f t="shared" si="0"/>
        <v>59.74</v>
      </c>
      <c r="Z27">
        <f t="shared" si="0"/>
        <v>0</v>
      </c>
    </row>
    <row r="28" spans="2:26" x14ac:dyDescent="0.35">
      <c r="B28">
        <f t="shared" si="1"/>
        <v>94.38</v>
      </c>
    </row>
  </sheetData>
  <autoFilter ref="A1:Z1" xr:uid="{B8CB9886-385F-475C-8ABE-AB8A44E7F78D}"/>
  <conditionalFormatting sqref="A2:Z13 Y15:Z15 B16">
    <cfRule type="expression" dxfId="147" priority="1">
      <formula>$D2="Hover"</formula>
    </cfRule>
    <cfRule type="expression" dxfId="146" priority="2">
      <formula>$D2="Drone"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0F6A-B0B4-49AE-8671-6A4A379BAF43}">
  <sheetPr codeName="Sheet5"/>
  <dimension ref="A1:Z28"/>
  <sheetViews>
    <sheetView showOutlineSymbols="0" showWhiteSpace="0" workbookViewId="0">
      <selection activeCell="N17" sqref="N17"/>
    </sheetView>
  </sheetViews>
  <sheetFormatPr defaultRowHeight="14.5" x14ac:dyDescent="0.35"/>
  <sheetData>
    <row r="1" spans="1:26" x14ac:dyDescent="0.35">
      <c r="A1" t="s">
        <v>0</v>
      </c>
      <c r="B1" t="s">
        <v>1</v>
      </c>
      <c r="C1" t="s">
        <v>2</v>
      </c>
      <c r="D1" t="s">
        <v>24</v>
      </c>
      <c r="E1" t="s">
        <v>3</v>
      </c>
      <c r="F1" t="s">
        <v>4</v>
      </c>
      <c r="G1" t="s">
        <v>25</v>
      </c>
      <c r="H1" t="s">
        <v>5</v>
      </c>
      <c r="I1" t="s">
        <v>6</v>
      </c>
      <c r="J1" t="s">
        <v>26</v>
      </c>
      <c r="K1" t="s">
        <v>7</v>
      </c>
      <c r="L1" t="s">
        <v>8</v>
      </c>
      <c r="M1" t="s">
        <v>27</v>
      </c>
      <c r="N1" t="s">
        <v>9</v>
      </c>
      <c r="O1" t="s">
        <v>10</v>
      </c>
      <c r="P1" t="s">
        <v>28</v>
      </c>
      <c r="Q1" t="s">
        <v>11</v>
      </c>
      <c r="R1" t="s">
        <v>12</v>
      </c>
      <c r="S1" t="s">
        <v>29</v>
      </c>
      <c r="T1" t="s">
        <v>13</v>
      </c>
      <c r="U1" t="s">
        <v>14</v>
      </c>
      <c r="V1" t="s">
        <v>15</v>
      </c>
      <c r="W1" t="s">
        <v>16</v>
      </c>
      <c r="X1" t="s">
        <v>17</v>
      </c>
      <c r="Y1" t="s">
        <v>18</v>
      </c>
      <c r="Z1" t="s">
        <v>19</v>
      </c>
    </row>
    <row r="2" spans="1:26" x14ac:dyDescent="0.35">
      <c r="A2" t="s">
        <v>20</v>
      </c>
      <c r="B2" t="s">
        <v>43</v>
      </c>
      <c r="C2" t="s">
        <v>44</v>
      </c>
      <c r="D2" t="s">
        <v>45</v>
      </c>
      <c r="E2">
        <v>0</v>
      </c>
      <c r="F2" t="s">
        <v>46</v>
      </c>
      <c r="G2" t="s">
        <v>47</v>
      </c>
      <c r="H2">
        <v>3</v>
      </c>
      <c r="I2" t="s">
        <v>48</v>
      </c>
      <c r="J2" t="s">
        <v>49</v>
      </c>
      <c r="K2">
        <v>0</v>
      </c>
      <c r="L2" t="s">
        <v>21</v>
      </c>
      <c r="M2" t="s">
        <v>40</v>
      </c>
      <c r="N2">
        <v>0</v>
      </c>
      <c r="O2" t="s">
        <v>21</v>
      </c>
      <c r="P2" t="s">
        <v>40</v>
      </c>
      <c r="Q2">
        <v>0</v>
      </c>
      <c r="R2" t="s">
        <v>21</v>
      </c>
      <c r="S2" t="s">
        <v>40</v>
      </c>
      <c r="T2">
        <v>0</v>
      </c>
      <c r="U2">
        <v>14</v>
      </c>
      <c r="V2">
        <v>9</v>
      </c>
      <c r="W2">
        <v>0</v>
      </c>
      <c r="X2">
        <v>0</v>
      </c>
      <c r="Y2" t="s">
        <v>21</v>
      </c>
      <c r="Z2" t="s">
        <v>21</v>
      </c>
    </row>
    <row r="3" spans="1:26" x14ac:dyDescent="0.35">
      <c r="A3" t="s">
        <v>20</v>
      </c>
      <c r="B3" t="s">
        <v>51</v>
      </c>
      <c r="C3" t="s">
        <v>52</v>
      </c>
      <c r="D3" t="s">
        <v>47</v>
      </c>
      <c r="E3">
        <v>6</v>
      </c>
      <c r="F3" t="s">
        <v>53</v>
      </c>
      <c r="G3" t="s">
        <v>54</v>
      </c>
      <c r="H3">
        <v>3</v>
      </c>
      <c r="I3" t="s">
        <v>55</v>
      </c>
      <c r="J3" t="s">
        <v>56</v>
      </c>
      <c r="K3">
        <v>0</v>
      </c>
      <c r="L3" t="s">
        <v>21</v>
      </c>
      <c r="M3" t="s">
        <v>40</v>
      </c>
      <c r="N3">
        <v>0</v>
      </c>
      <c r="O3" t="s">
        <v>21</v>
      </c>
      <c r="P3" t="s">
        <v>40</v>
      </c>
      <c r="Q3">
        <v>0</v>
      </c>
      <c r="R3" t="s">
        <v>21</v>
      </c>
      <c r="S3" t="s">
        <v>40</v>
      </c>
      <c r="T3">
        <v>0</v>
      </c>
      <c r="U3">
        <v>9</v>
      </c>
      <c r="V3">
        <v>0</v>
      </c>
      <c r="W3">
        <v>0</v>
      </c>
      <c r="X3">
        <v>0</v>
      </c>
      <c r="Y3" t="s">
        <v>21</v>
      </c>
      <c r="Z3" t="s">
        <v>21</v>
      </c>
    </row>
    <row r="4" spans="1:26" x14ac:dyDescent="0.35">
      <c r="A4" t="s">
        <v>20</v>
      </c>
      <c r="B4" t="s">
        <v>66</v>
      </c>
      <c r="C4" t="s">
        <v>67</v>
      </c>
      <c r="D4" t="s">
        <v>62</v>
      </c>
      <c r="E4">
        <v>4</v>
      </c>
      <c r="F4" t="s">
        <v>68</v>
      </c>
      <c r="G4" t="s">
        <v>69</v>
      </c>
      <c r="H4">
        <v>0</v>
      </c>
      <c r="I4" t="s">
        <v>70</v>
      </c>
      <c r="J4" t="s">
        <v>47</v>
      </c>
      <c r="K4">
        <v>10</v>
      </c>
      <c r="L4" t="s">
        <v>21</v>
      </c>
      <c r="M4" t="s">
        <v>40</v>
      </c>
      <c r="N4">
        <v>0</v>
      </c>
      <c r="O4" t="s">
        <v>21</v>
      </c>
      <c r="P4" t="s">
        <v>40</v>
      </c>
      <c r="Q4">
        <v>0</v>
      </c>
      <c r="R4" t="s">
        <v>21</v>
      </c>
      <c r="S4" t="s">
        <v>40</v>
      </c>
      <c r="T4">
        <v>0</v>
      </c>
      <c r="U4">
        <v>17</v>
      </c>
      <c r="V4">
        <v>13</v>
      </c>
      <c r="W4">
        <v>0</v>
      </c>
      <c r="X4">
        <v>0</v>
      </c>
      <c r="Y4" t="s">
        <v>21</v>
      </c>
      <c r="Z4" t="s">
        <v>21</v>
      </c>
    </row>
    <row r="5" spans="1:26" x14ac:dyDescent="0.35">
      <c r="A5" t="s">
        <v>20</v>
      </c>
      <c r="B5" t="s">
        <v>115</v>
      </c>
      <c r="C5" t="s">
        <v>116</v>
      </c>
      <c r="D5" t="s">
        <v>35</v>
      </c>
      <c r="E5">
        <v>0</v>
      </c>
      <c r="F5" t="s">
        <v>117</v>
      </c>
      <c r="G5" t="s">
        <v>73</v>
      </c>
      <c r="H5">
        <v>0</v>
      </c>
      <c r="I5" t="s">
        <v>118</v>
      </c>
      <c r="J5" t="s">
        <v>54</v>
      </c>
      <c r="K5">
        <v>2</v>
      </c>
      <c r="L5" t="s">
        <v>21</v>
      </c>
      <c r="M5" t="s">
        <v>40</v>
      </c>
      <c r="N5">
        <v>0</v>
      </c>
      <c r="O5" t="s">
        <v>21</v>
      </c>
      <c r="P5" t="s">
        <v>40</v>
      </c>
      <c r="Q5">
        <v>0</v>
      </c>
      <c r="R5" t="s">
        <v>21</v>
      </c>
      <c r="S5" t="s">
        <v>40</v>
      </c>
      <c r="T5">
        <v>0</v>
      </c>
      <c r="U5">
        <v>10</v>
      </c>
      <c r="V5">
        <v>3</v>
      </c>
      <c r="W5">
        <v>0</v>
      </c>
      <c r="X5">
        <v>0</v>
      </c>
      <c r="Y5" t="s">
        <v>21</v>
      </c>
      <c r="Z5" t="s">
        <v>21</v>
      </c>
    </row>
    <row r="6" spans="1:26" x14ac:dyDescent="0.35">
      <c r="A6" t="s">
        <v>20</v>
      </c>
      <c r="B6" t="s">
        <v>129</v>
      </c>
      <c r="C6" t="s">
        <v>130</v>
      </c>
      <c r="D6" t="s">
        <v>39</v>
      </c>
      <c r="E6">
        <v>5</v>
      </c>
      <c r="F6" t="s">
        <v>131</v>
      </c>
      <c r="G6" t="s">
        <v>37</v>
      </c>
      <c r="H6">
        <v>0</v>
      </c>
      <c r="I6" t="s">
        <v>132</v>
      </c>
      <c r="J6" t="s">
        <v>133</v>
      </c>
      <c r="K6">
        <v>1</v>
      </c>
      <c r="L6" t="s">
        <v>21</v>
      </c>
      <c r="M6" t="s">
        <v>40</v>
      </c>
      <c r="N6">
        <v>0</v>
      </c>
      <c r="O6" t="s">
        <v>21</v>
      </c>
      <c r="P6" t="s">
        <v>40</v>
      </c>
      <c r="Q6">
        <v>0</v>
      </c>
      <c r="R6" t="s">
        <v>21</v>
      </c>
      <c r="S6" t="s">
        <v>40</v>
      </c>
      <c r="T6">
        <v>0</v>
      </c>
      <c r="U6">
        <v>15</v>
      </c>
      <c r="V6">
        <v>5</v>
      </c>
      <c r="W6">
        <v>0</v>
      </c>
      <c r="X6">
        <v>0</v>
      </c>
      <c r="Y6" t="s">
        <v>21</v>
      </c>
      <c r="Z6" t="s">
        <v>21</v>
      </c>
    </row>
    <row r="7" spans="1:26" x14ac:dyDescent="0.35">
      <c r="A7" t="s">
        <v>20</v>
      </c>
      <c r="B7" t="s">
        <v>136</v>
      </c>
      <c r="C7" t="s">
        <v>137</v>
      </c>
      <c r="D7" t="s">
        <v>49</v>
      </c>
      <c r="E7">
        <v>0</v>
      </c>
      <c r="F7" t="s">
        <v>138</v>
      </c>
      <c r="G7" t="s">
        <v>56</v>
      </c>
      <c r="H7">
        <v>2</v>
      </c>
      <c r="I7" t="s">
        <v>139</v>
      </c>
      <c r="J7" t="s">
        <v>69</v>
      </c>
      <c r="K7">
        <v>0</v>
      </c>
      <c r="L7" t="s">
        <v>21</v>
      </c>
      <c r="M7" t="s">
        <v>40</v>
      </c>
      <c r="N7">
        <v>0</v>
      </c>
      <c r="O7" t="s">
        <v>21</v>
      </c>
      <c r="P7" t="s">
        <v>40</v>
      </c>
      <c r="Q7">
        <v>0</v>
      </c>
      <c r="R7" t="s">
        <v>21</v>
      </c>
      <c r="S7" t="s">
        <v>40</v>
      </c>
      <c r="T7">
        <v>0</v>
      </c>
      <c r="U7">
        <v>39</v>
      </c>
      <c r="V7">
        <v>12</v>
      </c>
      <c r="W7">
        <v>0</v>
      </c>
      <c r="X7">
        <v>0</v>
      </c>
      <c r="Y7" t="s">
        <v>21</v>
      </c>
      <c r="Z7" t="s">
        <v>21</v>
      </c>
    </row>
    <row r="8" spans="1:26" x14ac:dyDescent="0.35">
      <c r="A8" t="s">
        <v>20</v>
      </c>
      <c r="B8" t="s">
        <v>152</v>
      </c>
      <c r="C8" t="s">
        <v>153</v>
      </c>
      <c r="D8" t="s">
        <v>60</v>
      </c>
      <c r="E8">
        <v>0</v>
      </c>
      <c r="F8" t="s">
        <v>154</v>
      </c>
      <c r="G8" t="s">
        <v>35</v>
      </c>
      <c r="H8">
        <v>1</v>
      </c>
      <c r="I8" t="s">
        <v>155</v>
      </c>
      <c r="J8" t="s">
        <v>123</v>
      </c>
      <c r="K8">
        <v>9</v>
      </c>
      <c r="L8" t="s">
        <v>21</v>
      </c>
      <c r="M8" t="s">
        <v>40</v>
      </c>
      <c r="N8">
        <v>0</v>
      </c>
      <c r="O8" t="s">
        <v>21</v>
      </c>
      <c r="P8" t="s">
        <v>40</v>
      </c>
      <c r="Q8">
        <v>0</v>
      </c>
      <c r="R8" t="s">
        <v>21</v>
      </c>
      <c r="S8" t="s">
        <v>40</v>
      </c>
      <c r="T8">
        <v>0</v>
      </c>
      <c r="U8">
        <v>18</v>
      </c>
      <c r="V8">
        <v>0</v>
      </c>
      <c r="W8">
        <v>0</v>
      </c>
      <c r="X8">
        <v>0</v>
      </c>
      <c r="Y8" t="s">
        <v>21</v>
      </c>
      <c r="Z8" t="s">
        <v>21</v>
      </c>
    </row>
    <row r="9" spans="1:26" x14ac:dyDescent="0.35">
      <c r="A9" t="s">
        <v>20</v>
      </c>
      <c r="B9" t="s">
        <v>156</v>
      </c>
      <c r="C9" t="s">
        <v>157</v>
      </c>
      <c r="D9" t="s">
        <v>45</v>
      </c>
      <c r="E9">
        <v>10</v>
      </c>
      <c r="F9" t="s">
        <v>158</v>
      </c>
      <c r="G9" t="s">
        <v>49</v>
      </c>
      <c r="H9">
        <v>0</v>
      </c>
      <c r="I9" t="s">
        <v>159</v>
      </c>
      <c r="J9" t="s">
        <v>47</v>
      </c>
      <c r="K9">
        <v>6</v>
      </c>
      <c r="L9" t="s">
        <v>21</v>
      </c>
      <c r="M9" t="s">
        <v>40</v>
      </c>
      <c r="N9">
        <v>0</v>
      </c>
      <c r="O9" t="s">
        <v>21</v>
      </c>
      <c r="P9" t="s">
        <v>40</v>
      </c>
      <c r="Q9">
        <v>0</v>
      </c>
      <c r="R9" t="s">
        <v>21</v>
      </c>
      <c r="S9" t="s">
        <v>40</v>
      </c>
      <c r="T9">
        <v>0</v>
      </c>
      <c r="U9">
        <v>67</v>
      </c>
      <c r="V9">
        <v>0</v>
      </c>
      <c r="W9">
        <v>1</v>
      </c>
      <c r="X9">
        <v>1</v>
      </c>
      <c r="Y9" t="s">
        <v>21</v>
      </c>
      <c r="Z9" t="s">
        <v>21</v>
      </c>
    </row>
    <row r="10" spans="1:26" x14ac:dyDescent="0.35">
      <c r="A10" t="s">
        <v>20</v>
      </c>
      <c r="B10" t="s">
        <v>173</v>
      </c>
      <c r="C10" t="s">
        <v>174</v>
      </c>
      <c r="D10" t="s">
        <v>69</v>
      </c>
      <c r="E10">
        <v>1</v>
      </c>
      <c r="F10" t="s">
        <v>175</v>
      </c>
      <c r="G10" t="s">
        <v>62</v>
      </c>
      <c r="H10">
        <v>0</v>
      </c>
      <c r="I10" t="s">
        <v>176</v>
      </c>
      <c r="J10" t="s">
        <v>125</v>
      </c>
      <c r="K10">
        <v>0</v>
      </c>
      <c r="L10" t="s">
        <v>21</v>
      </c>
      <c r="M10" t="s">
        <v>40</v>
      </c>
      <c r="N10">
        <v>0</v>
      </c>
      <c r="O10" t="s">
        <v>21</v>
      </c>
      <c r="P10" t="s">
        <v>40</v>
      </c>
      <c r="Q10">
        <v>0</v>
      </c>
      <c r="R10" t="s">
        <v>21</v>
      </c>
      <c r="S10" t="s">
        <v>40</v>
      </c>
      <c r="T10">
        <v>0</v>
      </c>
      <c r="U10">
        <v>7</v>
      </c>
      <c r="V10">
        <v>1</v>
      </c>
      <c r="W10">
        <v>0</v>
      </c>
      <c r="X10">
        <v>0</v>
      </c>
      <c r="Y10" t="s">
        <v>21</v>
      </c>
      <c r="Z10" t="s">
        <v>21</v>
      </c>
    </row>
    <row r="11" spans="1:26" x14ac:dyDescent="0.35">
      <c r="A11" t="s">
        <v>20</v>
      </c>
      <c r="B11" t="s">
        <v>177</v>
      </c>
      <c r="C11" t="s">
        <v>178</v>
      </c>
      <c r="D11" t="s">
        <v>45</v>
      </c>
      <c r="E11">
        <v>1</v>
      </c>
      <c r="F11" t="s">
        <v>179</v>
      </c>
      <c r="G11" t="s">
        <v>125</v>
      </c>
      <c r="H11">
        <v>4</v>
      </c>
      <c r="I11" t="s">
        <v>180</v>
      </c>
      <c r="J11" t="s">
        <v>69</v>
      </c>
      <c r="K11">
        <v>0</v>
      </c>
      <c r="L11" t="s">
        <v>21</v>
      </c>
      <c r="M11" t="s">
        <v>40</v>
      </c>
      <c r="N11">
        <v>0</v>
      </c>
      <c r="O11" t="s">
        <v>21</v>
      </c>
      <c r="P11" t="s">
        <v>40</v>
      </c>
      <c r="Q11">
        <v>0</v>
      </c>
      <c r="R11" t="s">
        <v>21</v>
      </c>
      <c r="S11" t="s">
        <v>40</v>
      </c>
      <c r="T11">
        <v>0</v>
      </c>
      <c r="U11">
        <v>34</v>
      </c>
      <c r="V11">
        <v>8</v>
      </c>
      <c r="W11">
        <v>0</v>
      </c>
      <c r="X11">
        <v>0</v>
      </c>
      <c r="Y11" t="s">
        <v>21</v>
      </c>
      <c r="Z11" t="s">
        <v>21</v>
      </c>
    </row>
    <row r="12" spans="1:26" x14ac:dyDescent="0.35">
      <c r="A12" t="s">
        <v>20</v>
      </c>
      <c r="B12" t="s">
        <v>209</v>
      </c>
      <c r="C12" t="s">
        <v>210</v>
      </c>
      <c r="D12" t="s">
        <v>125</v>
      </c>
      <c r="E12">
        <v>6</v>
      </c>
      <c r="F12" t="s">
        <v>211</v>
      </c>
      <c r="G12" t="s">
        <v>47</v>
      </c>
      <c r="H12">
        <v>1</v>
      </c>
      <c r="I12" t="s">
        <v>212</v>
      </c>
      <c r="J12" t="s">
        <v>45</v>
      </c>
      <c r="K12">
        <v>0</v>
      </c>
      <c r="L12" t="s">
        <v>21</v>
      </c>
      <c r="M12" t="s">
        <v>40</v>
      </c>
      <c r="N12">
        <v>0</v>
      </c>
      <c r="O12" t="s">
        <v>21</v>
      </c>
      <c r="P12" t="s">
        <v>40</v>
      </c>
      <c r="Q12">
        <v>0</v>
      </c>
      <c r="R12" t="s">
        <v>21</v>
      </c>
      <c r="S12" t="s">
        <v>40</v>
      </c>
      <c r="T12">
        <v>0</v>
      </c>
      <c r="U12">
        <v>25</v>
      </c>
      <c r="V12">
        <v>14</v>
      </c>
      <c r="W12">
        <v>0</v>
      </c>
      <c r="X12">
        <v>0</v>
      </c>
      <c r="Y12" t="s">
        <v>21</v>
      </c>
      <c r="Z12" t="s">
        <v>21</v>
      </c>
    </row>
    <row r="13" spans="1:26" x14ac:dyDescent="0.35">
      <c r="A13" t="s">
        <v>20</v>
      </c>
      <c r="B13" t="s">
        <v>224</v>
      </c>
      <c r="C13" t="s">
        <v>225</v>
      </c>
      <c r="D13" t="s">
        <v>45</v>
      </c>
      <c r="E13">
        <v>1</v>
      </c>
      <c r="F13" t="s">
        <v>226</v>
      </c>
      <c r="G13" t="s">
        <v>123</v>
      </c>
      <c r="H13">
        <v>0</v>
      </c>
      <c r="I13" t="s">
        <v>227</v>
      </c>
      <c r="J13" t="s">
        <v>60</v>
      </c>
      <c r="K13">
        <v>2</v>
      </c>
      <c r="L13" t="s">
        <v>21</v>
      </c>
      <c r="M13" t="s">
        <v>40</v>
      </c>
      <c r="N13">
        <v>0</v>
      </c>
      <c r="O13" t="s">
        <v>21</v>
      </c>
      <c r="P13" t="s">
        <v>40</v>
      </c>
      <c r="Q13">
        <v>0</v>
      </c>
      <c r="R13" t="s">
        <v>21</v>
      </c>
      <c r="S13" t="s">
        <v>40</v>
      </c>
      <c r="T13">
        <v>0</v>
      </c>
      <c r="U13">
        <v>29</v>
      </c>
      <c r="V13">
        <v>12</v>
      </c>
      <c r="W13">
        <v>0</v>
      </c>
      <c r="X13">
        <v>0</v>
      </c>
      <c r="Y13" t="s">
        <v>21</v>
      </c>
      <c r="Z13" t="s">
        <v>21</v>
      </c>
    </row>
    <row r="16" spans="1:26" x14ac:dyDescent="0.35">
      <c r="B16" t="s">
        <v>295</v>
      </c>
    </row>
    <row r="17" spans="2:2" x14ac:dyDescent="0.35">
      <c r="B17">
        <f>_xlfn.NUMBERVALUE(B2,".")</f>
        <v>393.88</v>
      </c>
    </row>
    <row r="18" spans="2:2" x14ac:dyDescent="0.35">
      <c r="B18">
        <f t="shared" ref="B18:B28" si="0">_xlfn.NUMBERVALUE(B3,".")</f>
        <v>273.61</v>
      </c>
    </row>
    <row r="19" spans="2:2" x14ac:dyDescent="0.35">
      <c r="B19">
        <f t="shared" si="0"/>
        <v>477.3</v>
      </c>
    </row>
    <row r="20" spans="2:2" x14ac:dyDescent="0.35">
      <c r="B20">
        <f t="shared" si="0"/>
        <v>618.5</v>
      </c>
    </row>
    <row r="21" spans="2:2" x14ac:dyDescent="0.35">
      <c r="B21">
        <f t="shared" si="0"/>
        <v>253.76</v>
      </c>
    </row>
    <row r="22" spans="2:2" x14ac:dyDescent="0.35">
      <c r="B22">
        <f t="shared" si="0"/>
        <v>645.03</v>
      </c>
    </row>
    <row r="23" spans="2:2" x14ac:dyDescent="0.35">
      <c r="B23">
        <f t="shared" si="0"/>
        <v>295.86</v>
      </c>
    </row>
    <row r="24" spans="2:2" x14ac:dyDescent="0.35">
      <c r="B24">
        <f t="shared" si="0"/>
        <v>554.02</v>
      </c>
    </row>
    <row r="25" spans="2:2" x14ac:dyDescent="0.35">
      <c r="B25">
        <f t="shared" si="0"/>
        <v>80.8</v>
      </c>
    </row>
    <row r="26" spans="2:2" x14ac:dyDescent="0.35">
      <c r="B26">
        <f t="shared" si="0"/>
        <v>500.84</v>
      </c>
    </row>
    <row r="27" spans="2:2" x14ac:dyDescent="0.35">
      <c r="B27">
        <f t="shared" si="0"/>
        <v>499.46</v>
      </c>
    </row>
    <row r="28" spans="2:2" x14ac:dyDescent="0.35">
      <c r="B28">
        <f t="shared" si="0"/>
        <v>283.95999999999998</v>
      </c>
    </row>
  </sheetData>
  <autoFilter ref="A1:Z1" xr:uid="{8B840F6A-B0B4-49AE-8671-6A4A379BAF43}"/>
  <conditionalFormatting sqref="A2:Z13 B16">
    <cfRule type="expression" dxfId="145" priority="1">
      <formula>$D2="Hover"</formula>
    </cfRule>
    <cfRule type="expression" dxfId="144" priority="2">
      <formula>$D2="Drone"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A37F-6D6D-4761-B33B-35A2EE301F06}">
  <dimension ref="A1:I36"/>
  <sheetViews>
    <sheetView workbookViewId="0">
      <selection activeCell="K22" sqref="K22"/>
    </sheetView>
  </sheetViews>
  <sheetFormatPr defaultRowHeight="14.5" x14ac:dyDescent="0.35"/>
  <sheetData>
    <row r="1" spans="1:9" x14ac:dyDescent="0.35">
      <c r="A1" t="s">
        <v>330</v>
      </c>
    </row>
    <row r="2" spans="1:9" ht="15" thickBot="1" x14ac:dyDescent="0.4"/>
    <row r="3" spans="1:9" x14ac:dyDescent="0.35">
      <c r="A3" s="14" t="s">
        <v>331</v>
      </c>
      <c r="B3" s="14"/>
    </row>
    <row r="4" spans="1:9" x14ac:dyDescent="0.35">
      <c r="A4" t="s">
        <v>332</v>
      </c>
      <c r="B4">
        <v>2.0979302546815376E-2</v>
      </c>
    </row>
    <row r="5" spans="1:9" x14ac:dyDescent="0.35">
      <c r="A5" t="s">
        <v>333</v>
      </c>
      <c r="B5">
        <v>4.4013113535081418E-4</v>
      </c>
    </row>
    <row r="6" spans="1:9" x14ac:dyDescent="0.35">
      <c r="A6" t="s">
        <v>334</v>
      </c>
      <c r="B6">
        <v>-9.9515855751114102E-2</v>
      </c>
    </row>
    <row r="7" spans="1:9" x14ac:dyDescent="0.35">
      <c r="A7" t="s">
        <v>335</v>
      </c>
      <c r="B7">
        <v>0.30608481429519852</v>
      </c>
    </row>
    <row r="8" spans="1:9" ht="15" thickBot="1" x14ac:dyDescent="0.4">
      <c r="A8" s="12" t="s">
        <v>336</v>
      </c>
      <c r="B8" s="12">
        <v>12</v>
      </c>
    </row>
    <row r="10" spans="1:9" ht="15" thickBot="1" x14ac:dyDescent="0.4">
      <c r="A10" t="s">
        <v>337</v>
      </c>
    </row>
    <row r="11" spans="1:9" x14ac:dyDescent="0.35">
      <c r="A11" s="13"/>
      <c r="B11" s="13" t="s">
        <v>342</v>
      </c>
      <c r="C11" s="13" t="s">
        <v>343</v>
      </c>
      <c r="D11" s="13" t="s">
        <v>344</v>
      </c>
      <c r="E11" s="13" t="s">
        <v>345</v>
      </c>
      <c r="F11" s="13" t="s">
        <v>346</v>
      </c>
    </row>
    <row r="12" spans="1:9" x14ac:dyDescent="0.35">
      <c r="A12" t="s">
        <v>338</v>
      </c>
      <c r="B12">
        <v>1</v>
      </c>
      <c r="C12">
        <v>4.1253124540485686E-4</v>
      </c>
      <c r="D12">
        <v>4.1253124540485686E-4</v>
      </c>
      <c r="E12">
        <v>4.4032493606484769E-3</v>
      </c>
      <c r="F12">
        <v>0.94840153353486079</v>
      </c>
    </row>
    <row r="13" spans="1:9" x14ac:dyDescent="0.35">
      <c r="A13" t="s">
        <v>339</v>
      </c>
      <c r="B13">
        <v>10</v>
      </c>
      <c r="C13">
        <v>0.93687913542126178</v>
      </c>
      <c r="D13">
        <v>9.3687913542126175E-2</v>
      </c>
    </row>
    <row r="14" spans="1:9" ht="15" thickBot="1" x14ac:dyDescent="0.4">
      <c r="A14" s="12" t="s">
        <v>340</v>
      </c>
      <c r="B14" s="12">
        <v>11</v>
      </c>
      <c r="C14" s="12">
        <v>0.93729166666666663</v>
      </c>
      <c r="D14" s="12"/>
      <c r="E14" s="12"/>
      <c r="F14" s="12"/>
    </row>
    <row r="15" spans="1:9" ht="15" thickBot="1" x14ac:dyDescent="0.4"/>
    <row r="16" spans="1:9" x14ac:dyDescent="0.35">
      <c r="A16" s="13"/>
      <c r="B16" s="13" t="s">
        <v>347</v>
      </c>
      <c r="C16" s="13" t="s">
        <v>335</v>
      </c>
      <c r="D16" s="13" t="s">
        <v>348</v>
      </c>
      <c r="E16" s="13" t="s">
        <v>349</v>
      </c>
      <c r="F16" s="13" t="s">
        <v>350</v>
      </c>
      <c r="G16" s="13" t="s">
        <v>351</v>
      </c>
      <c r="H16" s="13" t="s">
        <v>352</v>
      </c>
      <c r="I16" s="13" t="s">
        <v>353</v>
      </c>
    </row>
    <row r="17" spans="1:9" x14ac:dyDescent="0.35">
      <c r="A17" t="s">
        <v>341</v>
      </c>
      <c r="B17">
        <v>0.7310542567269519</v>
      </c>
      <c r="C17">
        <v>0.17757355631251606</v>
      </c>
      <c r="D17">
        <v>4.1169094763206271</v>
      </c>
      <c r="E17">
        <v>2.0873727878052825E-3</v>
      </c>
      <c r="F17">
        <v>0.3353957168216623</v>
      </c>
      <c r="G17">
        <v>1.1267127966322414</v>
      </c>
      <c r="H17">
        <v>0.3353957168216623</v>
      </c>
      <c r="I17">
        <v>1.1267127966322414</v>
      </c>
    </row>
    <row r="18" spans="1:9" ht="15" thickBot="1" x14ac:dyDescent="0.4">
      <c r="A18" s="12" t="s">
        <v>271</v>
      </c>
      <c r="B18" s="12">
        <v>-1.4777238641376214E-2</v>
      </c>
      <c r="C18" s="12">
        <v>0.22269304136127124</v>
      </c>
      <c r="D18" s="12">
        <v>-6.6356984264287558E-2</v>
      </c>
      <c r="E18" s="12">
        <v>0.94840153353484657</v>
      </c>
      <c r="F18" s="12">
        <v>-0.51096825616541108</v>
      </c>
      <c r="G18" s="12">
        <v>0.48141377888265863</v>
      </c>
      <c r="H18" s="12">
        <v>-0.51096825616541108</v>
      </c>
      <c r="I18" s="12">
        <v>0.48141377888265863</v>
      </c>
    </row>
    <row r="22" spans="1:9" x14ac:dyDescent="0.35">
      <c r="A22" t="s">
        <v>354</v>
      </c>
    </row>
    <row r="23" spans="1:9" ht="15" thickBot="1" x14ac:dyDescent="0.4"/>
    <row r="24" spans="1:9" x14ac:dyDescent="0.35">
      <c r="A24" s="13" t="s">
        <v>355</v>
      </c>
      <c r="B24" s="13" t="s">
        <v>356</v>
      </c>
      <c r="C24" s="13" t="s">
        <v>357</v>
      </c>
      <c r="D24" s="13" t="s">
        <v>358</v>
      </c>
    </row>
    <row r="25" spans="1:9" x14ac:dyDescent="0.35">
      <c r="A25">
        <v>1</v>
      </c>
      <c r="B25">
        <v>0.72662108513453905</v>
      </c>
      <c r="C25">
        <v>-0.176621085134539</v>
      </c>
      <c r="D25">
        <v>-0.60519747537643198</v>
      </c>
    </row>
    <row r="26" spans="1:9" x14ac:dyDescent="0.35">
      <c r="A26">
        <v>2</v>
      </c>
      <c r="B26">
        <v>0.72662108513453905</v>
      </c>
      <c r="C26">
        <v>-0.12662108513453907</v>
      </c>
      <c r="D26">
        <v>-0.43387096729971242</v>
      </c>
    </row>
    <row r="27" spans="1:9" x14ac:dyDescent="0.35">
      <c r="A27">
        <v>3</v>
      </c>
      <c r="B27">
        <v>0.71627701808557565</v>
      </c>
      <c r="C27">
        <v>-0.61627701808557567</v>
      </c>
      <c r="D27">
        <v>-2.1116917903307022</v>
      </c>
    </row>
    <row r="28" spans="1:9" x14ac:dyDescent="0.35">
      <c r="A28">
        <v>4</v>
      </c>
      <c r="B28">
        <v>0.71627701808557565</v>
      </c>
      <c r="C28">
        <v>0.28372298191442435</v>
      </c>
      <c r="D28">
        <v>0.9721853550502525</v>
      </c>
    </row>
    <row r="29" spans="1:9" x14ac:dyDescent="0.35">
      <c r="A29">
        <v>5</v>
      </c>
      <c r="B29">
        <v>0.71627701808557565</v>
      </c>
      <c r="C29">
        <v>0.18372298191442438</v>
      </c>
      <c r="D29">
        <v>0.62953233889681315</v>
      </c>
    </row>
    <row r="30" spans="1:9" x14ac:dyDescent="0.35">
      <c r="A30">
        <v>6</v>
      </c>
      <c r="B30">
        <v>0.7310542567269519</v>
      </c>
      <c r="C30">
        <v>-0.13105425672695192</v>
      </c>
      <c r="D30">
        <v>-0.44906136347237258</v>
      </c>
    </row>
    <row r="31" spans="1:9" x14ac:dyDescent="0.35">
      <c r="A31">
        <v>7</v>
      </c>
      <c r="B31">
        <v>0.71627701808557565</v>
      </c>
      <c r="C31">
        <v>-0.11627701808557567</v>
      </c>
      <c r="D31">
        <v>-0.39842670956350529</v>
      </c>
    </row>
    <row r="32" spans="1:9" x14ac:dyDescent="0.35">
      <c r="A32">
        <v>8</v>
      </c>
      <c r="B32">
        <v>0.7310542567269519</v>
      </c>
      <c r="C32">
        <v>0.2689457432730481</v>
      </c>
      <c r="D32">
        <v>0.92155070114138526</v>
      </c>
    </row>
    <row r="33" spans="1:4" x14ac:dyDescent="0.35">
      <c r="A33">
        <v>9</v>
      </c>
      <c r="B33">
        <v>0.71627701808557565</v>
      </c>
      <c r="C33">
        <v>-0.31627701808557562</v>
      </c>
      <c r="D33">
        <v>-1.0837327418703839</v>
      </c>
    </row>
    <row r="34" spans="1:4" x14ac:dyDescent="0.35">
      <c r="A34">
        <v>10</v>
      </c>
      <c r="B34">
        <v>0.71923246581385092</v>
      </c>
      <c r="C34">
        <v>0.28076753418614908</v>
      </c>
      <c r="D34">
        <v>0.96205842426847898</v>
      </c>
    </row>
    <row r="35" spans="1:4" x14ac:dyDescent="0.35">
      <c r="A35">
        <v>11</v>
      </c>
      <c r="B35">
        <v>0.71775474194971334</v>
      </c>
      <c r="C35">
        <v>0.18224525805028668</v>
      </c>
      <c r="D35">
        <v>0.62446887350592617</v>
      </c>
    </row>
    <row r="36" spans="1:4" ht="15" thickBot="1" x14ac:dyDescent="0.4">
      <c r="A36" s="12">
        <v>12</v>
      </c>
      <c r="B36" s="12">
        <v>0.71627701808557565</v>
      </c>
      <c r="C36" s="12">
        <v>0.28372298191442435</v>
      </c>
      <c r="D36" s="12">
        <v>0.9721853550502525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716B3-3614-49ED-BE7B-CEC4855629A7}">
  <sheetPr codeName="Sheet6">
    <tabColor rgb="FFFFFF00"/>
  </sheetPr>
  <dimension ref="B34:V161"/>
  <sheetViews>
    <sheetView tabSelected="1" showOutlineSymbols="0" showWhiteSpace="0" topLeftCell="A118" workbookViewId="0">
      <selection activeCell="V155" sqref="V155"/>
    </sheetView>
  </sheetViews>
  <sheetFormatPr defaultRowHeight="14.5" x14ac:dyDescent="0.35"/>
  <cols>
    <col min="2" max="2" width="14.81640625" bestFit="1" customWidth="1"/>
    <col min="3" max="3" width="12.08984375" customWidth="1"/>
    <col min="4" max="4" width="47.7265625" bestFit="1" customWidth="1"/>
  </cols>
  <sheetData>
    <row r="34" spans="2:3" x14ac:dyDescent="0.35">
      <c r="B34" t="s">
        <v>284</v>
      </c>
    </row>
    <row r="36" spans="2:3" x14ac:dyDescent="0.35">
      <c r="B36" t="s">
        <v>285</v>
      </c>
      <c r="C36">
        <f>AVERAGE(DemographicData!D2:D13)</f>
        <v>26</v>
      </c>
    </row>
    <row r="37" spans="2:3" x14ac:dyDescent="0.35">
      <c r="B37" t="s">
        <v>286</v>
      </c>
      <c r="C37">
        <v>12</v>
      </c>
    </row>
    <row r="38" spans="2:3" x14ac:dyDescent="0.35">
      <c r="B38" t="s">
        <v>265</v>
      </c>
      <c r="C38">
        <f>COUNTIF(DemographicData!B2:B13,"female")</f>
        <v>7</v>
      </c>
    </row>
    <row r="39" spans="2:3" x14ac:dyDescent="0.35">
      <c r="B39" t="s">
        <v>264</v>
      </c>
      <c r="C39">
        <f>COUNTIF(DemographicData!B2:B14,"male")</f>
        <v>5</v>
      </c>
    </row>
    <row r="40" spans="2:3" x14ac:dyDescent="0.35">
      <c r="B40" t="s">
        <v>287</v>
      </c>
      <c r="C40">
        <f xml:space="preserve"> AVERAGE(DemographicData!C2:C13)</f>
        <v>1.9166666666666667</v>
      </c>
    </row>
    <row r="42" spans="2:3" x14ac:dyDescent="0.35">
      <c r="B42" t="s">
        <v>288</v>
      </c>
      <c r="C42">
        <f>COUNTIF(DemographicData!C2:C13,1)</f>
        <v>3</v>
      </c>
    </row>
    <row r="43" spans="2:3" x14ac:dyDescent="0.35">
      <c r="B43" t="s">
        <v>289</v>
      </c>
      <c r="C43">
        <f>COUNTIF(DemographicData!C2:C14,2)</f>
        <v>8</v>
      </c>
    </row>
    <row r="44" spans="2:3" x14ac:dyDescent="0.35">
      <c r="B44" t="s">
        <v>290</v>
      </c>
      <c r="C44">
        <f>COUNTIF(DemographicData!C2:C15,3)</f>
        <v>0</v>
      </c>
    </row>
    <row r="45" spans="2:3" x14ac:dyDescent="0.35">
      <c r="B45" t="s">
        <v>291</v>
      </c>
      <c r="C45">
        <f>COUNTIF(DemographicData!C2:C16,4)</f>
        <v>1</v>
      </c>
    </row>
    <row r="55" spans="2:2" x14ac:dyDescent="0.35">
      <c r="B55" t="s">
        <v>292</v>
      </c>
    </row>
    <row r="74" spans="2:2" x14ac:dyDescent="0.35">
      <c r="B74" t="s">
        <v>293</v>
      </c>
    </row>
    <row r="81" spans="2:3" x14ac:dyDescent="0.35">
      <c r="B81" t="s">
        <v>296</v>
      </c>
      <c r="C81">
        <f>AVERAGE(HoverData!B17:B28)</f>
        <v>406.41833333333335</v>
      </c>
    </row>
    <row r="82" spans="2:3" x14ac:dyDescent="0.35">
      <c r="B82" t="s">
        <v>299</v>
      </c>
      <c r="C82">
        <f>STDEV(HoverData!B17:B28)</f>
        <v>170.73188544047821</v>
      </c>
    </row>
    <row r="84" spans="2:3" x14ac:dyDescent="0.35">
      <c r="B84" t="s">
        <v>297</v>
      </c>
      <c r="C84">
        <f>AVERAGE(DroneData!B17:B28)</f>
        <v>285.38</v>
      </c>
    </row>
    <row r="85" spans="2:3" x14ac:dyDescent="0.35">
      <c r="B85" t="s">
        <v>298</v>
      </c>
      <c r="C85">
        <f>STDEV(DroneData!B17:B28)</f>
        <v>141.70477652820708</v>
      </c>
    </row>
    <row r="90" spans="2:3" x14ac:dyDescent="0.35">
      <c r="B90" t="s">
        <v>189</v>
      </c>
      <c r="C90">
        <f>COUNTIF(RealData!C2:C42,"Drone")</f>
        <v>10</v>
      </c>
    </row>
    <row r="91" spans="2:3" x14ac:dyDescent="0.35">
      <c r="B91" t="s">
        <v>190</v>
      </c>
      <c r="C91">
        <f>COUNTIF(RealData!C2:C43,"Hover")</f>
        <v>2</v>
      </c>
    </row>
    <row r="94" spans="2:3" x14ac:dyDescent="0.35">
      <c r="B94" t="s">
        <v>303</v>
      </c>
    </row>
    <row r="95" spans="2:3" x14ac:dyDescent="0.35">
      <c r="B95" t="s">
        <v>304</v>
      </c>
    </row>
    <row r="96" spans="2:3" x14ac:dyDescent="0.35">
      <c r="B96" t="s">
        <v>305</v>
      </c>
    </row>
    <row r="102" spans="2:6" x14ac:dyDescent="0.35">
      <c r="B102" t="s">
        <v>300</v>
      </c>
    </row>
    <row r="104" spans="2:6" x14ac:dyDescent="0.35">
      <c r="B104" t="s">
        <v>301</v>
      </c>
      <c r="C104">
        <f>AVERAGE(DroneData!Y16:Y27)</f>
        <v>123.56333333333332</v>
      </c>
      <c r="E104" t="s">
        <v>308</v>
      </c>
      <c r="F104">
        <f>STDEV(DroneData!Y16:Y27)</f>
        <v>115.32581114022791</v>
      </c>
    </row>
    <row r="105" spans="2:6" x14ac:dyDescent="0.35">
      <c r="B105" t="s">
        <v>302</v>
      </c>
      <c r="C105">
        <f>AVERAGE(DroneData!Z16:Z27)</f>
        <v>109.58999999999999</v>
      </c>
      <c r="E105" t="s">
        <v>298</v>
      </c>
      <c r="F105">
        <f>STDEV(DroneData!Z16:Z27)</f>
        <v>103.95702101436834</v>
      </c>
    </row>
    <row r="107" spans="2:6" x14ac:dyDescent="0.35">
      <c r="B107" t="s">
        <v>306</v>
      </c>
    </row>
    <row r="112" spans="2:6" x14ac:dyDescent="0.35">
      <c r="B112" t="s">
        <v>309</v>
      </c>
    </row>
    <row r="114" spans="2:15" x14ac:dyDescent="0.35">
      <c r="B114" t="s">
        <v>310</v>
      </c>
      <c r="C114" t="s">
        <v>311</v>
      </c>
      <c r="O114" t="s">
        <v>313</v>
      </c>
    </row>
    <row r="115" spans="2:15" x14ac:dyDescent="0.35">
      <c r="C115" t="s">
        <v>312</v>
      </c>
    </row>
    <row r="117" spans="2:15" x14ac:dyDescent="0.35">
      <c r="C117" t="s">
        <v>314</v>
      </c>
    </row>
    <row r="138" spans="5:15" x14ac:dyDescent="0.35">
      <c r="E138" t="s">
        <v>315</v>
      </c>
      <c r="N138" t="s">
        <v>317</v>
      </c>
    </row>
    <row r="139" spans="5:15" x14ac:dyDescent="0.35">
      <c r="E139" t="s">
        <v>316</v>
      </c>
      <c r="N139" t="s">
        <v>318</v>
      </c>
    </row>
    <row r="141" spans="5:15" x14ac:dyDescent="0.35">
      <c r="N141" t="s">
        <v>319</v>
      </c>
    </row>
    <row r="142" spans="5:15" x14ac:dyDescent="0.35">
      <c r="N142" t="s">
        <v>320</v>
      </c>
      <c r="O142">
        <v>8</v>
      </c>
    </row>
    <row r="143" spans="5:15" x14ac:dyDescent="0.35">
      <c r="N143" t="s">
        <v>321</v>
      </c>
      <c r="O143">
        <v>4</v>
      </c>
    </row>
    <row r="147" spans="2:22" x14ac:dyDescent="0.35">
      <c r="B147" t="s">
        <v>322</v>
      </c>
    </row>
    <row r="148" spans="2:22" x14ac:dyDescent="0.35">
      <c r="B148" t="s">
        <v>323</v>
      </c>
    </row>
    <row r="149" spans="2:22" x14ac:dyDescent="0.35">
      <c r="B149" t="s">
        <v>324</v>
      </c>
    </row>
    <row r="150" spans="2:22" x14ac:dyDescent="0.35">
      <c r="B150" t="s">
        <v>325</v>
      </c>
    </row>
    <row r="151" spans="2:22" x14ac:dyDescent="0.35">
      <c r="I151" t="s">
        <v>329</v>
      </c>
    </row>
    <row r="153" spans="2:22" x14ac:dyDescent="0.35">
      <c r="I153" t="s">
        <v>359</v>
      </c>
    </row>
    <row r="154" spans="2:22" x14ac:dyDescent="0.35">
      <c r="D154" t="s">
        <v>327</v>
      </c>
    </row>
    <row r="155" spans="2:22" x14ac:dyDescent="0.35">
      <c r="D155" t="s">
        <v>326</v>
      </c>
      <c r="E155">
        <f>PEARSON(EmbodimentData!D2:D13,EmbodimentData!C2:C13)</f>
        <v>-2.0979302546821246E-2</v>
      </c>
      <c r="I155" t="s">
        <v>360</v>
      </c>
      <c r="V155" t="s">
        <v>365</v>
      </c>
    </row>
    <row r="156" spans="2:22" x14ac:dyDescent="0.35">
      <c r="D156" t="s">
        <v>328</v>
      </c>
      <c r="E156">
        <f>TDIST(ABS((E155*SQRT(12-2)/SQRT(1-(E155*E155)))), 12, 2)</f>
        <v>0.94818635362500259</v>
      </c>
    </row>
    <row r="159" spans="2:22" x14ac:dyDescent="0.35">
      <c r="D159" t="s">
        <v>362</v>
      </c>
    </row>
    <row r="160" spans="2:22" x14ac:dyDescent="0.35">
      <c r="D160" t="s">
        <v>326</v>
      </c>
      <c r="E160">
        <f>PEARSON(EmbodimentData!E2:E13,EmbodimentData!C2:C13)</f>
        <v>8.4336775544650328E-2</v>
      </c>
    </row>
    <row r="161" spans="4:5" x14ac:dyDescent="0.35">
      <c r="D161" t="s">
        <v>328</v>
      </c>
      <c r="E161">
        <f>TDIST(ABS((E160*SQRT(12-2)/SQRT(1-(E160*E160)))), 12, 2)</f>
        <v>0.79351371348888033</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HoverModeStudy</vt:lpstr>
      <vt:lpstr>UserStudy notes</vt:lpstr>
      <vt:lpstr>RealData</vt:lpstr>
      <vt:lpstr>DemographicData</vt:lpstr>
      <vt:lpstr>EmbodimentData</vt:lpstr>
      <vt:lpstr>DroneData</vt:lpstr>
      <vt:lpstr>HoverData</vt:lpstr>
      <vt:lpstr>Sheet3</vt:lpstr>
      <vt:lpstr>UserStudyAnalyse</vt:lpstr>
      <vt:lpstr>SodaBottleData</vt:lpstr>
      <vt:lpstr>BananaData</vt:lpstr>
      <vt:lpstr>BlueDoorData</vt:lpstr>
      <vt:lpstr>DonutData</vt:lpstr>
      <vt:lpstr>QuestionCrateData</vt:lpstr>
      <vt:lpstr>WaterPipeData</vt:lpstr>
      <vt:lpstr>GunData</vt:lpstr>
      <vt:lpstr>ControllerData</vt:lpstr>
      <vt:lpstr>KickMeData</vt:lpstr>
      <vt:lpstr>GiveWaySignData</vt:lpstr>
      <vt:lpstr>TaxiData</vt:lpstr>
      <vt:lpstr>BoxingGlovesData</vt:lpstr>
      <vt:lpstr>BurgerData</vt:lpstr>
      <vt:lpstr>BlueCarData</vt:lpstr>
      <vt:lpstr>HmdData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Märzendorfer</dc:creator>
  <cp:lastModifiedBy>David Märzendorfer</cp:lastModifiedBy>
  <dcterms:created xsi:type="dcterms:W3CDTF">2015-06-05T18:17:20Z</dcterms:created>
  <dcterms:modified xsi:type="dcterms:W3CDTF">2024-11-11T10:53:07Z</dcterms:modified>
</cp:coreProperties>
</file>