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2202"/>
  <workbookPr autoCompressPictures="0"/>
  <bookViews>
    <workbookView xWindow="0" yWindow="0" windowWidth="25600" windowHeight="16060" firstSheet="6" activeTab="7"/>
  </bookViews>
  <sheets>
    <sheet name="National Balance Sheet" sheetId="10" r:id="rId1"/>
    <sheet name="Summary" sheetId="12" r:id="rId2"/>
    <sheet name="Government Combined" sheetId="7" state="hidden" r:id="rId3"/>
    <sheet name="Government Combined Different" sheetId="9" r:id="rId4"/>
    <sheet name="Pensions" sheetId="14" r:id="rId5"/>
    <sheet name="Federal Govt." sheetId="1" r:id="rId6"/>
    <sheet name="State &amp; Local Govt." sheetId="2" r:id="rId7"/>
    <sheet name="GSEs" sheetId="3" r:id="rId8"/>
    <sheet name="Agency and GSE-backed Mortgages" sheetId="4" r:id="rId9"/>
    <sheet name="Federal Reserve" sheetId="5" r:id="rId10"/>
    <sheet name="Households &amp; Nonprofits" sheetId="6" r:id="rId11"/>
    <sheet name="FRB_Z1 (B.1)" sheetId="13" r:id="rId12"/>
    <sheet name="Data" sheetId="8" r:id="rId1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4" i="3" l="1"/>
  <c r="E43" i="3"/>
  <c r="E41" i="3"/>
  <c r="E33" i="3"/>
  <c r="E34" i="3"/>
  <c r="E37" i="3"/>
  <c r="E38" i="3"/>
  <c r="E39" i="3"/>
  <c r="E40" i="3"/>
  <c r="E36" i="3"/>
  <c r="E35" i="3"/>
  <c r="E32" i="3"/>
  <c r="E9" i="3"/>
  <c r="E10" i="3"/>
  <c r="E11" i="3"/>
  <c r="E12" i="3"/>
  <c r="E13" i="3"/>
  <c r="E15" i="3"/>
  <c r="E16" i="3"/>
  <c r="E17" i="3"/>
  <c r="E18" i="3"/>
  <c r="E19" i="3"/>
  <c r="E20" i="3"/>
  <c r="E21" i="3"/>
  <c r="E22" i="3"/>
  <c r="E23" i="3"/>
  <c r="E24" i="3"/>
  <c r="E25" i="3"/>
  <c r="E26" i="3"/>
  <c r="E6" i="3"/>
  <c r="E7" i="3"/>
  <c r="E8" i="3"/>
  <c r="E14" i="3"/>
  <c r="E27" i="3"/>
  <c r="E28" i="3"/>
  <c r="E29" i="3"/>
  <c r="E56" i="5"/>
  <c r="E55" i="5"/>
  <c r="E40" i="5"/>
  <c r="E41" i="5"/>
  <c r="E42" i="5"/>
  <c r="E43" i="5"/>
  <c r="E44" i="5"/>
  <c r="E45" i="5"/>
  <c r="E46" i="5"/>
  <c r="E48" i="5"/>
  <c r="E49" i="5"/>
  <c r="E52" i="5"/>
  <c r="E51" i="5"/>
  <c r="E50" i="5"/>
  <c r="E47" i="5"/>
  <c r="E39" i="5"/>
  <c r="E38" i="5"/>
  <c r="E53" i="5"/>
  <c r="E35" i="5"/>
  <c r="E34" i="5"/>
  <c r="E33" i="5"/>
  <c r="E32" i="5"/>
  <c r="E31" i="5"/>
  <c r="E10" i="5"/>
  <c r="E11" i="5"/>
  <c r="E14" i="5"/>
  <c r="E15" i="5"/>
  <c r="E16" i="5"/>
  <c r="E18" i="5"/>
  <c r="E19" i="5"/>
  <c r="E17" i="5"/>
  <c r="E20" i="5"/>
  <c r="E22" i="5"/>
  <c r="E23" i="5"/>
  <c r="E24" i="5"/>
  <c r="E25" i="5"/>
  <c r="E29" i="5"/>
  <c r="E27" i="5"/>
  <c r="E28" i="5"/>
  <c r="E26" i="5"/>
  <c r="E21" i="5"/>
  <c r="E13" i="5"/>
  <c r="E12" i="5"/>
  <c r="E9" i="5"/>
  <c r="E8" i="5"/>
  <c r="E7" i="5"/>
  <c r="E6" i="5"/>
  <c r="E30" i="5"/>
  <c r="C20" i="9"/>
  <c r="C19" i="9"/>
  <c r="C17" i="9"/>
  <c r="C18" i="9"/>
  <c r="C16" i="9"/>
  <c r="C15" i="9"/>
  <c r="C28" i="9"/>
  <c r="C27" i="9"/>
  <c r="C26" i="9"/>
  <c r="C25" i="9"/>
  <c r="C24" i="9"/>
  <c r="C68" i="9"/>
  <c r="C67" i="9"/>
  <c r="C66" i="9"/>
  <c r="C55" i="9"/>
  <c r="C54" i="9"/>
  <c r="C53" i="9"/>
  <c r="C52" i="9"/>
  <c r="C51" i="9"/>
  <c r="C50" i="9"/>
  <c r="C62" i="9"/>
  <c r="C61" i="9"/>
  <c r="C64" i="9"/>
  <c r="C65" i="9"/>
  <c r="C63" i="9"/>
  <c r="C60" i="9"/>
  <c r="C59" i="9"/>
  <c r="C58" i="9"/>
  <c r="C57" i="9"/>
  <c r="C56" i="9"/>
  <c r="C49" i="9"/>
  <c r="C48" i="9"/>
  <c r="C47" i="9"/>
  <c r="C45" i="9"/>
  <c r="C43" i="9"/>
  <c r="C42" i="9"/>
  <c r="C41" i="9"/>
  <c r="C44" i="9"/>
  <c r="C40" i="9"/>
  <c r="C39" i="9"/>
  <c r="C38" i="9"/>
  <c r="C37" i="9"/>
  <c r="C35" i="9"/>
  <c r="C36" i="9"/>
  <c r="C34" i="9"/>
  <c r="C32" i="9"/>
  <c r="C33" i="9"/>
  <c r="C31" i="9"/>
  <c r="C30" i="9"/>
  <c r="C29" i="9"/>
  <c r="C23" i="9"/>
  <c r="C22" i="9"/>
  <c r="C21" i="9"/>
  <c r="C14" i="9"/>
  <c r="C13" i="9"/>
  <c r="C12" i="9"/>
  <c r="C11" i="9"/>
  <c r="C10" i="9"/>
  <c r="C9" i="9"/>
  <c r="C8" i="9"/>
  <c r="C7" i="9"/>
  <c r="C6" i="9"/>
  <c r="E54" i="2"/>
  <c r="E53" i="2"/>
  <c r="E52" i="2"/>
  <c r="E50" i="2"/>
  <c r="E49" i="2"/>
  <c r="E48" i="2"/>
  <c r="E47" i="2"/>
  <c r="E46" i="2"/>
  <c r="E45" i="2"/>
  <c r="E44" i="2"/>
  <c r="E43" i="2"/>
  <c r="E42" i="2"/>
  <c r="E41"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C91" i="1"/>
  <c r="C90" i="1"/>
  <c r="C89" i="1"/>
  <c r="C86" i="1"/>
  <c r="C85" i="1"/>
  <c r="C84"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7" i="1"/>
  <c r="F58" i="1"/>
  <c r="F59" i="1"/>
  <c r="F61" i="1"/>
  <c r="F60" i="1"/>
  <c r="F62" i="1"/>
  <c r="F63" i="1"/>
  <c r="F64" i="1"/>
  <c r="F65" i="1"/>
  <c r="F66" i="1"/>
  <c r="F67" i="1"/>
  <c r="F68" i="1"/>
  <c r="F69" i="1"/>
  <c r="F70" i="1"/>
  <c r="F71" i="1"/>
  <c r="F72" i="1"/>
  <c r="F73" i="1"/>
  <c r="F74" i="1"/>
  <c r="F75" i="1"/>
  <c r="F76" i="1"/>
  <c r="F77" i="1"/>
  <c r="F78" i="1"/>
  <c r="F79" i="1"/>
  <c r="F80" i="1"/>
  <c r="F81" i="1"/>
  <c r="F84" i="1"/>
  <c r="F85" i="1"/>
  <c r="F86" i="1"/>
  <c r="F90" i="1"/>
  <c r="F91" i="1"/>
  <c r="C57" i="1"/>
  <c r="C58" i="1"/>
  <c r="C59" i="1"/>
  <c r="C60" i="1"/>
  <c r="C61" i="1"/>
  <c r="C62" i="1"/>
  <c r="C63" i="1"/>
  <c r="C67" i="1"/>
  <c r="C66" i="1"/>
  <c r="C64" i="1"/>
  <c r="C65" i="1"/>
  <c r="C68" i="1"/>
  <c r="C69" i="1"/>
  <c r="C70" i="1"/>
  <c r="C71" i="1"/>
  <c r="C72" i="1"/>
  <c r="C73" i="1"/>
  <c r="C75" i="1"/>
  <c r="C74" i="1"/>
  <c r="C79" i="1"/>
  <c r="C78" i="1"/>
  <c r="C77" i="1"/>
  <c r="C76" i="1"/>
  <c r="C82" i="1"/>
  <c r="C81" i="1"/>
  <c r="C80" i="1"/>
  <c r="C54" i="1"/>
  <c r="C53" i="1"/>
  <c r="C52" i="1"/>
  <c r="C51" i="1"/>
  <c r="C50" i="1"/>
  <c r="C49" i="1"/>
  <c r="C9" i="1"/>
  <c r="C10" i="1"/>
  <c r="C11" i="1"/>
  <c r="C16" i="1"/>
  <c r="C17" i="1"/>
  <c r="C18" i="1"/>
  <c r="C48" i="1"/>
  <c r="C47" i="1"/>
  <c r="C46" i="1"/>
  <c r="C45" i="1"/>
  <c r="C44" i="1"/>
  <c r="C43" i="1"/>
  <c r="C42" i="1"/>
  <c r="C41" i="1"/>
  <c r="C40" i="1"/>
  <c r="C39" i="1"/>
  <c r="C38" i="1"/>
  <c r="C37" i="1"/>
  <c r="C36" i="1"/>
  <c r="C35" i="1"/>
  <c r="C34" i="1"/>
  <c r="C33" i="1"/>
  <c r="C19" i="1"/>
  <c r="C22" i="1"/>
  <c r="C21" i="1"/>
  <c r="C20" i="1"/>
  <c r="C23" i="1"/>
  <c r="C32" i="1"/>
  <c r="C31" i="1"/>
  <c r="C30" i="1"/>
  <c r="C29" i="1"/>
  <c r="C28" i="1"/>
  <c r="C27" i="1"/>
  <c r="C26" i="1"/>
  <c r="C25" i="1"/>
  <c r="C24" i="1"/>
  <c r="C15" i="1"/>
  <c r="C14" i="1"/>
  <c r="C13" i="1"/>
  <c r="C12" i="1"/>
  <c r="C8" i="1"/>
  <c r="C7" i="1"/>
  <c r="C6" i="1"/>
  <c r="C5" i="1"/>
  <c r="G80" i="1"/>
  <c r="I1" i="2"/>
  <c r="I48" i="2"/>
  <c r="G90" i="1"/>
  <c r="I44" i="2"/>
  <c r="G91" i="1"/>
  <c r="D67" i="14"/>
  <c r="AP49" i="1"/>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R33" i="2"/>
  <c r="AR16" i="2"/>
  <c r="AR17" i="2"/>
  <c r="AP29" i="1"/>
  <c r="AP40" i="9"/>
  <c r="AP53" i="1"/>
  <c r="AR37" i="2"/>
  <c r="AP44" i="9"/>
  <c r="AP45" i="9"/>
  <c r="AP80" i="1"/>
  <c r="AR48" i="2"/>
  <c r="AP90" i="1"/>
  <c r="AR44" i="2"/>
  <c r="AP91" i="1"/>
  <c r="AP66" i="9"/>
  <c r="AP67" i="9"/>
  <c r="AK28" i="10"/>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AL1" i="6"/>
  <c r="AM1" i="6"/>
  <c r="AM32" i="6"/>
  <c r="AM37" i="6"/>
  <c r="AM38" i="6"/>
  <c r="AM50" i="6"/>
  <c r="AM52" i="6"/>
  <c r="AK29" i="10"/>
  <c r="AK30" i="10"/>
  <c r="I1" i="3"/>
  <c r="J1" i="3"/>
  <c r="J29" i="3"/>
  <c r="J44" i="3"/>
  <c r="J41" i="3"/>
  <c r="J43" i="3"/>
  <c r="C32" i="10"/>
  <c r="K1" i="3"/>
  <c r="K29" i="3"/>
  <c r="K44" i="3"/>
  <c r="K41" i="3"/>
  <c r="K43" i="3"/>
  <c r="D32" i="10"/>
  <c r="L1" i="3"/>
  <c r="L29" i="3"/>
  <c r="L44" i="3"/>
  <c r="L41" i="3"/>
  <c r="L43" i="3"/>
  <c r="E32" i="10"/>
  <c r="M1" i="3"/>
  <c r="M29" i="3"/>
  <c r="M44" i="3"/>
  <c r="M41" i="3"/>
  <c r="M43" i="3"/>
  <c r="F32" i="10"/>
  <c r="N1" i="3"/>
  <c r="N29" i="3"/>
  <c r="N44" i="3"/>
  <c r="N41" i="3"/>
  <c r="N43" i="3"/>
  <c r="G32" i="10"/>
  <c r="O1" i="3"/>
  <c r="O29" i="3"/>
  <c r="O44" i="3"/>
  <c r="O41" i="3"/>
  <c r="O43" i="3"/>
  <c r="H32" i="10"/>
  <c r="P1" i="3"/>
  <c r="P29" i="3"/>
  <c r="P44" i="3"/>
  <c r="P41" i="3"/>
  <c r="P43" i="3"/>
  <c r="I32" i="10"/>
  <c r="Q1" i="3"/>
  <c r="Q29" i="3"/>
  <c r="Q44" i="3"/>
  <c r="Q41" i="3"/>
  <c r="Q43" i="3"/>
  <c r="J32" i="10"/>
  <c r="R1" i="3"/>
  <c r="R29" i="3"/>
  <c r="R44" i="3"/>
  <c r="R41" i="3"/>
  <c r="R43" i="3"/>
  <c r="K32" i="10"/>
  <c r="S1" i="3"/>
  <c r="S29" i="3"/>
  <c r="S44" i="3"/>
  <c r="S41" i="3"/>
  <c r="S43" i="3"/>
  <c r="L32" i="10"/>
  <c r="T1" i="3"/>
  <c r="T29" i="3"/>
  <c r="T44" i="3"/>
  <c r="T41" i="3"/>
  <c r="T43" i="3"/>
  <c r="M32" i="10"/>
  <c r="U1" i="3"/>
  <c r="U29" i="3"/>
  <c r="U44" i="3"/>
  <c r="U41" i="3"/>
  <c r="U43" i="3"/>
  <c r="N32" i="10"/>
  <c r="V1" i="3"/>
  <c r="V29" i="3"/>
  <c r="V44" i="3"/>
  <c r="V41" i="3"/>
  <c r="V43" i="3"/>
  <c r="O32" i="10"/>
  <c r="W1" i="3"/>
  <c r="W29" i="3"/>
  <c r="W44" i="3"/>
  <c r="W41" i="3"/>
  <c r="W43" i="3"/>
  <c r="P32" i="10"/>
  <c r="X1" i="3"/>
  <c r="X29" i="3"/>
  <c r="X44" i="3"/>
  <c r="X41" i="3"/>
  <c r="X43" i="3"/>
  <c r="Q32" i="10"/>
  <c r="Y1" i="3"/>
  <c r="Y29" i="3"/>
  <c r="Y44" i="3"/>
  <c r="Y41" i="3"/>
  <c r="Y43" i="3"/>
  <c r="R32" i="10"/>
  <c r="Z1" i="3"/>
  <c r="Z29" i="3"/>
  <c r="Z44" i="3"/>
  <c r="Z41" i="3"/>
  <c r="Z43" i="3"/>
  <c r="S32" i="10"/>
  <c r="AA1" i="3"/>
  <c r="AA29" i="3"/>
  <c r="AA44" i="3"/>
  <c r="AA41" i="3"/>
  <c r="AA43" i="3"/>
  <c r="T32" i="10"/>
  <c r="AB1" i="3"/>
  <c r="AB29" i="3"/>
  <c r="AB44" i="3"/>
  <c r="AB41" i="3"/>
  <c r="AB43" i="3"/>
  <c r="U32" i="10"/>
  <c r="AC1" i="3"/>
  <c r="AC29" i="3"/>
  <c r="AC44" i="3"/>
  <c r="AC41" i="3"/>
  <c r="AC43" i="3"/>
  <c r="V32" i="10"/>
  <c r="AD1" i="3"/>
  <c r="AD29" i="3"/>
  <c r="AD44" i="3"/>
  <c r="AD41" i="3"/>
  <c r="AD43" i="3"/>
  <c r="W32" i="10"/>
  <c r="AE1" i="3"/>
  <c r="AE29" i="3"/>
  <c r="AE44" i="3"/>
  <c r="AE41" i="3"/>
  <c r="AE43" i="3"/>
  <c r="X32" i="10"/>
  <c r="AF1" i="3"/>
  <c r="AF29" i="3"/>
  <c r="AF44" i="3"/>
  <c r="AF41" i="3"/>
  <c r="AF43" i="3"/>
  <c r="Y32" i="10"/>
  <c r="AG1" i="3"/>
  <c r="AG29" i="3"/>
  <c r="AG44" i="3"/>
  <c r="AG41" i="3"/>
  <c r="AG43" i="3"/>
  <c r="Z32" i="10"/>
  <c r="AH1" i="3"/>
  <c r="AH29" i="3"/>
  <c r="AH44" i="3"/>
  <c r="AH41" i="3"/>
  <c r="AH43" i="3"/>
  <c r="AA32" i="10"/>
  <c r="AI1" i="3"/>
  <c r="AI29" i="3"/>
  <c r="AI44" i="3"/>
  <c r="AI41" i="3"/>
  <c r="AI43" i="3"/>
  <c r="AB32" i="10"/>
  <c r="AJ1" i="3"/>
  <c r="AJ29" i="3"/>
  <c r="AJ44" i="3"/>
  <c r="AJ41" i="3"/>
  <c r="AJ43" i="3"/>
  <c r="AC32" i="10"/>
  <c r="AK1" i="3"/>
  <c r="AK29" i="3"/>
  <c r="AK44" i="3"/>
  <c r="AK41" i="3"/>
  <c r="AK43" i="3"/>
  <c r="AD32" i="10"/>
  <c r="AL1" i="3"/>
  <c r="AL29" i="3"/>
  <c r="AL44" i="3"/>
  <c r="AL41" i="3"/>
  <c r="AL43" i="3"/>
  <c r="AE32" i="10"/>
  <c r="AM1" i="3"/>
  <c r="AM29" i="3"/>
  <c r="AM44" i="3"/>
  <c r="AM41" i="3"/>
  <c r="AM43" i="3"/>
  <c r="AF32" i="10"/>
  <c r="AN1" i="3"/>
  <c r="AN29" i="3"/>
  <c r="AN44" i="3"/>
  <c r="AN41" i="3"/>
  <c r="AN43" i="3"/>
  <c r="AG32" i="10"/>
  <c r="AO1" i="3"/>
  <c r="AO29" i="3"/>
  <c r="AO44" i="3"/>
  <c r="AO41" i="3"/>
  <c r="AO43" i="3"/>
  <c r="AH32" i="10"/>
  <c r="AP1" i="3"/>
  <c r="AP29" i="3"/>
  <c r="AP44" i="3"/>
  <c r="AP41" i="3"/>
  <c r="AP43" i="3"/>
  <c r="AI32" i="10"/>
  <c r="AQ1" i="3"/>
  <c r="AQ29" i="3"/>
  <c r="AQ44" i="3"/>
  <c r="AQ41" i="3"/>
  <c r="AQ43" i="3"/>
  <c r="AJ32" i="10"/>
  <c r="AR1" i="3"/>
  <c r="AR29" i="3"/>
  <c r="AR44" i="3"/>
  <c r="AR41" i="3"/>
  <c r="AR43" i="3"/>
  <c r="AK32" i="10"/>
  <c r="I29" i="3"/>
  <c r="I44" i="3"/>
  <c r="I41" i="3"/>
  <c r="I43" i="3"/>
  <c r="B32" i="10"/>
  <c r="I1" i="5"/>
  <c r="J1" i="5"/>
  <c r="J30" i="5"/>
  <c r="J34" i="5"/>
  <c r="J35" i="5"/>
  <c r="J53" i="5"/>
  <c r="J55" i="5"/>
  <c r="C33" i="10"/>
  <c r="K1" i="5"/>
  <c r="K30" i="5"/>
  <c r="K34" i="5"/>
  <c r="K35" i="5"/>
  <c r="K53" i="5"/>
  <c r="K55" i="5"/>
  <c r="D33" i="10"/>
  <c r="L1" i="5"/>
  <c r="L30" i="5"/>
  <c r="L34" i="5"/>
  <c r="L35" i="5"/>
  <c r="L53" i="5"/>
  <c r="L55" i="5"/>
  <c r="E33" i="10"/>
  <c r="M1" i="5"/>
  <c r="M30" i="5"/>
  <c r="M34" i="5"/>
  <c r="M35" i="5"/>
  <c r="M53" i="5"/>
  <c r="M55" i="5"/>
  <c r="F33" i="10"/>
  <c r="N1" i="5"/>
  <c r="N30" i="5"/>
  <c r="N34" i="5"/>
  <c r="N35" i="5"/>
  <c r="N53" i="5"/>
  <c r="N55" i="5"/>
  <c r="G33" i="10"/>
  <c r="O1" i="5"/>
  <c r="O30" i="5"/>
  <c r="O34" i="5"/>
  <c r="O35" i="5"/>
  <c r="O53" i="5"/>
  <c r="O55" i="5"/>
  <c r="H33" i="10"/>
  <c r="P1" i="5"/>
  <c r="P30" i="5"/>
  <c r="P34" i="5"/>
  <c r="P35" i="5"/>
  <c r="P53" i="5"/>
  <c r="P55" i="5"/>
  <c r="I33" i="10"/>
  <c r="Q1" i="5"/>
  <c r="Q30" i="5"/>
  <c r="Q34" i="5"/>
  <c r="Q35" i="5"/>
  <c r="Q53" i="5"/>
  <c r="Q55" i="5"/>
  <c r="J33" i="10"/>
  <c r="R1" i="5"/>
  <c r="R30" i="5"/>
  <c r="R34" i="5"/>
  <c r="R35" i="5"/>
  <c r="R53" i="5"/>
  <c r="R55" i="5"/>
  <c r="K33" i="10"/>
  <c r="S1" i="5"/>
  <c r="S30" i="5"/>
  <c r="S34" i="5"/>
  <c r="S35" i="5"/>
  <c r="S53" i="5"/>
  <c r="S55" i="5"/>
  <c r="L33" i="10"/>
  <c r="T1" i="5"/>
  <c r="T30" i="5"/>
  <c r="T34" i="5"/>
  <c r="T35" i="5"/>
  <c r="T53" i="5"/>
  <c r="T55" i="5"/>
  <c r="M33" i="10"/>
  <c r="U1" i="5"/>
  <c r="U30" i="5"/>
  <c r="U34" i="5"/>
  <c r="U35" i="5"/>
  <c r="U53" i="5"/>
  <c r="U55" i="5"/>
  <c r="N33" i="10"/>
  <c r="V1" i="5"/>
  <c r="V30" i="5"/>
  <c r="V34" i="5"/>
  <c r="V35" i="5"/>
  <c r="V53" i="5"/>
  <c r="V55" i="5"/>
  <c r="O33" i="10"/>
  <c r="W1" i="5"/>
  <c r="W30" i="5"/>
  <c r="W34" i="5"/>
  <c r="W35" i="5"/>
  <c r="W53" i="5"/>
  <c r="W55" i="5"/>
  <c r="P33" i="10"/>
  <c r="X1" i="5"/>
  <c r="X30" i="5"/>
  <c r="X34" i="5"/>
  <c r="X35" i="5"/>
  <c r="X53" i="5"/>
  <c r="X55" i="5"/>
  <c r="Q33" i="10"/>
  <c r="Y1" i="5"/>
  <c r="Y30" i="5"/>
  <c r="Y34" i="5"/>
  <c r="Y35" i="5"/>
  <c r="Y53" i="5"/>
  <c r="Y55" i="5"/>
  <c r="R33" i="10"/>
  <c r="Z1" i="5"/>
  <c r="Z30" i="5"/>
  <c r="Z34" i="5"/>
  <c r="Z35" i="5"/>
  <c r="Z53" i="5"/>
  <c r="Z55" i="5"/>
  <c r="S33" i="10"/>
  <c r="AA1" i="5"/>
  <c r="AA30" i="5"/>
  <c r="AA34" i="5"/>
  <c r="AA35" i="5"/>
  <c r="AA53" i="5"/>
  <c r="AA55" i="5"/>
  <c r="T33" i="10"/>
  <c r="AB1" i="5"/>
  <c r="AB30" i="5"/>
  <c r="AB34" i="5"/>
  <c r="AB35" i="5"/>
  <c r="AB53" i="5"/>
  <c r="AB55" i="5"/>
  <c r="U33" i="10"/>
  <c r="AC1" i="5"/>
  <c r="AC30" i="5"/>
  <c r="AC34" i="5"/>
  <c r="AC35" i="5"/>
  <c r="AC53" i="5"/>
  <c r="AC55" i="5"/>
  <c r="V33" i="10"/>
  <c r="AD1" i="5"/>
  <c r="AD30" i="5"/>
  <c r="AD34" i="5"/>
  <c r="AD35" i="5"/>
  <c r="AD53" i="5"/>
  <c r="AD55" i="5"/>
  <c r="W33" i="10"/>
  <c r="AE1" i="5"/>
  <c r="AE30" i="5"/>
  <c r="AE34" i="5"/>
  <c r="AE35" i="5"/>
  <c r="AE53" i="5"/>
  <c r="AE55" i="5"/>
  <c r="X33" i="10"/>
  <c r="AF1" i="5"/>
  <c r="AF30" i="5"/>
  <c r="AF34" i="5"/>
  <c r="AF35" i="5"/>
  <c r="AF53" i="5"/>
  <c r="AF55" i="5"/>
  <c r="Y33" i="10"/>
  <c r="AG1" i="5"/>
  <c r="AG30" i="5"/>
  <c r="AG34" i="5"/>
  <c r="AG35" i="5"/>
  <c r="AG53" i="5"/>
  <c r="AG55" i="5"/>
  <c r="Z33" i="10"/>
  <c r="AH1" i="5"/>
  <c r="AH30" i="5"/>
  <c r="AH34" i="5"/>
  <c r="AH35" i="5"/>
  <c r="AH53" i="5"/>
  <c r="AH55" i="5"/>
  <c r="AA33" i="10"/>
  <c r="AI1" i="5"/>
  <c r="AI30" i="5"/>
  <c r="AI34" i="5"/>
  <c r="AI35" i="5"/>
  <c r="AI53" i="5"/>
  <c r="AI55" i="5"/>
  <c r="AB33" i="10"/>
  <c r="AJ1" i="5"/>
  <c r="AJ30" i="5"/>
  <c r="AJ34" i="5"/>
  <c r="AJ35" i="5"/>
  <c r="AJ53" i="5"/>
  <c r="AJ55" i="5"/>
  <c r="AC33" i="10"/>
  <c r="AK1" i="5"/>
  <c r="AK30" i="5"/>
  <c r="AK34" i="5"/>
  <c r="AK35" i="5"/>
  <c r="AK53" i="5"/>
  <c r="AK55" i="5"/>
  <c r="AD33" i="10"/>
  <c r="AL1" i="5"/>
  <c r="AL30" i="5"/>
  <c r="AL34" i="5"/>
  <c r="AL35" i="5"/>
  <c r="AL53" i="5"/>
  <c r="AL55" i="5"/>
  <c r="AE33" i="10"/>
  <c r="AM1" i="5"/>
  <c r="AM30" i="5"/>
  <c r="AM34" i="5"/>
  <c r="AM35" i="5"/>
  <c r="AM53" i="5"/>
  <c r="AM55" i="5"/>
  <c r="AF33" i="10"/>
  <c r="AN1" i="5"/>
  <c r="AN30" i="5"/>
  <c r="AN34" i="5"/>
  <c r="AN35" i="5"/>
  <c r="AN53" i="5"/>
  <c r="AN55" i="5"/>
  <c r="AG33" i="10"/>
  <c r="AO1" i="5"/>
  <c r="AO30" i="5"/>
  <c r="AO34" i="5"/>
  <c r="AO35" i="5"/>
  <c r="AO53" i="5"/>
  <c r="AO55" i="5"/>
  <c r="AH33" i="10"/>
  <c r="AP1" i="5"/>
  <c r="AP30" i="5"/>
  <c r="AP34" i="5"/>
  <c r="AP35" i="5"/>
  <c r="AP53" i="5"/>
  <c r="AP55" i="5"/>
  <c r="AI33" i="10"/>
  <c r="AQ1" i="5"/>
  <c r="AQ30" i="5"/>
  <c r="AQ34" i="5"/>
  <c r="AQ35" i="5"/>
  <c r="AQ53" i="5"/>
  <c r="AQ55" i="5"/>
  <c r="AJ33" i="10"/>
  <c r="AR1" i="5"/>
  <c r="AR30" i="5"/>
  <c r="AR34" i="5"/>
  <c r="AR35" i="5"/>
  <c r="AR53" i="5"/>
  <c r="AR55" i="5"/>
  <c r="AK33" i="10"/>
  <c r="I30" i="5"/>
  <c r="I34" i="5"/>
  <c r="I35" i="5"/>
  <c r="I53" i="5"/>
  <c r="I55" i="5"/>
  <c r="B33" i="10"/>
  <c r="J7" i="2"/>
  <c r="J9" i="2"/>
  <c r="J11" i="2"/>
  <c r="J13" i="2"/>
  <c r="J15" i="2"/>
  <c r="J17" i="2"/>
  <c r="J19" i="2"/>
  <c r="J21" i="2"/>
  <c r="J26" i="2"/>
  <c r="J28" i="2"/>
  <c r="J30" i="2"/>
  <c r="J32" i="2"/>
  <c r="J52" i="2"/>
  <c r="E76" i="14"/>
  <c r="J53" i="2"/>
  <c r="E82" i="14"/>
  <c r="E86" i="14"/>
  <c r="H13" i="1"/>
  <c r="H15" i="1"/>
  <c r="H42" i="1"/>
  <c r="H84" i="1"/>
  <c r="E75" i="14"/>
  <c r="H85" i="1"/>
  <c r="E81" i="14"/>
  <c r="E85" i="14"/>
  <c r="E87" i="14"/>
  <c r="C34" i="10"/>
  <c r="K7" i="2"/>
  <c r="K9" i="2"/>
  <c r="K11" i="2"/>
  <c r="K13" i="2"/>
  <c r="K15" i="2"/>
  <c r="K17" i="2"/>
  <c r="K19" i="2"/>
  <c r="K21" i="2"/>
  <c r="K26" i="2"/>
  <c r="K28" i="2"/>
  <c r="K30" i="2"/>
  <c r="K32" i="2"/>
  <c r="K52" i="2"/>
  <c r="F76" i="14"/>
  <c r="K53" i="2"/>
  <c r="F82" i="14"/>
  <c r="F86" i="14"/>
  <c r="I13" i="1"/>
  <c r="I15" i="1"/>
  <c r="I42" i="1"/>
  <c r="I84" i="1"/>
  <c r="F75" i="14"/>
  <c r="I85" i="1"/>
  <c r="F81" i="14"/>
  <c r="F85" i="14"/>
  <c r="F87" i="14"/>
  <c r="D34" i="10"/>
  <c r="L7" i="2"/>
  <c r="L9" i="2"/>
  <c r="L11" i="2"/>
  <c r="L13" i="2"/>
  <c r="L15" i="2"/>
  <c r="L17" i="2"/>
  <c r="L19" i="2"/>
  <c r="L21" i="2"/>
  <c r="L26" i="2"/>
  <c r="L28" i="2"/>
  <c r="L30" i="2"/>
  <c r="L32" i="2"/>
  <c r="L52" i="2"/>
  <c r="G76" i="14"/>
  <c r="L53" i="2"/>
  <c r="G82" i="14"/>
  <c r="G86" i="14"/>
  <c r="J13" i="1"/>
  <c r="J15" i="1"/>
  <c r="J42" i="1"/>
  <c r="J84" i="1"/>
  <c r="G75" i="14"/>
  <c r="J85" i="1"/>
  <c r="G81" i="14"/>
  <c r="G85" i="14"/>
  <c r="G87" i="14"/>
  <c r="E34" i="10"/>
  <c r="M7" i="2"/>
  <c r="M9" i="2"/>
  <c r="M11" i="2"/>
  <c r="M13" i="2"/>
  <c r="M15" i="2"/>
  <c r="M17" i="2"/>
  <c r="M19" i="2"/>
  <c r="M21" i="2"/>
  <c r="M26" i="2"/>
  <c r="M28" i="2"/>
  <c r="M30" i="2"/>
  <c r="M32" i="2"/>
  <c r="M52" i="2"/>
  <c r="H76" i="14"/>
  <c r="M53" i="2"/>
  <c r="H82" i="14"/>
  <c r="H86" i="14"/>
  <c r="K13" i="1"/>
  <c r="K15" i="1"/>
  <c r="K42" i="1"/>
  <c r="K84" i="1"/>
  <c r="H75" i="14"/>
  <c r="K85" i="1"/>
  <c r="H81" i="14"/>
  <c r="H85" i="14"/>
  <c r="H87" i="14"/>
  <c r="F34" i="10"/>
  <c r="N7" i="2"/>
  <c r="N9" i="2"/>
  <c r="N11" i="2"/>
  <c r="N13" i="2"/>
  <c r="N15" i="2"/>
  <c r="N17" i="2"/>
  <c r="N19" i="2"/>
  <c r="N21" i="2"/>
  <c r="N26" i="2"/>
  <c r="N28" i="2"/>
  <c r="N30" i="2"/>
  <c r="N32" i="2"/>
  <c r="N52" i="2"/>
  <c r="I76" i="14"/>
  <c r="N53" i="2"/>
  <c r="I82" i="14"/>
  <c r="I86" i="14"/>
  <c r="L13" i="1"/>
  <c r="L15" i="1"/>
  <c r="L42" i="1"/>
  <c r="L84" i="1"/>
  <c r="I75" i="14"/>
  <c r="L85" i="1"/>
  <c r="I81" i="14"/>
  <c r="I85" i="14"/>
  <c r="I87" i="14"/>
  <c r="G34" i="10"/>
  <c r="O7" i="2"/>
  <c r="O9" i="2"/>
  <c r="O11" i="2"/>
  <c r="O13" i="2"/>
  <c r="O15" i="2"/>
  <c r="O17" i="2"/>
  <c r="O19" i="2"/>
  <c r="O21" i="2"/>
  <c r="O26" i="2"/>
  <c r="O28" i="2"/>
  <c r="O30" i="2"/>
  <c r="O32" i="2"/>
  <c r="O52" i="2"/>
  <c r="J76" i="14"/>
  <c r="O53" i="2"/>
  <c r="J82" i="14"/>
  <c r="J86" i="14"/>
  <c r="M13" i="1"/>
  <c r="M15" i="1"/>
  <c r="M42" i="1"/>
  <c r="M84" i="1"/>
  <c r="J75" i="14"/>
  <c r="M85" i="1"/>
  <c r="J81" i="14"/>
  <c r="J85" i="14"/>
  <c r="J87" i="14"/>
  <c r="H34" i="10"/>
  <c r="P7" i="2"/>
  <c r="P9" i="2"/>
  <c r="P11" i="2"/>
  <c r="P13" i="2"/>
  <c r="P15" i="2"/>
  <c r="P17" i="2"/>
  <c r="P19" i="2"/>
  <c r="P21" i="2"/>
  <c r="P26" i="2"/>
  <c r="P28" i="2"/>
  <c r="P30" i="2"/>
  <c r="P32" i="2"/>
  <c r="P52" i="2"/>
  <c r="K76" i="14"/>
  <c r="P53" i="2"/>
  <c r="K82" i="14"/>
  <c r="K86" i="14"/>
  <c r="N13" i="1"/>
  <c r="N15" i="1"/>
  <c r="N42" i="1"/>
  <c r="N84" i="1"/>
  <c r="K75" i="14"/>
  <c r="N85" i="1"/>
  <c r="K81" i="14"/>
  <c r="K85" i="14"/>
  <c r="K87" i="14"/>
  <c r="I34" i="10"/>
  <c r="Q7" i="2"/>
  <c r="Q9" i="2"/>
  <c r="Q11" i="2"/>
  <c r="Q13" i="2"/>
  <c r="Q15" i="2"/>
  <c r="Q17" i="2"/>
  <c r="Q19" i="2"/>
  <c r="Q21" i="2"/>
  <c r="Q26" i="2"/>
  <c r="Q28" i="2"/>
  <c r="Q30" i="2"/>
  <c r="Q32" i="2"/>
  <c r="Q52" i="2"/>
  <c r="L76" i="14"/>
  <c r="Q53" i="2"/>
  <c r="L82" i="14"/>
  <c r="L86" i="14"/>
  <c r="O13" i="1"/>
  <c r="O15" i="1"/>
  <c r="O42" i="1"/>
  <c r="O84" i="1"/>
  <c r="L75" i="14"/>
  <c r="O85" i="1"/>
  <c r="L81" i="14"/>
  <c r="L85" i="14"/>
  <c r="L87" i="14"/>
  <c r="J34" i="10"/>
  <c r="R7" i="2"/>
  <c r="R9" i="2"/>
  <c r="R11" i="2"/>
  <c r="R13" i="2"/>
  <c r="R15" i="2"/>
  <c r="R17" i="2"/>
  <c r="R19" i="2"/>
  <c r="R21" i="2"/>
  <c r="R26" i="2"/>
  <c r="R28" i="2"/>
  <c r="R30" i="2"/>
  <c r="R32" i="2"/>
  <c r="R52" i="2"/>
  <c r="M76" i="14"/>
  <c r="R53" i="2"/>
  <c r="M82" i="14"/>
  <c r="M86" i="14"/>
  <c r="P13" i="1"/>
  <c r="P15" i="1"/>
  <c r="P42" i="1"/>
  <c r="P84" i="1"/>
  <c r="M75" i="14"/>
  <c r="P85" i="1"/>
  <c r="M81" i="14"/>
  <c r="M85" i="14"/>
  <c r="M87" i="14"/>
  <c r="K34" i="10"/>
  <c r="S7" i="2"/>
  <c r="S9" i="2"/>
  <c r="S11" i="2"/>
  <c r="S13" i="2"/>
  <c r="S15" i="2"/>
  <c r="S17" i="2"/>
  <c r="S19" i="2"/>
  <c r="S21" i="2"/>
  <c r="S26" i="2"/>
  <c r="S28" i="2"/>
  <c r="S30" i="2"/>
  <c r="S32" i="2"/>
  <c r="S52" i="2"/>
  <c r="N76" i="14"/>
  <c r="S53" i="2"/>
  <c r="N82" i="14"/>
  <c r="N86" i="14"/>
  <c r="Q13" i="1"/>
  <c r="Q15" i="1"/>
  <c r="Q42" i="1"/>
  <c r="Q84" i="1"/>
  <c r="N75" i="14"/>
  <c r="Q85" i="1"/>
  <c r="N81" i="14"/>
  <c r="N85" i="14"/>
  <c r="N87" i="14"/>
  <c r="L34" i="10"/>
  <c r="T7" i="2"/>
  <c r="T9" i="2"/>
  <c r="T11" i="2"/>
  <c r="T13" i="2"/>
  <c r="T15" i="2"/>
  <c r="T17" i="2"/>
  <c r="T19" i="2"/>
  <c r="T21" i="2"/>
  <c r="T26" i="2"/>
  <c r="T28" i="2"/>
  <c r="T30" i="2"/>
  <c r="T32" i="2"/>
  <c r="T52" i="2"/>
  <c r="O76" i="14"/>
  <c r="T53" i="2"/>
  <c r="O82" i="14"/>
  <c r="O86" i="14"/>
  <c r="R13" i="1"/>
  <c r="R15" i="1"/>
  <c r="R42" i="1"/>
  <c r="R84" i="1"/>
  <c r="O75" i="14"/>
  <c r="R85" i="1"/>
  <c r="O81" i="14"/>
  <c r="O85" i="14"/>
  <c r="O87" i="14"/>
  <c r="M34" i="10"/>
  <c r="U7" i="2"/>
  <c r="U9" i="2"/>
  <c r="U11" i="2"/>
  <c r="U13" i="2"/>
  <c r="U15" i="2"/>
  <c r="U17" i="2"/>
  <c r="U19" i="2"/>
  <c r="U21" i="2"/>
  <c r="U26" i="2"/>
  <c r="U28" i="2"/>
  <c r="U30" i="2"/>
  <c r="U32" i="2"/>
  <c r="U52" i="2"/>
  <c r="P76" i="14"/>
  <c r="U53" i="2"/>
  <c r="P82" i="14"/>
  <c r="P86" i="14"/>
  <c r="S13" i="1"/>
  <c r="S15" i="1"/>
  <c r="S42" i="1"/>
  <c r="S84" i="1"/>
  <c r="P75" i="14"/>
  <c r="S85" i="1"/>
  <c r="P81" i="14"/>
  <c r="P85" i="14"/>
  <c r="P87" i="14"/>
  <c r="N34" i="10"/>
  <c r="V7" i="2"/>
  <c r="V9" i="2"/>
  <c r="V11" i="2"/>
  <c r="V13" i="2"/>
  <c r="V15" i="2"/>
  <c r="V17" i="2"/>
  <c r="V19" i="2"/>
  <c r="V21" i="2"/>
  <c r="V26" i="2"/>
  <c r="V28" i="2"/>
  <c r="V30" i="2"/>
  <c r="V32" i="2"/>
  <c r="V52" i="2"/>
  <c r="Q76" i="14"/>
  <c r="V53" i="2"/>
  <c r="Q82" i="14"/>
  <c r="Q86" i="14"/>
  <c r="T13" i="1"/>
  <c r="T15" i="1"/>
  <c r="T42" i="1"/>
  <c r="T84" i="1"/>
  <c r="Q75" i="14"/>
  <c r="T85" i="1"/>
  <c r="Q81" i="14"/>
  <c r="Q85" i="14"/>
  <c r="Q87" i="14"/>
  <c r="O34" i="10"/>
  <c r="W7" i="2"/>
  <c r="W9" i="2"/>
  <c r="W11" i="2"/>
  <c r="W13" i="2"/>
  <c r="W15" i="2"/>
  <c r="W17" i="2"/>
  <c r="W19" i="2"/>
  <c r="W21" i="2"/>
  <c r="W26" i="2"/>
  <c r="W28" i="2"/>
  <c r="W30" i="2"/>
  <c r="W32" i="2"/>
  <c r="W52" i="2"/>
  <c r="R76" i="14"/>
  <c r="W53" i="2"/>
  <c r="R82" i="14"/>
  <c r="R86" i="14"/>
  <c r="U13" i="1"/>
  <c r="U15" i="1"/>
  <c r="U42" i="1"/>
  <c r="U84" i="1"/>
  <c r="R75" i="14"/>
  <c r="U85" i="1"/>
  <c r="R81" i="14"/>
  <c r="R85" i="14"/>
  <c r="R87" i="14"/>
  <c r="P34" i="10"/>
  <c r="X7" i="2"/>
  <c r="X9" i="2"/>
  <c r="X11" i="2"/>
  <c r="X13" i="2"/>
  <c r="X15" i="2"/>
  <c r="X17" i="2"/>
  <c r="X19" i="2"/>
  <c r="X21" i="2"/>
  <c r="X26" i="2"/>
  <c r="X28" i="2"/>
  <c r="X30" i="2"/>
  <c r="X32" i="2"/>
  <c r="X52" i="2"/>
  <c r="S76" i="14"/>
  <c r="X53" i="2"/>
  <c r="S82" i="14"/>
  <c r="S86" i="14"/>
  <c r="V13" i="1"/>
  <c r="V15" i="1"/>
  <c r="V42" i="1"/>
  <c r="V84" i="1"/>
  <c r="S75" i="14"/>
  <c r="V85" i="1"/>
  <c r="S81" i="14"/>
  <c r="S85" i="14"/>
  <c r="S87" i="14"/>
  <c r="Q34" i="10"/>
  <c r="Y7" i="2"/>
  <c r="Y9" i="2"/>
  <c r="Y11" i="2"/>
  <c r="Y13" i="2"/>
  <c r="Y15" i="2"/>
  <c r="Y17" i="2"/>
  <c r="Y19" i="2"/>
  <c r="Y21" i="2"/>
  <c r="Y26" i="2"/>
  <c r="Y28" i="2"/>
  <c r="Y30" i="2"/>
  <c r="Y32" i="2"/>
  <c r="Y52" i="2"/>
  <c r="T76" i="14"/>
  <c r="Y53" i="2"/>
  <c r="T82" i="14"/>
  <c r="T86" i="14"/>
  <c r="W13" i="1"/>
  <c r="W15" i="1"/>
  <c r="W42" i="1"/>
  <c r="W84" i="1"/>
  <c r="T75" i="14"/>
  <c r="W85" i="1"/>
  <c r="T81" i="14"/>
  <c r="T85" i="14"/>
  <c r="T87" i="14"/>
  <c r="R34" i="10"/>
  <c r="Z7" i="2"/>
  <c r="Z9" i="2"/>
  <c r="Z11" i="2"/>
  <c r="Z13" i="2"/>
  <c r="Z15" i="2"/>
  <c r="Z17" i="2"/>
  <c r="Z19" i="2"/>
  <c r="Z21" i="2"/>
  <c r="Z26" i="2"/>
  <c r="Z28" i="2"/>
  <c r="Z30" i="2"/>
  <c r="Z32" i="2"/>
  <c r="Z52" i="2"/>
  <c r="U76" i="14"/>
  <c r="Z53" i="2"/>
  <c r="U82" i="14"/>
  <c r="U86" i="14"/>
  <c r="X13" i="1"/>
  <c r="X15" i="1"/>
  <c r="X42" i="1"/>
  <c r="X84" i="1"/>
  <c r="U75" i="14"/>
  <c r="X85" i="1"/>
  <c r="U81" i="14"/>
  <c r="U85" i="14"/>
  <c r="U87" i="14"/>
  <c r="S34" i="10"/>
  <c r="AA7" i="2"/>
  <c r="AA9" i="2"/>
  <c r="AA11" i="2"/>
  <c r="AA13" i="2"/>
  <c r="AA15" i="2"/>
  <c r="AA17" i="2"/>
  <c r="AA19" i="2"/>
  <c r="AA21" i="2"/>
  <c r="AA26" i="2"/>
  <c r="AA28" i="2"/>
  <c r="AA30" i="2"/>
  <c r="AA32" i="2"/>
  <c r="AA52" i="2"/>
  <c r="V76" i="14"/>
  <c r="AA53" i="2"/>
  <c r="V82" i="14"/>
  <c r="V86" i="14"/>
  <c r="Y13" i="1"/>
  <c r="Y15" i="1"/>
  <c r="Y42" i="1"/>
  <c r="Y84" i="1"/>
  <c r="V75" i="14"/>
  <c r="Y85" i="1"/>
  <c r="V81" i="14"/>
  <c r="V85" i="14"/>
  <c r="V87" i="14"/>
  <c r="T34" i="10"/>
  <c r="AB7" i="2"/>
  <c r="AB9" i="2"/>
  <c r="AB11" i="2"/>
  <c r="AB13" i="2"/>
  <c r="AB15" i="2"/>
  <c r="AB17" i="2"/>
  <c r="AB19" i="2"/>
  <c r="AB21" i="2"/>
  <c r="AB26" i="2"/>
  <c r="AB28" i="2"/>
  <c r="AB30" i="2"/>
  <c r="AB32" i="2"/>
  <c r="AB52" i="2"/>
  <c r="W76" i="14"/>
  <c r="AB53" i="2"/>
  <c r="W82" i="14"/>
  <c r="W86" i="14"/>
  <c r="Z13" i="1"/>
  <c r="Z15" i="1"/>
  <c r="Z42" i="1"/>
  <c r="Z84" i="1"/>
  <c r="W75" i="14"/>
  <c r="Z85" i="1"/>
  <c r="W81" i="14"/>
  <c r="W85" i="14"/>
  <c r="W87" i="14"/>
  <c r="U34" i="10"/>
  <c r="AC7" i="2"/>
  <c r="AC9" i="2"/>
  <c r="AC11" i="2"/>
  <c r="AC13" i="2"/>
  <c r="AC15" i="2"/>
  <c r="AC17" i="2"/>
  <c r="AC19" i="2"/>
  <c r="AC21" i="2"/>
  <c r="AC26" i="2"/>
  <c r="AC28" i="2"/>
  <c r="AC30" i="2"/>
  <c r="AC32" i="2"/>
  <c r="AC52" i="2"/>
  <c r="X76" i="14"/>
  <c r="AC53" i="2"/>
  <c r="X82" i="14"/>
  <c r="X86" i="14"/>
  <c r="AA13" i="1"/>
  <c r="AA15" i="1"/>
  <c r="AA42" i="1"/>
  <c r="AA84" i="1"/>
  <c r="X75" i="14"/>
  <c r="AA85" i="1"/>
  <c r="X81" i="14"/>
  <c r="X85" i="14"/>
  <c r="X87" i="14"/>
  <c r="V34" i="10"/>
  <c r="AD7" i="2"/>
  <c r="AD9" i="2"/>
  <c r="AD11" i="2"/>
  <c r="AD13" i="2"/>
  <c r="AD15" i="2"/>
  <c r="AD17" i="2"/>
  <c r="AD19" i="2"/>
  <c r="AD21" i="2"/>
  <c r="AD26" i="2"/>
  <c r="AD28" i="2"/>
  <c r="AD30" i="2"/>
  <c r="AD32" i="2"/>
  <c r="AD52" i="2"/>
  <c r="Y76" i="14"/>
  <c r="AD53" i="2"/>
  <c r="Y82" i="14"/>
  <c r="Y86" i="14"/>
  <c r="AB13" i="1"/>
  <c r="AB15" i="1"/>
  <c r="AB42" i="1"/>
  <c r="AB84" i="1"/>
  <c r="Y75" i="14"/>
  <c r="AB85" i="1"/>
  <c r="Y81" i="14"/>
  <c r="Y85" i="14"/>
  <c r="Y87" i="14"/>
  <c r="W34" i="10"/>
  <c r="AE7" i="2"/>
  <c r="AE9" i="2"/>
  <c r="AE11" i="2"/>
  <c r="AE13" i="2"/>
  <c r="AE15" i="2"/>
  <c r="AE17" i="2"/>
  <c r="AE19" i="2"/>
  <c r="AE21" i="2"/>
  <c r="AE26" i="2"/>
  <c r="AE28" i="2"/>
  <c r="AE30" i="2"/>
  <c r="AE32" i="2"/>
  <c r="AE52" i="2"/>
  <c r="Z76" i="14"/>
  <c r="AE53" i="2"/>
  <c r="Z82" i="14"/>
  <c r="Z86" i="14"/>
  <c r="AC13" i="1"/>
  <c r="AC15" i="1"/>
  <c r="AC42" i="1"/>
  <c r="AC84" i="1"/>
  <c r="Z75" i="14"/>
  <c r="AC85" i="1"/>
  <c r="Z81" i="14"/>
  <c r="Z85" i="14"/>
  <c r="Z87" i="14"/>
  <c r="X34" i="10"/>
  <c r="AF7" i="2"/>
  <c r="AF9" i="2"/>
  <c r="AF11" i="2"/>
  <c r="AF13" i="2"/>
  <c r="AF15" i="2"/>
  <c r="AF17" i="2"/>
  <c r="AF19" i="2"/>
  <c r="AF21" i="2"/>
  <c r="AF26" i="2"/>
  <c r="AF28" i="2"/>
  <c r="AF30" i="2"/>
  <c r="AF32" i="2"/>
  <c r="AF52" i="2"/>
  <c r="AA76" i="14"/>
  <c r="AF53" i="2"/>
  <c r="AA82" i="14"/>
  <c r="AA86" i="14"/>
  <c r="AD13" i="1"/>
  <c r="AD15" i="1"/>
  <c r="AD42" i="1"/>
  <c r="AD84" i="1"/>
  <c r="AA75" i="14"/>
  <c r="AD85" i="1"/>
  <c r="AA81" i="14"/>
  <c r="AA85" i="14"/>
  <c r="AA87" i="14"/>
  <c r="Y34" i="10"/>
  <c r="AG7" i="2"/>
  <c r="AG9" i="2"/>
  <c r="AG11" i="2"/>
  <c r="AG13" i="2"/>
  <c r="AG15" i="2"/>
  <c r="AG17" i="2"/>
  <c r="AG19" i="2"/>
  <c r="AG21" i="2"/>
  <c r="AG26" i="2"/>
  <c r="AG28" i="2"/>
  <c r="AG30" i="2"/>
  <c r="AG32" i="2"/>
  <c r="AG52" i="2"/>
  <c r="AB76" i="14"/>
  <c r="AG53" i="2"/>
  <c r="AB82" i="14"/>
  <c r="AB86" i="14"/>
  <c r="AE13" i="1"/>
  <c r="AE15" i="1"/>
  <c r="AE42" i="1"/>
  <c r="AE84" i="1"/>
  <c r="AB75" i="14"/>
  <c r="AE85" i="1"/>
  <c r="AB81" i="14"/>
  <c r="AB85" i="14"/>
  <c r="AB87" i="14"/>
  <c r="Z34" i="10"/>
  <c r="AH7" i="2"/>
  <c r="AH9" i="2"/>
  <c r="AH11" i="2"/>
  <c r="AH13" i="2"/>
  <c r="AH15" i="2"/>
  <c r="AH17" i="2"/>
  <c r="AH19" i="2"/>
  <c r="AH21" i="2"/>
  <c r="AH26" i="2"/>
  <c r="AH28" i="2"/>
  <c r="AH30" i="2"/>
  <c r="AH32" i="2"/>
  <c r="AH52" i="2"/>
  <c r="AC76" i="14"/>
  <c r="AH53" i="2"/>
  <c r="AC82" i="14"/>
  <c r="AC86" i="14"/>
  <c r="AF13" i="1"/>
  <c r="AF15" i="1"/>
  <c r="AF42" i="1"/>
  <c r="AF84" i="1"/>
  <c r="AC75" i="14"/>
  <c r="AF85" i="1"/>
  <c r="AC81" i="14"/>
  <c r="AC85" i="14"/>
  <c r="AC87" i="14"/>
  <c r="AA34" i="10"/>
  <c r="AI7" i="2"/>
  <c r="AI9" i="2"/>
  <c r="AI11" i="2"/>
  <c r="AI13" i="2"/>
  <c r="AI15" i="2"/>
  <c r="AI17" i="2"/>
  <c r="AI19" i="2"/>
  <c r="AI21" i="2"/>
  <c r="AI26" i="2"/>
  <c r="AI28" i="2"/>
  <c r="AI30" i="2"/>
  <c r="AI32" i="2"/>
  <c r="AI52" i="2"/>
  <c r="AD76" i="14"/>
  <c r="AI53" i="2"/>
  <c r="AD82" i="14"/>
  <c r="AD86" i="14"/>
  <c r="AG13" i="1"/>
  <c r="AG15" i="1"/>
  <c r="AG42" i="1"/>
  <c r="AG84" i="1"/>
  <c r="AD75" i="14"/>
  <c r="AG85" i="1"/>
  <c r="AD81" i="14"/>
  <c r="AD85" i="14"/>
  <c r="AD87" i="14"/>
  <c r="AB34" i="10"/>
  <c r="AJ7" i="2"/>
  <c r="AJ9" i="2"/>
  <c r="AJ11" i="2"/>
  <c r="AJ13" i="2"/>
  <c r="AJ15" i="2"/>
  <c r="AJ17" i="2"/>
  <c r="AJ19" i="2"/>
  <c r="AJ21" i="2"/>
  <c r="AJ26" i="2"/>
  <c r="AJ28" i="2"/>
  <c r="AJ30" i="2"/>
  <c r="AJ32" i="2"/>
  <c r="AJ52" i="2"/>
  <c r="AE76" i="14"/>
  <c r="AJ53" i="2"/>
  <c r="AE82" i="14"/>
  <c r="AE86" i="14"/>
  <c r="AH13" i="1"/>
  <c r="AH15" i="1"/>
  <c r="AH42" i="1"/>
  <c r="AH84" i="1"/>
  <c r="AE75" i="14"/>
  <c r="AH85" i="1"/>
  <c r="AE81" i="14"/>
  <c r="AE85" i="14"/>
  <c r="AE87" i="14"/>
  <c r="AC34" i="10"/>
  <c r="AK7" i="2"/>
  <c r="AK9" i="2"/>
  <c r="AK11" i="2"/>
  <c r="AK13" i="2"/>
  <c r="AK15" i="2"/>
  <c r="AK17" i="2"/>
  <c r="AK19" i="2"/>
  <c r="AK21" i="2"/>
  <c r="AK26" i="2"/>
  <c r="AK28" i="2"/>
  <c r="AK30" i="2"/>
  <c r="AK32" i="2"/>
  <c r="AK52" i="2"/>
  <c r="AF76" i="14"/>
  <c r="AK53" i="2"/>
  <c r="AF82" i="14"/>
  <c r="AF86" i="14"/>
  <c r="AI13" i="1"/>
  <c r="AI15" i="1"/>
  <c r="AI42" i="1"/>
  <c r="AI84" i="1"/>
  <c r="AF75" i="14"/>
  <c r="AI85" i="1"/>
  <c r="AF81" i="14"/>
  <c r="AF85" i="14"/>
  <c r="AF87" i="14"/>
  <c r="AD34" i="10"/>
  <c r="AL7" i="2"/>
  <c r="AL9" i="2"/>
  <c r="AL11" i="2"/>
  <c r="AL13" i="2"/>
  <c r="AL15" i="2"/>
  <c r="AL17" i="2"/>
  <c r="AL19" i="2"/>
  <c r="AL21" i="2"/>
  <c r="AL26" i="2"/>
  <c r="AL28" i="2"/>
  <c r="AL30" i="2"/>
  <c r="AL32" i="2"/>
  <c r="AL52" i="2"/>
  <c r="AG76" i="14"/>
  <c r="AL53" i="2"/>
  <c r="AG82" i="14"/>
  <c r="AG86" i="14"/>
  <c r="AJ13" i="1"/>
  <c r="AJ15" i="1"/>
  <c r="AJ42" i="1"/>
  <c r="AJ84" i="1"/>
  <c r="AG75" i="14"/>
  <c r="AJ85" i="1"/>
  <c r="AG81" i="14"/>
  <c r="AG85" i="14"/>
  <c r="AG87" i="14"/>
  <c r="AE34" i="10"/>
  <c r="AM7" i="2"/>
  <c r="AM9" i="2"/>
  <c r="AM11" i="2"/>
  <c r="AM13" i="2"/>
  <c r="AM15" i="2"/>
  <c r="AM17" i="2"/>
  <c r="AM19" i="2"/>
  <c r="AM21" i="2"/>
  <c r="AM26" i="2"/>
  <c r="AM28" i="2"/>
  <c r="AM30" i="2"/>
  <c r="AM32" i="2"/>
  <c r="AM52" i="2"/>
  <c r="AH76" i="14"/>
  <c r="AM53" i="2"/>
  <c r="AH82" i="14"/>
  <c r="AH86" i="14"/>
  <c r="AK13" i="1"/>
  <c r="AK15" i="1"/>
  <c r="AK42" i="1"/>
  <c r="AK84" i="1"/>
  <c r="AH75" i="14"/>
  <c r="AK85" i="1"/>
  <c r="AH81" i="14"/>
  <c r="AH85" i="14"/>
  <c r="AH87" i="14"/>
  <c r="AF34" i="10"/>
  <c r="AN7" i="2"/>
  <c r="AN9" i="2"/>
  <c r="AN11" i="2"/>
  <c r="AN13" i="2"/>
  <c r="AN15" i="2"/>
  <c r="AN17" i="2"/>
  <c r="AN19" i="2"/>
  <c r="AN21" i="2"/>
  <c r="AN26" i="2"/>
  <c r="AN28" i="2"/>
  <c r="AN30" i="2"/>
  <c r="AN32" i="2"/>
  <c r="AN52" i="2"/>
  <c r="AI76" i="14"/>
  <c r="AN53" i="2"/>
  <c r="AI82" i="14"/>
  <c r="AI86" i="14"/>
  <c r="AL13" i="1"/>
  <c r="AL15" i="1"/>
  <c r="AL42" i="1"/>
  <c r="AL84" i="1"/>
  <c r="AI75" i="14"/>
  <c r="AL85" i="1"/>
  <c r="AI81" i="14"/>
  <c r="AI85" i="14"/>
  <c r="AI87" i="14"/>
  <c r="AG34" i="10"/>
  <c r="AO7" i="2"/>
  <c r="AO9" i="2"/>
  <c r="AO11" i="2"/>
  <c r="AO13" i="2"/>
  <c r="AO15" i="2"/>
  <c r="AO17" i="2"/>
  <c r="AO19" i="2"/>
  <c r="AO21" i="2"/>
  <c r="AO26" i="2"/>
  <c r="AO28" i="2"/>
  <c r="AO30" i="2"/>
  <c r="AO32" i="2"/>
  <c r="AO52" i="2"/>
  <c r="AJ76" i="14"/>
  <c r="AO53" i="2"/>
  <c r="AJ82" i="14"/>
  <c r="AJ86" i="14"/>
  <c r="AM13" i="1"/>
  <c r="AM15" i="1"/>
  <c r="AM42" i="1"/>
  <c r="AM84" i="1"/>
  <c r="AJ75" i="14"/>
  <c r="AM85" i="1"/>
  <c r="AJ81" i="14"/>
  <c r="AJ85" i="14"/>
  <c r="AJ87" i="14"/>
  <c r="AH34" i="10"/>
  <c r="AP7" i="2"/>
  <c r="AP9" i="2"/>
  <c r="AP11" i="2"/>
  <c r="AP13" i="2"/>
  <c r="AP15" i="2"/>
  <c r="AP17" i="2"/>
  <c r="AP19" i="2"/>
  <c r="AP21" i="2"/>
  <c r="AP26" i="2"/>
  <c r="AP28" i="2"/>
  <c r="AP30" i="2"/>
  <c r="AP32" i="2"/>
  <c r="AP52" i="2"/>
  <c r="AK76" i="14"/>
  <c r="AP53" i="2"/>
  <c r="AK82" i="14"/>
  <c r="AK86" i="14"/>
  <c r="AN13" i="1"/>
  <c r="AN15" i="1"/>
  <c r="AN42" i="1"/>
  <c r="AN84" i="1"/>
  <c r="AK75" i="14"/>
  <c r="AN85" i="1"/>
  <c r="AK81" i="14"/>
  <c r="AK85" i="14"/>
  <c r="AK87" i="14"/>
  <c r="AI34" i="10"/>
  <c r="AQ7" i="2"/>
  <c r="AQ9" i="2"/>
  <c r="AQ11" i="2"/>
  <c r="AQ13" i="2"/>
  <c r="AQ15" i="2"/>
  <c r="AQ17" i="2"/>
  <c r="AQ19" i="2"/>
  <c r="AQ21" i="2"/>
  <c r="AQ26" i="2"/>
  <c r="AQ28" i="2"/>
  <c r="AQ30" i="2"/>
  <c r="AQ32" i="2"/>
  <c r="AQ52" i="2"/>
  <c r="AL76" i="14"/>
  <c r="AQ53" i="2"/>
  <c r="AL82" i="14"/>
  <c r="AL86" i="14"/>
  <c r="AO13" i="1"/>
  <c r="AO15" i="1"/>
  <c r="AO42" i="1"/>
  <c r="AO84" i="1"/>
  <c r="AL75" i="14"/>
  <c r="AO85" i="1"/>
  <c r="AL81" i="14"/>
  <c r="AL85" i="14"/>
  <c r="AL87" i="14"/>
  <c r="AJ34" i="10"/>
  <c r="AR7" i="2"/>
  <c r="AR9" i="2"/>
  <c r="AR11" i="2"/>
  <c r="AR13" i="2"/>
  <c r="AR15" i="2"/>
  <c r="AR19" i="2"/>
  <c r="AR21" i="2"/>
  <c r="AR26" i="2"/>
  <c r="AR28" i="2"/>
  <c r="AR30" i="2"/>
  <c r="AR32" i="2"/>
  <c r="AR52" i="2"/>
  <c r="AM76" i="14"/>
  <c r="AR53" i="2"/>
  <c r="AM82" i="14"/>
  <c r="AM86" i="14"/>
  <c r="AP13" i="1"/>
  <c r="AP15" i="1"/>
  <c r="AP42" i="1"/>
  <c r="AP84" i="1"/>
  <c r="AM75" i="14"/>
  <c r="AP85" i="1"/>
  <c r="AM81" i="14"/>
  <c r="AM85" i="14"/>
  <c r="AM87" i="14"/>
  <c r="AK34" i="10"/>
  <c r="I7" i="2"/>
  <c r="I9" i="2"/>
  <c r="I11" i="2"/>
  <c r="I13" i="2"/>
  <c r="I15" i="2"/>
  <c r="I17" i="2"/>
  <c r="I19" i="2"/>
  <c r="I21" i="2"/>
  <c r="I26" i="2"/>
  <c r="I28" i="2"/>
  <c r="I30" i="2"/>
  <c r="I32" i="2"/>
  <c r="I52" i="2"/>
  <c r="D76" i="14"/>
  <c r="I53" i="2"/>
  <c r="D82" i="14"/>
  <c r="D86" i="14"/>
  <c r="G13" i="1"/>
  <c r="G15" i="1"/>
  <c r="G42" i="1"/>
  <c r="G84" i="1"/>
  <c r="D75" i="14"/>
  <c r="G85" i="1"/>
  <c r="D81" i="14"/>
  <c r="D85" i="14"/>
  <c r="D87" i="14"/>
  <c r="B34" i="10"/>
  <c r="D78" i="14"/>
  <c r="D83" i="14"/>
  <c r="D89" i="14"/>
  <c r="D95" i="14"/>
  <c r="H48" i="2"/>
  <c r="H44" i="2"/>
  <c r="C67" i="14"/>
  <c r="H47" i="2"/>
  <c r="C66" i="14"/>
  <c r="H46" i="2"/>
  <c r="C65" i="14"/>
  <c r="C64" i="14"/>
  <c r="C63" i="14"/>
  <c r="C62" i="14"/>
  <c r="C61" i="14"/>
  <c r="C60" i="14"/>
  <c r="H45" i="2"/>
  <c r="C59" i="14"/>
  <c r="C58" i="14"/>
  <c r="H43" i="2"/>
  <c r="C57" i="14"/>
  <c r="C56" i="14"/>
  <c r="C55" i="14"/>
  <c r="H42" i="2"/>
  <c r="C54" i="14"/>
  <c r="H41" i="2"/>
  <c r="C53" i="14"/>
  <c r="C52" i="14"/>
  <c r="C51" i="14"/>
  <c r="C50" i="14"/>
  <c r="C49" i="14"/>
  <c r="C48" i="14"/>
  <c r="H79" i="1"/>
  <c r="J47" i="2"/>
  <c r="H91" i="1"/>
  <c r="E66" i="14"/>
  <c r="I79" i="1"/>
  <c r="K47" i="2"/>
  <c r="I91" i="1"/>
  <c r="F66" i="14"/>
  <c r="J79" i="1"/>
  <c r="L47" i="2"/>
  <c r="J91" i="1"/>
  <c r="G66" i="14"/>
  <c r="K79" i="1"/>
  <c r="M47" i="2"/>
  <c r="K91" i="1"/>
  <c r="H66" i="14"/>
  <c r="L79" i="1"/>
  <c r="N47" i="2"/>
  <c r="L91" i="1"/>
  <c r="I66" i="14"/>
  <c r="M79" i="1"/>
  <c r="O47" i="2"/>
  <c r="M91" i="1"/>
  <c r="J66" i="14"/>
  <c r="N79" i="1"/>
  <c r="P47" i="2"/>
  <c r="N91" i="1"/>
  <c r="K66" i="14"/>
  <c r="O79" i="1"/>
  <c r="Q47" i="2"/>
  <c r="O91" i="1"/>
  <c r="L66" i="14"/>
  <c r="P79" i="1"/>
  <c r="R47" i="2"/>
  <c r="P91" i="1"/>
  <c r="M66" i="14"/>
  <c r="Q79" i="1"/>
  <c r="S47" i="2"/>
  <c r="Q91" i="1"/>
  <c r="N66" i="14"/>
  <c r="R79" i="1"/>
  <c r="T47" i="2"/>
  <c r="R91" i="1"/>
  <c r="O66" i="14"/>
  <c r="S79" i="1"/>
  <c r="U47" i="2"/>
  <c r="S91" i="1"/>
  <c r="P66" i="14"/>
  <c r="T79" i="1"/>
  <c r="V47" i="2"/>
  <c r="T91" i="1"/>
  <c r="Q66" i="14"/>
  <c r="U79" i="1"/>
  <c r="W47" i="2"/>
  <c r="U91" i="1"/>
  <c r="R66" i="14"/>
  <c r="V79" i="1"/>
  <c r="X47" i="2"/>
  <c r="V91" i="1"/>
  <c r="S66" i="14"/>
  <c r="W79" i="1"/>
  <c r="Y47" i="2"/>
  <c r="W91" i="1"/>
  <c r="T66" i="14"/>
  <c r="X79" i="1"/>
  <c r="Z47" i="2"/>
  <c r="X91" i="1"/>
  <c r="U66" i="14"/>
  <c r="Y79" i="1"/>
  <c r="AA47" i="2"/>
  <c r="Y91" i="1"/>
  <c r="V66" i="14"/>
  <c r="Z79" i="1"/>
  <c r="AB47" i="2"/>
  <c r="Z91" i="1"/>
  <c r="W66" i="14"/>
  <c r="AA79" i="1"/>
  <c r="AC47" i="2"/>
  <c r="AA91" i="1"/>
  <c r="X66" i="14"/>
  <c r="AB79" i="1"/>
  <c r="AD47" i="2"/>
  <c r="AB91" i="1"/>
  <c r="Y66" i="14"/>
  <c r="AC79" i="1"/>
  <c r="AE47" i="2"/>
  <c r="AC91" i="1"/>
  <c r="Z66" i="14"/>
  <c r="AD79" i="1"/>
  <c r="AF47" i="2"/>
  <c r="AD91" i="1"/>
  <c r="AA66" i="14"/>
  <c r="AE79" i="1"/>
  <c r="AG47" i="2"/>
  <c r="AE91" i="1"/>
  <c r="AB66" i="14"/>
  <c r="AF79" i="1"/>
  <c r="AH47" i="2"/>
  <c r="AF91" i="1"/>
  <c r="AC66" i="14"/>
  <c r="AG79" i="1"/>
  <c r="AI47" i="2"/>
  <c r="AG91" i="1"/>
  <c r="AD66" i="14"/>
  <c r="AH79" i="1"/>
  <c r="AJ47" i="2"/>
  <c r="AH91" i="1"/>
  <c r="AE66" i="14"/>
  <c r="AI79" i="1"/>
  <c r="AK47" i="2"/>
  <c r="AI91" i="1"/>
  <c r="AF66" i="14"/>
  <c r="AJ79" i="1"/>
  <c r="AL47" i="2"/>
  <c r="AJ91" i="1"/>
  <c r="AG66" i="14"/>
  <c r="AK79" i="1"/>
  <c r="AM47" i="2"/>
  <c r="AK91" i="1"/>
  <c r="AH66" i="14"/>
  <c r="AL79" i="1"/>
  <c r="AN47" i="2"/>
  <c r="AL91" i="1"/>
  <c r="AI66" i="14"/>
  <c r="AM79" i="1"/>
  <c r="AO47" i="2"/>
  <c r="AM91" i="1"/>
  <c r="AJ66" i="14"/>
  <c r="AN79" i="1"/>
  <c r="AP47" i="2"/>
  <c r="AN91" i="1"/>
  <c r="AK66" i="14"/>
  <c r="AO79" i="1"/>
  <c r="AQ47" i="2"/>
  <c r="AO91" i="1"/>
  <c r="AL66" i="14"/>
  <c r="AP79" i="1"/>
  <c r="AR47" i="2"/>
  <c r="AM66" i="14"/>
  <c r="AQ79" i="1"/>
  <c r="AS1" i="2"/>
  <c r="AS47" i="2"/>
  <c r="AQ91" i="1"/>
  <c r="AN66" i="14"/>
  <c r="G79" i="1"/>
  <c r="I47" i="2"/>
  <c r="D66" i="14"/>
  <c r="C9" i="7"/>
  <c r="C11" i="7"/>
  <c r="C13" i="7"/>
  <c r="C15" i="7"/>
  <c r="C17" i="7"/>
  <c r="C19" i="7"/>
  <c r="C21" i="7"/>
  <c r="C26" i="7"/>
  <c r="C32" i="7"/>
  <c r="C34" i="7"/>
  <c r="C40" i="7"/>
  <c r="C74" i="7"/>
  <c r="C68" i="7"/>
  <c r="C41" i="7"/>
  <c r="C45" i="7"/>
  <c r="C46" i="7"/>
  <c r="C70" i="7"/>
  <c r="C66" i="7"/>
  <c r="C53" i="7"/>
  <c r="C55" i="7"/>
  <c r="C67" i="7"/>
  <c r="C65" i="7"/>
  <c r="C64" i="7"/>
  <c r="C63" i="7"/>
  <c r="C62" i="7"/>
  <c r="C61" i="7"/>
  <c r="C60" i="7"/>
  <c r="C59" i="7"/>
  <c r="C58" i="7"/>
  <c r="C57" i="7"/>
  <c r="C56" i="7"/>
  <c r="C54" i="7"/>
  <c r="C52" i="7"/>
  <c r="C51" i="7"/>
  <c r="C50" i="7"/>
  <c r="C49" i="7"/>
  <c r="F66" i="9"/>
  <c r="H33" i="2"/>
  <c r="H16" i="2"/>
  <c r="H17" i="2"/>
  <c r="F40" i="9"/>
  <c r="H37" i="2"/>
  <c r="F44" i="9"/>
  <c r="F45" i="9"/>
  <c r="F67" i="9"/>
  <c r="F68" i="9"/>
  <c r="F65" i="9"/>
  <c r="F64" i="9"/>
  <c r="F63" i="9"/>
  <c r="F62" i="9"/>
  <c r="F61" i="9"/>
  <c r="F60" i="9"/>
  <c r="F59" i="9"/>
  <c r="F58" i="9"/>
  <c r="F57" i="9"/>
  <c r="F56" i="9"/>
  <c r="F55" i="9"/>
  <c r="F54" i="9"/>
  <c r="F53" i="9"/>
  <c r="F52" i="9"/>
  <c r="F51" i="9"/>
  <c r="F50" i="9"/>
  <c r="F49" i="9"/>
  <c r="F48" i="9"/>
  <c r="F47" i="9"/>
  <c r="C75" i="7"/>
  <c r="C76" i="7"/>
  <c r="C71" i="7"/>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B36" i="10"/>
  <c r="D1" i="7"/>
  <c r="D68" i="7"/>
  <c r="D41" i="7"/>
  <c r="D45" i="7"/>
  <c r="D46" i="7"/>
  <c r="D70" i="7"/>
  <c r="AJ4" i="12"/>
  <c r="AI4" i="12"/>
  <c r="BU4" i="12"/>
  <c r="DF4" i="12"/>
  <c r="BT4" i="12"/>
  <c r="DE4" i="12"/>
  <c r="AJ5" i="12"/>
  <c r="AI5" i="12"/>
  <c r="BU5" i="12"/>
  <c r="DF5" i="12"/>
  <c r="BT5" i="12"/>
  <c r="DE5" i="12"/>
  <c r="AJ6" i="12"/>
  <c r="AI6" i="12"/>
  <c r="BU6" i="12"/>
  <c r="BT6" i="12"/>
  <c r="AJ7" i="12"/>
  <c r="DF7" i="12"/>
  <c r="AI7" i="12"/>
  <c r="DE7" i="12"/>
  <c r="AJ8" i="12"/>
  <c r="DF8" i="12"/>
  <c r="AI8" i="12"/>
  <c r="DE8" i="12"/>
  <c r="AJ9" i="12"/>
  <c r="AI9" i="12"/>
  <c r="BU9" i="12"/>
  <c r="DF9" i="12"/>
  <c r="BT9" i="12"/>
  <c r="AJ10" i="12"/>
  <c r="AI10" i="12"/>
  <c r="BU10" i="12"/>
  <c r="BT10" i="12"/>
  <c r="AJ11" i="12"/>
  <c r="DF11" i="12"/>
  <c r="AI11" i="12"/>
  <c r="DE11" i="12"/>
  <c r="AJ12" i="12"/>
  <c r="DF12" i="12"/>
  <c r="AI12" i="12"/>
  <c r="DE12" i="12"/>
  <c r="AJ13" i="12"/>
  <c r="AI13" i="12"/>
  <c r="AJ18" i="12"/>
  <c r="AI18" i="12"/>
  <c r="BU18" i="12"/>
  <c r="BT18" i="12"/>
  <c r="AJ19" i="12"/>
  <c r="AI19" i="12"/>
  <c r="BU19" i="12"/>
  <c r="BT19" i="12"/>
  <c r="AJ20" i="12"/>
  <c r="AI20" i="12"/>
  <c r="BU20" i="12"/>
  <c r="BT20" i="12"/>
  <c r="DF20" i="12"/>
  <c r="AJ21" i="12"/>
  <c r="DF21" i="12"/>
  <c r="AI21" i="12"/>
  <c r="DE21" i="12"/>
  <c r="AJ22" i="12"/>
  <c r="DF22" i="12"/>
  <c r="AI22" i="12"/>
  <c r="DE22" i="12"/>
  <c r="AJ23" i="12"/>
  <c r="DF23" i="12"/>
  <c r="AI23" i="12"/>
  <c r="DE23" i="12"/>
  <c r="AJ24" i="12"/>
  <c r="DF24" i="12"/>
  <c r="AI24" i="12"/>
  <c r="DE24" i="12"/>
  <c r="AJ25" i="12"/>
  <c r="DF25" i="12"/>
  <c r="AI25" i="12"/>
  <c r="DE25" i="12"/>
  <c r="AJ26" i="12"/>
  <c r="AI26" i="12"/>
  <c r="AJ31" i="12"/>
  <c r="DF31" i="12"/>
  <c r="AI31" i="12"/>
  <c r="DE31" i="12"/>
  <c r="AJ32" i="12"/>
  <c r="AI32" i="12"/>
  <c r="AJ33" i="12"/>
  <c r="AI33" i="12"/>
  <c r="AJ34" i="12"/>
  <c r="AI34" i="12"/>
  <c r="DE9" i="12"/>
  <c r="BU26" i="12"/>
  <c r="DF26" i="12"/>
  <c r="DE18" i="12"/>
  <c r="DE10" i="12"/>
  <c r="DE20" i="12"/>
  <c r="DE19" i="12"/>
  <c r="DF18" i="12"/>
  <c r="DF10" i="12"/>
  <c r="BT26" i="12"/>
  <c r="DE26" i="12"/>
  <c r="DF19" i="12"/>
  <c r="DE6" i="12"/>
  <c r="DF6" i="12"/>
  <c r="BT13" i="12"/>
  <c r="DE13" i="12"/>
  <c r="BU13" i="12"/>
  <c r="DF13" i="12"/>
  <c r="BU32" i="12"/>
  <c r="DF32" i="12"/>
  <c r="BT32" i="12"/>
  <c r="BT33" i="12"/>
  <c r="BU33" i="12"/>
  <c r="DF33" i="12"/>
  <c r="DE32" i="12"/>
  <c r="DE33" i="12"/>
  <c r="BT34" i="12"/>
  <c r="DE34" i="12"/>
  <c r="BU34" i="12"/>
  <c r="DF34" i="12"/>
  <c r="C39" i="7"/>
  <c r="C22" i="7"/>
  <c r="C49" i="6"/>
  <c r="C48" i="6"/>
  <c r="C46" i="6"/>
  <c r="C45" i="6"/>
  <c r="C44" i="6"/>
  <c r="C43" i="6"/>
  <c r="C42" i="6"/>
  <c r="C47" i="6"/>
  <c r="C41" i="6"/>
  <c r="C50" i="6"/>
  <c r="C24" i="6"/>
  <c r="C52" i="6"/>
  <c r="C36" i="6"/>
  <c r="C35" i="6"/>
  <c r="C34" i="6"/>
  <c r="C33" i="6"/>
  <c r="C37" i="6"/>
  <c r="C31" i="6"/>
  <c r="C30" i="6"/>
  <c r="C29" i="6"/>
  <c r="C28" i="6"/>
  <c r="C26" i="6"/>
  <c r="C25" i="6"/>
  <c r="C27" i="6"/>
  <c r="C23" i="6"/>
  <c r="C22" i="6"/>
  <c r="C21" i="6"/>
  <c r="C19" i="6"/>
  <c r="C18" i="6"/>
  <c r="C17" i="6"/>
  <c r="C16" i="6"/>
  <c r="C20" i="6"/>
  <c r="C14" i="6"/>
  <c r="C13" i="6"/>
  <c r="C12" i="6"/>
  <c r="C11" i="6"/>
  <c r="C10" i="6"/>
  <c r="C15" i="6"/>
  <c r="C9" i="6"/>
  <c r="C8" i="6"/>
  <c r="C7" i="6"/>
  <c r="C6" i="6"/>
  <c r="C32" i="6"/>
  <c r="H52" i="5"/>
  <c r="H51" i="5"/>
  <c r="H49" i="5"/>
  <c r="H48" i="5"/>
  <c r="H50" i="5"/>
  <c r="H46" i="5"/>
  <c r="H45" i="5"/>
  <c r="H44" i="5"/>
  <c r="H42" i="5"/>
  <c r="H41" i="5"/>
  <c r="H40" i="5"/>
  <c r="H43" i="5"/>
  <c r="H47" i="5"/>
  <c r="H39" i="5"/>
  <c r="H38" i="5"/>
  <c r="H53" i="5"/>
  <c r="H33" i="5"/>
  <c r="H32" i="5"/>
  <c r="H31" i="5"/>
  <c r="H34" i="5"/>
  <c r="H29" i="5"/>
  <c r="H28" i="5"/>
  <c r="H27" i="5"/>
  <c r="H25" i="5"/>
  <c r="H24" i="5"/>
  <c r="H23" i="5"/>
  <c r="H22" i="5"/>
  <c r="H26" i="5"/>
  <c r="H19" i="5"/>
  <c r="H18" i="5"/>
  <c r="H20" i="5"/>
  <c r="H16" i="5"/>
  <c r="H15" i="5"/>
  <c r="H17" i="5"/>
  <c r="H14" i="5"/>
  <c r="H21" i="5"/>
  <c r="H13" i="5"/>
  <c r="H11" i="5"/>
  <c r="H10" i="5"/>
  <c r="H12" i="5"/>
  <c r="H9" i="5"/>
  <c r="H8" i="5"/>
  <c r="H7" i="5"/>
  <c r="H6" i="5"/>
  <c r="H30" i="5"/>
  <c r="C11" i="4"/>
  <c r="C8" i="4"/>
  <c r="C7" i="4"/>
  <c r="C6" i="4"/>
  <c r="C5" i="4"/>
  <c r="C9" i="4"/>
  <c r="H39" i="3"/>
  <c r="H38" i="3"/>
  <c r="H37" i="3"/>
  <c r="H40" i="3"/>
  <c r="H36" i="3"/>
  <c r="H34" i="3"/>
  <c r="H33" i="3"/>
  <c r="H35" i="3"/>
  <c r="H32" i="3"/>
  <c r="H41" i="3"/>
  <c r="H28" i="3"/>
  <c r="H26" i="3"/>
  <c r="H24" i="3"/>
  <c r="H22" i="3"/>
  <c r="H21" i="3"/>
  <c r="H23" i="3"/>
  <c r="H19" i="3"/>
  <c r="H18" i="3"/>
  <c r="H20" i="3"/>
  <c r="H25" i="3"/>
  <c r="H17" i="3"/>
  <c r="H16" i="3"/>
  <c r="H15" i="3"/>
  <c r="H27" i="3"/>
  <c r="H13" i="3"/>
  <c r="H12" i="3"/>
  <c r="H11" i="3"/>
  <c r="H10" i="3"/>
  <c r="H9" i="3"/>
  <c r="H14" i="3"/>
  <c r="H8" i="3"/>
  <c r="H7" i="3"/>
  <c r="H6" i="3"/>
  <c r="H29" i="3"/>
  <c r="H53" i="2"/>
  <c r="H36" i="2"/>
  <c r="H35" i="2"/>
  <c r="H34" i="2"/>
  <c r="H32" i="2"/>
  <c r="H31" i="2"/>
  <c r="H30" i="2"/>
  <c r="C33" i="14"/>
  <c r="H29" i="2"/>
  <c r="C32" i="14"/>
  <c r="H28" i="2"/>
  <c r="H27" i="2"/>
  <c r="H26" i="2"/>
  <c r="C25" i="14"/>
  <c r="H25" i="2"/>
  <c r="H24" i="2"/>
  <c r="H23" i="2"/>
  <c r="H21" i="2"/>
  <c r="H20" i="2"/>
  <c r="H19" i="2"/>
  <c r="H18" i="2"/>
  <c r="H15" i="2"/>
  <c r="C16" i="14"/>
  <c r="H14" i="2"/>
  <c r="C15" i="14"/>
  <c r="H22" i="2"/>
  <c r="H13" i="2"/>
  <c r="C14" i="14"/>
  <c r="H12" i="2"/>
  <c r="C13" i="14"/>
  <c r="H11" i="2"/>
  <c r="C12" i="14"/>
  <c r="H10" i="2"/>
  <c r="C11" i="14"/>
  <c r="H9" i="2"/>
  <c r="C10" i="14"/>
  <c r="H8" i="2"/>
  <c r="H7" i="2"/>
  <c r="C8" i="14"/>
  <c r="H6" i="2"/>
  <c r="C83" i="14"/>
  <c r="C43" i="14"/>
  <c r="C42" i="14"/>
  <c r="C41" i="14"/>
  <c r="C44" i="14"/>
  <c r="C38" i="14"/>
  <c r="C37" i="14"/>
  <c r="C36" i="14"/>
  <c r="C35" i="14"/>
  <c r="C34" i="14"/>
  <c r="C31" i="14"/>
  <c r="C30" i="14"/>
  <c r="C26" i="14"/>
  <c r="C27" i="14"/>
  <c r="C23" i="14"/>
  <c r="C22" i="14"/>
  <c r="C20" i="14"/>
  <c r="C19" i="14"/>
  <c r="C18" i="14"/>
  <c r="C17" i="14"/>
  <c r="C7" i="14"/>
  <c r="C6" i="14"/>
  <c r="C44" i="7"/>
  <c r="C43" i="7"/>
  <c r="C42" i="7"/>
  <c r="C38" i="7"/>
  <c r="C37" i="7"/>
  <c r="C36" i="7"/>
  <c r="C35" i="7"/>
  <c r="C33" i="7"/>
  <c r="C31" i="7"/>
  <c r="C29" i="7"/>
  <c r="C28" i="7"/>
  <c r="C27" i="7"/>
  <c r="C25" i="7"/>
  <c r="C30" i="7"/>
  <c r="C24" i="7"/>
  <c r="C23" i="7"/>
  <c r="C20" i="7"/>
  <c r="C18" i="7"/>
  <c r="C16" i="7"/>
  <c r="C14" i="7"/>
  <c r="C12" i="7"/>
  <c r="C10" i="7"/>
  <c r="C8" i="7"/>
  <c r="C7" i="7"/>
  <c r="F39" i="9"/>
  <c r="C39" i="14"/>
  <c r="C21" i="14"/>
  <c r="C9" i="14"/>
  <c r="C24" i="14"/>
  <c r="C28" i="14"/>
  <c r="C40" i="14"/>
  <c r="C45" i="14"/>
  <c r="C69" i="14"/>
  <c r="C29" i="14"/>
  <c r="H55" i="5"/>
  <c r="F18" i="9"/>
  <c r="H52" i="2"/>
  <c r="E1" i="7"/>
  <c r="E52" i="7"/>
  <c r="E68" i="7"/>
  <c r="E41" i="7"/>
  <c r="E66" i="7"/>
  <c r="E40" i="7"/>
  <c r="E53" i="7"/>
  <c r="E63" i="7"/>
  <c r="E62" i="7"/>
  <c r="E22" i="7"/>
  <c r="E64" i="7"/>
  <c r="E65" i="7"/>
  <c r="E61" i="7"/>
  <c r="E51" i="7"/>
  <c r="E60" i="7"/>
  <c r="E59" i="7"/>
  <c r="E55" i="7"/>
  <c r="E57" i="7"/>
  <c r="E58" i="7"/>
  <c r="E56" i="7"/>
  <c r="E54" i="7"/>
  <c r="E50" i="7"/>
  <c r="E44" i="7"/>
  <c r="E42" i="7"/>
  <c r="E38" i="7"/>
  <c r="E49" i="7"/>
  <c r="E43" i="7"/>
  <c r="E45" i="7"/>
  <c r="E36" i="7"/>
  <c r="E34" i="7"/>
  <c r="E32" i="7"/>
  <c r="E27" i="7"/>
  <c r="E24" i="7"/>
  <c r="E21" i="7"/>
  <c r="E19" i="7"/>
  <c r="E17" i="7"/>
  <c r="E15" i="7"/>
  <c r="E37" i="7"/>
  <c r="E35" i="7"/>
  <c r="E33" i="7"/>
  <c r="E28" i="7"/>
  <c r="E30" i="7"/>
  <c r="E39" i="7"/>
  <c r="E29" i="7"/>
  <c r="E25" i="7"/>
  <c r="E23" i="7"/>
  <c r="E20" i="7"/>
  <c r="E18" i="7"/>
  <c r="E16" i="7"/>
  <c r="E14" i="7"/>
  <c r="E12" i="7"/>
  <c r="E11" i="7"/>
  <c r="E9" i="7"/>
  <c r="E7" i="7"/>
  <c r="E26" i="7"/>
  <c r="E13" i="7"/>
  <c r="E10" i="7"/>
  <c r="E8" i="7"/>
  <c r="E31" i="7"/>
  <c r="D52" i="7"/>
  <c r="D66" i="7"/>
  <c r="D53" i="7"/>
  <c r="D40" i="7"/>
  <c r="D22" i="7"/>
  <c r="D63" i="7"/>
  <c r="D62" i="7"/>
  <c r="D60" i="7"/>
  <c r="D57" i="7"/>
  <c r="D64" i="7"/>
  <c r="D56" i="7"/>
  <c r="D54" i="7"/>
  <c r="D65" i="7"/>
  <c r="D61" i="7"/>
  <c r="D59" i="7"/>
  <c r="D55" i="7"/>
  <c r="D58" i="7"/>
  <c r="D51" i="7"/>
  <c r="D50" i="7"/>
  <c r="D44" i="7"/>
  <c r="D42" i="7"/>
  <c r="D39" i="7"/>
  <c r="D37" i="7"/>
  <c r="D35" i="7"/>
  <c r="D33" i="7"/>
  <c r="D31" i="7"/>
  <c r="D28" i="7"/>
  <c r="D26" i="7"/>
  <c r="D30" i="7"/>
  <c r="D49" i="7"/>
  <c r="D36" i="7"/>
  <c r="D34" i="7"/>
  <c r="D32" i="7"/>
  <c r="D29" i="7"/>
  <c r="D27" i="7"/>
  <c r="D25" i="7"/>
  <c r="D24" i="7"/>
  <c r="D43" i="7"/>
  <c r="D38" i="7"/>
  <c r="D21" i="7"/>
  <c r="D19" i="7"/>
  <c r="D17" i="7"/>
  <c r="D15" i="7"/>
  <c r="D13" i="7"/>
  <c r="D18" i="7"/>
  <c r="D9" i="7"/>
  <c r="D7" i="7"/>
  <c r="D8" i="7"/>
  <c r="D16" i="7"/>
  <c r="D12" i="7"/>
  <c r="D11" i="7"/>
  <c r="D23" i="7"/>
  <c r="D14" i="7"/>
  <c r="D20" i="7"/>
  <c r="D10" i="7"/>
  <c r="F1" i="7"/>
  <c r="C38" i="6"/>
  <c r="H35" i="5"/>
  <c r="I21" i="5"/>
  <c r="D1" i="4"/>
  <c r="D48" i="6"/>
  <c r="D45" i="6"/>
  <c r="D43" i="6"/>
  <c r="D47" i="6"/>
  <c r="D50" i="6"/>
  <c r="B24" i="10"/>
  <c r="D35" i="6"/>
  <c r="D33" i="6"/>
  <c r="D31" i="6"/>
  <c r="D29" i="6"/>
  <c r="D26" i="6"/>
  <c r="D27" i="6"/>
  <c r="D23" i="6"/>
  <c r="D21" i="6"/>
  <c r="D18" i="6"/>
  <c r="D16" i="6"/>
  <c r="D14" i="6"/>
  <c r="D12" i="6"/>
  <c r="D10" i="6"/>
  <c r="D9" i="6"/>
  <c r="D7" i="6"/>
  <c r="D32" i="6"/>
  <c r="B10" i="10"/>
  <c r="D49" i="6"/>
  <c r="D46" i="6"/>
  <c r="D44" i="6"/>
  <c r="D42" i="6"/>
  <c r="D41" i="6"/>
  <c r="D36" i="6"/>
  <c r="D34" i="6"/>
  <c r="D37" i="6"/>
  <c r="B15" i="10"/>
  <c r="D30" i="6"/>
  <c r="D28" i="6"/>
  <c r="D25" i="6"/>
  <c r="D24" i="6"/>
  <c r="D22" i="6"/>
  <c r="D19" i="6"/>
  <c r="D17" i="6"/>
  <c r="D20" i="6"/>
  <c r="D13" i="6"/>
  <c r="D11" i="6"/>
  <c r="D15" i="6"/>
  <c r="D8" i="6"/>
  <c r="D6" i="6"/>
  <c r="I51" i="5"/>
  <c r="I48" i="5"/>
  <c r="I46" i="5"/>
  <c r="I44" i="5"/>
  <c r="I41" i="5"/>
  <c r="I43" i="5"/>
  <c r="I39" i="5"/>
  <c r="I32" i="5"/>
  <c r="I28" i="5"/>
  <c r="I25" i="5"/>
  <c r="I23" i="5"/>
  <c r="I26" i="5"/>
  <c r="I18" i="5"/>
  <c r="I16" i="5"/>
  <c r="I17" i="5"/>
  <c r="I11" i="5"/>
  <c r="I12" i="5"/>
  <c r="I8" i="5"/>
  <c r="I6" i="5"/>
  <c r="I52" i="5"/>
  <c r="I49" i="5"/>
  <c r="I50" i="5"/>
  <c r="I45" i="5"/>
  <c r="I42" i="5"/>
  <c r="I40" i="5"/>
  <c r="I47" i="5"/>
  <c r="I38" i="5"/>
  <c r="I33" i="5"/>
  <c r="I31" i="5"/>
  <c r="I29" i="5"/>
  <c r="I27" i="5"/>
  <c r="I24" i="5"/>
  <c r="I22" i="5"/>
  <c r="I19" i="5"/>
  <c r="I20" i="5"/>
  <c r="I15" i="5"/>
  <c r="I14" i="5"/>
  <c r="I13" i="5"/>
  <c r="I10" i="5"/>
  <c r="I9" i="5"/>
  <c r="I7" i="5"/>
  <c r="J52" i="5"/>
  <c r="D11" i="4"/>
  <c r="D7" i="4"/>
  <c r="D5" i="4"/>
  <c r="D8" i="4"/>
  <c r="D6" i="4"/>
  <c r="D9" i="4"/>
  <c r="E1" i="4"/>
  <c r="F1" i="4"/>
  <c r="I39" i="3"/>
  <c r="I37" i="3"/>
  <c r="I36" i="3"/>
  <c r="I33" i="3"/>
  <c r="I32" i="3"/>
  <c r="I28" i="3"/>
  <c r="I24" i="3"/>
  <c r="I21" i="3"/>
  <c r="I19" i="3"/>
  <c r="I20" i="3"/>
  <c r="I17" i="3"/>
  <c r="I15" i="3"/>
  <c r="I13" i="3"/>
  <c r="I11" i="3"/>
  <c r="I9" i="3"/>
  <c r="I8" i="3"/>
  <c r="I6" i="3"/>
  <c r="I38" i="3"/>
  <c r="I40" i="3"/>
  <c r="I34" i="3"/>
  <c r="I35" i="3"/>
  <c r="I26" i="3"/>
  <c r="I22" i="3"/>
  <c r="I23" i="3"/>
  <c r="I18" i="3"/>
  <c r="I25" i="3"/>
  <c r="I16" i="3"/>
  <c r="I27" i="3"/>
  <c r="I12" i="3"/>
  <c r="I10" i="3"/>
  <c r="I14" i="3"/>
  <c r="I7" i="3"/>
  <c r="E49" i="6"/>
  <c r="E46" i="6"/>
  <c r="E44" i="6"/>
  <c r="E42" i="6"/>
  <c r="E41" i="6"/>
  <c r="E48" i="6"/>
  <c r="E45" i="6"/>
  <c r="E43" i="6"/>
  <c r="E47" i="6"/>
  <c r="E50" i="6"/>
  <c r="E35" i="6"/>
  <c r="E33" i="6"/>
  <c r="E36" i="6"/>
  <c r="E34" i="6"/>
  <c r="E37" i="6"/>
  <c r="C15" i="10"/>
  <c r="E30" i="6"/>
  <c r="E28" i="6"/>
  <c r="E25" i="6"/>
  <c r="E26" i="6"/>
  <c r="E27" i="6"/>
  <c r="E24" i="6"/>
  <c r="E22" i="6"/>
  <c r="E19" i="6"/>
  <c r="E23" i="6"/>
  <c r="E21" i="6"/>
  <c r="E18" i="6"/>
  <c r="E31" i="6"/>
  <c r="E16" i="6"/>
  <c r="E14" i="6"/>
  <c r="E12" i="6"/>
  <c r="E10" i="6"/>
  <c r="E9" i="6"/>
  <c r="E7" i="6"/>
  <c r="E29" i="6"/>
  <c r="E17" i="6"/>
  <c r="E13" i="6"/>
  <c r="E32" i="6"/>
  <c r="E20" i="6"/>
  <c r="E6" i="6"/>
  <c r="E8" i="6"/>
  <c r="E15" i="6"/>
  <c r="E11" i="6"/>
  <c r="E9" i="4"/>
  <c r="E7" i="4"/>
  <c r="J38" i="3"/>
  <c r="J40" i="3"/>
  <c r="J34" i="3"/>
  <c r="J35" i="3"/>
  <c r="J26" i="3"/>
  <c r="J39" i="3"/>
  <c r="J37" i="3"/>
  <c r="J36" i="3"/>
  <c r="J33" i="3"/>
  <c r="J32" i="3"/>
  <c r="J28" i="3"/>
  <c r="J24" i="3"/>
  <c r="J21" i="3"/>
  <c r="J19" i="3"/>
  <c r="J20" i="3"/>
  <c r="J17" i="3"/>
  <c r="J15" i="3"/>
  <c r="J13" i="3"/>
  <c r="J11" i="3"/>
  <c r="J9" i="3"/>
  <c r="J8" i="3"/>
  <c r="J6" i="3"/>
  <c r="J22" i="3"/>
  <c r="J23" i="3"/>
  <c r="J18" i="3"/>
  <c r="J25" i="3"/>
  <c r="J16" i="3"/>
  <c r="J27" i="3"/>
  <c r="J12" i="3"/>
  <c r="J10" i="3"/>
  <c r="J14" i="3"/>
  <c r="J7" i="3"/>
  <c r="E67" i="7"/>
  <c r="D67" i="7"/>
  <c r="F52" i="7"/>
  <c r="F66" i="7"/>
  <c r="F68" i="7"/>
  <c r="F41" i="7"/>
  <c r="F53" i="7"/>
  <c r="F40" i="7"/>
  <c r="F64" i="7"/>
  <c r="F65" i="7"/>
  <c r="F61" i="7"/>
  <c r="F59" i="7"/>
  <c r="F22" i="7"/>
  <c r="F60" i="7"/>
  <c r="F55" i="7"/>
  <c r="F67" i="7"/>
  <c r="F57" i="7"/>
  <c r="F63" i="7"/>
  <c r="F56" i="7"/>
  <c r="F54" i="7"/>
  <c r="F62" i="7"/>
  <c r="F49" i="7"/>
  <c r="F43" i="7"/>
  <c r="F45" i="7"/>
  <c r="F44" i="7"/>
  <c r="F36" i="7"/>
  <c r="F34" i="7"/>
  <c r="F32" i="7"/>
  <c r="F29" i="7"/>
  <c r="F27" i="7"/>
  <c r="F25" i="7"/>
  <c r="F24" i="7"/>
  <c r="F51" i="7"/>
  <c r="F42" i="7"/>
  <c r="F39" i="7"/>
  <c r="F38" i="7"/>
  <c r="F37" i="7"/>
  <c r="F35" i="7"/>
  <c r="F33" i="7"/>
  <c r="F31" i="7"/>
  <c r="F28" i="7"/>
  <c r="F26" i="7"/>
  <c r="F30" i="7"/>
  <c r="F58" i="7"/>
  <c r="F23" i="7"/>
  <c r="F20" i="7"/>
  <c r="F18" i="7"/>
  <c r="F16" i="7"/>
  <c r="F14" i="7"/>
  <c r="F12" i="7"/>
  <c r="F50" i="7"/>
  <c r="F21" i="7"/>
  <c r="F13" i="7"/>
  <c r="F8" i="7"/>
  <c r="F19" i="7"/>
  <c r="F10" i="7"/>
  <c r="F11" i="7"/>
  <c r="F17" i="7"/>
  <c r="F15" i="7"/>
  <c r="F9" i="7"/>
  <c r="F7" i="7"/>
  <c r="E46" i="7"/>
  <c r="D74" i="7"/>
  <c r="E74" i="7"/>
  <c r="D71" i="7"/>
  <c r="G1" i="7"/>
  <c r="F16" i="9"/>
  <c r="F25" i="9"/>
  <c r="F32" i="9"/>
  <c r="F33" i="9"/>
  <c r="F15" i="9"/>
  <c r="F10" i="9"/>
  <c r="F11" i="9"/>
  <c r="F12" i="9"/>
  <c r="F13" i="9"/>
  <c r="F14" i="9"/>
  <c r="F34" i="9"/>
  <c r="F35" i="9"/>
  <c r="F36" i="9"/>
  <c r="F37" i="9"/>
  <c r="F38" i="9"/>
  <c r="F41" i="9"/>
  <c r="F43" i="9"/>
  <c r="F22" i="9"/>
  <c r="F27" i="9"/>
  <c r="F26" i="9"/>
  <c r="F7" i="9"/>
  <c r="F6" i="9"/>
  <c r="C24" i="10"/>
  <c r="E38" i="6"/>
  <c r="E52" i="6"/>
  <c r="C29" i="10"/>
  <c r="C10" i="10"/>
  <c r="D38" i="6"/>
  <c r="D52" i="6"/>
  <c r="I56" i="5"/>
  <c r="J19" i="5"/>
  <c r="J16" i="5"/>
  <c r="J47" i="5"/>
  <c r="J12" i="5"/>
  <c r="J32" i="5"/>
  <c r="J17" i="5"/>
  <c r="J51" i="5"/>
  <c r="J26" i="5"/>
  <c r="J11" i="5"/>
  <c r="J7" i="5"/>
  <c r="J22" i="5"/>
  <c r="J40" i="5"/>
  <c r="J43" i="5"/>
  <c r="J45" i="5"/>
  <c r="J27" i="5"/>
  <c r="J21" i="5"/>
  <c r="J9" i="5"/>
  <c r="J29" i="5"/>
  <c r="J28" i="5"/>
  <c r="J41" i="5"/>
  <c r="J50" i="5"/>
  <c r="J6" i="5"/>
  <c r="J20" i="5"/>
  <c r="J10" i="5"/>
  <c r="J33" i="5"/>
  <c r="J46" i="5"/>
  <c r="K52" i="5"/>
  <c r="J18" i="5"/>
  <c r="J15" i="5"/>
  <c r="J31" i="5"/>
  <c r="J23" i="5"/>
  <c r="J39" i="5"/>
  <c r="J48" i="5"/>
  <c r="J49" i="5"/>
  <c r="J8" i="5"/>
  <c r="J14" i="5"/>
  <c r="J13" i="5"/>
  <c r="J24" i="5"/>
  <c r="J38" i="5"/>
  <c r="J25" i="5"/>
  <c r="J44" i="5"/>
  <c r="J42" i="5"/>
  <c r="E6" i="4"/>
  <c r="E5" i="4"/>
  <c r="E8" i="4"/>
  <c r="E11" i="4"/>
  <c r="L39" i="3"/>
  <c r="L37" i="3"/>
  <c r="L36" i="3"/>
  <c r="L33" i="3"/>
  <c r="L32" i="3"/>
  <c r="L28" i="3"/>
  <c r="L38" i="3"/>
  <c r="L40" i="3"/>
  <c r="L34" i="3"/>
  <c r="L35" i="3"/>
  <c r="L26" i="3"/>
  <c r="L22" i="3"/>
  <c r="L23" i="3"/>
  <c r="L18" i="3"/>
  <c r="L25" i="3"/>
  <c r="L16" i="3"/>
  <c r="L27" i="3"/>
  <c r="L12" i="3"/>
  <c r="L10" i="3"/>
  <c r="L14" i="3"/>
  <c r="L7" i="3"/>
  <c r="L24" i="3"/>
  <c r="L21" i="3"/>
  <c r="L19" i="3"/>
  <c r="L20" i="3"/>
  <c r="L17" i="3"/>
  <c r="L15" i="3"/>
  <c r="L13" i="3"/>
  <c r="L11" i="3"/>
  <c r="L9" i="3"/>
  <c r="L8" i="3"/>
  <c r="L6" i="3"/>
  <c r="F49" i="6"/>
  <c r="F36" i="6"/>
  <c r="F48" i="6"/>
  <c r="F46" i="6"/>
  <c r="F45" i="6"/>
  <c r="F44" i="6"/>
  <c r="F43" i="6"/>
  <c r="F42" i="6"/>
  <c r="F47" i="6"/>
  <c r="F41" i="6"/>
  <c r="F35" i="6"/>
  <c r="F34" i="6"/>
  <c r="F33" i="6"/>
  <c r="F31" i="6"/>
  <c r="F29" i="6"/>
  <c r="F50" i="6"/>
  <c r="F37" i="6"/>
  <c r="D15" i="10"/>
  <c r="F30" i="6"/>
  <c r="F28" i="6"/>
  <c r="F25" i="6"/>
  <c r="F27" i="6"/>
  <c r="F24" i="6"/>
  <c r="F23" i="6"/>
  <c r="F22" i="6"/>
  <c r="F21" i="6"/>
  <c r="F19" i="6"/>
  <c r="F18" i="6"/>
  <c r="F17" i="6"/>
  <c r="F20" i="6"/>
  <c r="F13" i="6"/>
  <c r="F26" i="6"/>
  <c r="F16" i="6"/>
  <c r="F14" i="6"/>
  <c r="F12" i="6"/>
  <c r="F11" i="6"/>
  <c r="F9" i="6"/>
  <c r="F8" i="6"/>
  <c r="F10" i="6"/>
  <c r="F15" i="6"/>
  <c r="F7" i="6"/>
  <c r="F6" i="6"/>
  <c r="F32" i="6"/>
  <c r="G1" i="4"/>
  <c r="F11" i="4"/>
  <c r="F8" i="4"/>
  <c r="F7" i="4"/>
  <c r="F6" i="4"/>
  <c r="F5" i="4"/>
  <c r="F9" i="4"/>
  <c r="K16" i="3"/>
  <c r="K27" i="3"/>
  <c r="K10" i="3"/>
  <c r="K7" i="3"/>
  <c r="K20" i="3"/>
  <c r="K22" i="3"/>
  <c r="K23" i="3"/>
  <c r="K18" i="3"/>
  <c r="K25" i="3"/>
  <c r="K12" i="3"/>
  <c r="K14" i="3"/>
  <c r="K21" i="3"/>
  <c r="K39" i="3"/>
  <c r="K38" i="3"/>
  <c r="K37" i="3"/>
  <c r="K40" i="3"/>
  <c r="K36" i="3"/>
  <c r="K34" i="3"/>
  <c r="K33" i="3"/>
  <c r="K35" i="3"/>
  <c r="K32" i="3"/>
  <c r="K28" i="3"/>
  <c r="K26" i="3"/>
  <c r="K24" i="3"/>
  <c r="K19" i="3"/>
  <c r="K9" i="3"/>
  <c r="K15" i="3"/>
  <c r="K11" i="3"/>
  <c r="K8" i="3"/>
  <c r="K17" i="3"/>
  <c r="K13" i="3"/>
  <c r="K6" i="3"/>
  <c r="K48" i="5"/>
  <c r="K22" i="5"/>
  <c r="K14" i="5"/>
  <c r="K25" i="5"/>
  <c r="K26" i="5"/>
  <c r="F75" i="7"/>
  <c r="D75" i="7"/>
  <c r="D76" i="7"/>
  <c r="E75" i="7"/>
  <c r="F46" i="7"/>
  <c r="G52" i="7"/>
  <c r="G41" i="7"/>
  <c r="G66" i="7"/>
  <c r="G68" i="7"/>
  <c r="G40" i="7"/>
  <c r="G53" i="7"/>
  <c r="G64" i="7"/>
  <c r="G65" i="7"/>
  <c r="G63" i="7"/>
  <c r="G62" i="7"/>
  <c r="G22" i="7"/>
  <c r="G59" i="7"/>
  <c r="G57" i="7"/>
  <c r="G58" i="7"/>
  <c r="G61" i="7"/>
  <c r="G56" i="7"/>
  <c r="G54" i="7"/>
  <c r="G51" i="7"/>
  <c r="G49" i="7"/>
  <c r="G43" i="7"/>
  <c r="G45" i="7"/>
  <c r="G37" i="7"/>
  <c r="G55" i="7"/>
  <c r="G67" i="7"/>
  <c r="G50" i="7"/>
  <c r="G44" i="7"/>
  <c r="G42" i="7"/>
  <c r="G39" i="7"/>
  <c r="G38" i="7"/>
  <c r="G35" i="7"/>
  <c r="G33" i="7"/>
  <c r="G28" i="7"/>
  <c r="G30" i="7"/>
  <c r="G23" i="7"/>
  <c r="G20" i="7"/>
  <c r="G18" i="7"/>
  <c r="G16" i="7"/>
  <c r="G14" i="7"/>
  <c r="G29" i="7"/>
  <c r="G25" i="7"/>
  <c r="G31" i="7"/>
  <c r="G26" i="7"/>
  <c r="G21" i="7"/>
  <c r="G19" i="7"/>
  <c r="G17" i="7"/>
  <c r="G15" i="7"/>
  <c r="G13" i="7"/>
  <c r="G34" i="7"/>
  <c r="G12" i="7"/>
  <c r="G10" i="7"/>
  <c r="G8" i="7"/>
  <c r="G27" i="7"/>
  <c r="G36" i="7"/>
  <c r="G32" i="7"/>
  <c r="G24" i="7"/>
  <c r="G11" i="7"/>
  <c r="G9" i="7"/>
  <c r="G7" i="7"/>
  <c r="G60" i="7"/>
  <c r="E70" i="7"/>
  <c r="F74" i="7"/>
  <c r="G63" i="1"/>
  <c r="G61" i="1"/>
  <c r="G60" i="1"/>
  <c r="I46" i="2"/>
  <c r="I41" i="2"/>
  <c r="I42" i="2"/>
  <c r="I36" i="2"/>
  <c r="I43" i="2"/>
  <c r="I45" i="2"/>
  <c r="I34" i="2"/>
  <c r="D33" i="14"/>
  <c r="I24" i="2"/>
  <c r="I27" i="2"/>
  <c r="D77" i="14"/>
  <c r="I22" i="2"/>
  <c r="I25" i="2"/>
  <c r="I29" i="2"/>
  <c r="I16" i="2"/>
  <c r="I14" i="2"/>
  <c r="I12" i="2"/>
  <c r="D13" i="14"/>
  <c r="I10" i="2"/>
  <c r="I8" i="2"/>
  <c r="I6" i="2"/>
  <c r="I20" i="2"/>
  <c r="I33" i="2"/>
  <c r="B7" i="10"/>
  <c r="I37" i="2"/>
  <c r="B13" i="10"/>
  <c r="I35" i="2"/>
  <c r="I23" i="2"/>
  <c r="I18" i="2"/>
  <c r="B21" i="10"/>
  <c r="D8" i="14"/>
  <c r="I31" i="2"/>
  <c r="G78" i="1"/>
  <c r="D65" i="14"/>
  <c r="G75" i="1"/>
  <c r="G76" i="1"/>
  <c r="G77" i="1"/>
  <c r="G72" i="1"/>
  <c r="G70" i="1"/>
  <c r="G74" i="1"/>
  <c r="G71" i="1"/>
  <c r="D59" i="14"/>
  <c r="G66" i="1"/>
  <c r="G65" i="1"/>
  <c r="G69" i="1"/>
  <c r="G58" i="1"/>
  <c r="G73" i="1"/>
  <c r="G52" i="1"/>
  <c r="D43" i="14"/>
  <c r="G53" i="1"/>
  <c r="G47" i="1"/>
  <c r="G45" i="1"/>
  <c r="G40" i="1"/>
  <c r="G38" i="1"/>
  <c r="G36" i="1"/>
  <c r="G32" i="1"/>
  <c r="G62" i="1"/>
  <c r="G64" i="1"/>
  <c r="G51" i="1"/>
  <c r="D42" i="14"/>
  <c r="G67" i="1"/>
  <c r="G68" i="1"/>
  <c r="G44" i="1"/>
  <c r="G39" i="1"/>
  <c r="G31" i="1"/>
  <c r="G29" i="1"/>
  <c r="G27" i="1"/>
  <c r="G24" i="1"/>
  <c r="G22" i="1"/>
  <c r="G20" i="1"/>
  <c r="G33" i="1"/>
  <c r="G34" i="1"/>
  <c r="G18" i="1"/>
  <c r="D23" i="14"/>
  <c r="D20" i="14"/>
  <c r="G59" i="1"/>
  <c r="G46" i="1"/>
  <c r="G43" i="1"/>
  <c r="G57" i="1"/>
  <c r="G41" i="1"/>
  <c r="G25" i="1"/>
  <c r="G14" i="1"/>
  <c r="D19" i="14"/>
  <c r="G50" i="1"/>
  <c r="D41" i="14"/>
  <c r="G48" i="1"/>
  <c r="G30" i="1"/>
  <c r="G35" i="1"/>
  <c r="D24" i="14"/>
  <c r="G28" i="1"/>
  <c r="G23" i="1"/>
  <c r="G19" i="1"/>
  <c r="G11" i="1"/>
  <c r="D9" i="14"/>
  <c r="G8" i="1"/>
  <c r="G6" i="1"/>
  <c r="G9" i="1"/>
  <c r="G16" i="1"/>
  <c r="G21" i="1"/>
  <c r="G17" i="1"/>
  <c r="D22" i="14"/>
  <c r="G10" i="1"/>
  <c r="D7" i="14"/>
  <c r="G5" i="1"/>
  <c r="G37" i="1"/>
  <c r="G7" i="1"/>
  <c r="G26" i="1"/>
  <c r="G12" i="1"/>
  <c r="G49" i="1"/>
  <c r="F17" i="9"/>
  <c r="F31" i="9"/>
  <c r="F73" i="9"/>
  <c r="F9" i="9"/>
  <c r="F23" i="9"/>
  <c r="F8" i="9"/>
  <c r="F24" i="9"/>
  <c r="F20" i="9"/>
  <c r="F19" i="9"/>
  <c r="F42" i="9"/>
  <c r="F21" i="9"/>
  <c r="F30" i="9"/>
  <c r="F29" i="9"/>
  <c r="F28" i="9"/>
  <c r="H1" i="7"/>
  <c r="H38" i="2"/>
  <c r="H49" i="2"/>
  <c r="G8" i="9"/>
  <c r="G13" i="9"/>
  <c r="G33" i="9"/>
  <c r="G66" i="9"/>
  <c r="D38" i="14"/>
  <c r="G10" i="9"/>
  <c r="D10" i="14"/>
  <c r="G15" i="9"/>
  <c r="D15" i="14"/>
  <c r="D17" i="14"/>
  <c r="D21" i="14"/>
  <c r="G12" i="9"/>
  <c r="D12" i="14"/>
  <c r="G14" i="9"/>
  <c r="D14" i="14"/>
  <c r="B22" i="10"/>
  <c r="G16" i="9"/>
  <c r="D16" i="14"/>
  <c r="G11" i="9"/>
  <c r="D11" i="14"/>
  <c r="G32" i="9"/>
  <c r="D32" i="14"/>
  <c r="G39" i="9"/>
  <c r="D39" i="14"/>
  <c r="G25" i="9"/>
  <c r="D25" i="14"/>
  <c r="G53" i="9"/>
  <c r="D54" i="14"/>
  <c r="G52" i="9"/>
  <c r="D53" i="14"/>
  <c r="G55" i="9"/>
  <c r="D56" i="14"/>
  <c r="B12" i="10"/>
  <c r="D44" i="14"/>
  <c r="G56" i="9"/>
  <c r="D57" i="14"/>
  <c r="G61" i="9"/>
  <c r="D62" i="14"/>
  <c r="G65" i="9"/>
  <c r="G51" i="9"/>
  <c r="D52" i="14"/>
  <c r="G47" i="9"/>
  <c r="D48" i="14"/>
  <c r="H90" i="1"/>
  <c r="F72" i="9"/>
  <c r="C78" i="14"/>
  <c r="G6" i="9"/>
  <c r="D6" i="14"/>
  <c r="G18" i="9"/>
  <c r="D18" i="14"/>
  <c r="G30" i="9"/>
  <c r="D30" i="14"/>
  <c r="G31" i="9"/>
  <c r="D31" i="14"/>
  <c r="G54" i="9"/>
  <c r="D55" i="14"/>
  <c r="G57" i="9"/>
  <c r="D58" i="14"/>
  <c r="G63" i="9"/>
  <c r="D64" i="14"/>
  <c r="G27" i="9"/>
  <c r="D27" i="14"/>
  <c r="G36" i="9"/>
  <c r="D36" i="14"/>
  <c r="G26" i="9"/>
  <c r="D26" i="14"/>
  <c r="G35" i="9"/>
  <c r="D35" i="14"/>
  <c r="G60" i="9"/>
  <c r="D61" i="14"/>
  <c r="G59" i="9"/>
  <c r="D60" i="14"/>
  <c r="G62" i="9"/>
  <c r="D63" i="14"/>
  <c r="G49" i="9"/>
  <c r="D50" i="14"/>
  <c r="G34" i="9"/>
  <c r="D34" i="14"/>
  <c r="G37" i="9"/>
  <c r="D37" i="14"/>
  <c r="G48" i="9"/>
  <c r="D49" i="14"/>
  <c r="G50" i="9"/>
  <c r="D51" i="14"/>
  <c r="B8" i="10"/>
  <c r="D40" i="14"/>
  <c r="D45" i="14"/>
  <c r="D69" i="14"/>
  <c r="D28" i="14"/>
  <c r="D29" i="14"/>
  <c r="D24" i="10"/>
  <c r="D53" i="6"/>
  <c r="B29" i="10"/>
  <c r="F38" i="6"/>
  <c r="F52" i="6"/>
  <c r="D29" i="10"/>
  <c r="D10" i="10"/>
  <c r="E53" i="6"/>
  <c r="K6" i="5"/>
  <c r="K40" i="5"/>
  <c r="K10" i="5"/>
  <c r="K44" i="5"/>
  <c r="B23" i="10"/>
  <c r="B25" i="10"/>
  <c r="B20" i="10"/>
  <c r="G40" i="9"/>
  <c r="B9" i="10"/>
  <c r="B11" i="10"/>
  <c r="B6" i="10"/>
  <c r="K7" i="5"/>
  <c r="K13" i="5"/>
  <c r="K12" i="5"/>
  <c r="K17" i="5"/>
  <c r="K31" i="5"/>
  <c r="K38" i="5"/>
  <c r="K15" i="5"/>
  <c r="K23" i="5"/>
  <c r="K43" i="5"/>
  <c r="K45" i="5"/>
  <c r="K49" i="5"/>
  <c r="K8" i="5"/>
  <c r="K24" i="5"/>
  <c r="K11" i="5"/>
  <c r="K18" i="5"/>
  <c r="K32" i="5"/>
  <c r="K39" i="5"/>
  <c r="K20" i="5"/>
  <c r="K27" i="5"/>
  <c r="K41" i="5"/>
  <c r="K46" i="5"/>
  <c r="K51" i="5"/>
  <c r="K9" i="5"/>
  <c r="K16" i="5"/>
  <c r="K21" i="5"/>
  <c r="K29" i="5"/>
  <c r="K33" i="5"/>
  <c r="K47" i="5"/>
  <c r="K19" i="5"/>
  <c r="K28" i="5"/>
  <c r="K42" i="5"/>
  <c r="K50" i="5"/>
  <c r="M15" i="3"/>
  <c r="M13" i="3"/>
  <c r="M9" i="3"/>
  <c r="M6" i="3"/>
  <c r="M39" i="3"/>
  <c r="M38" i="3"/>
  <c r="M37" i="3"/>
  <c r="M40" i="3"/>
  <c r="M36" i="3"/>
  <c r="M34" i="3"/>
  <c r="M33" i="3"/>
  <c r="M35" i="3"/>
  <c r="M32" i="3"/>
  <c r="M28" i="3"/>
  <c r="M26" i="3"/>
  <c r="M24" i="3"/>
  <c r="M21" i="3"/>
  <c r="M19" i="3"/>
  <c r="M20" i="3"/>
  <c r="M17" i="3"/>
  <c r="M11" i="3"/>
  <c r="M8" i="3"/>
  <c r="M22" i="3"/>
  <c r="M23" i="3"/>
  <c r="M25" i="3"/>
  <c r="M18" i="3"/>
  <c r="M27" i="3"/>
  <c r="M10" i="3"/>
  <c r="M7" i="3"/>
  <c r="M16" i="3"/>
  <c r="M12" i="3"/>
  <c r="M14" i="3"/>
  <c r="L51" i="5"/>
  <c r="L48" i="5"/>
  <c r="L46" i="5"/>
  <c r="L44" i="5"/>
  <c r="L41" i="5"/>
  <c r="L52" i="5"/>
  <c r="L49" i="5"/>
  <c r="L50" i="5"/>
  <c r="L45" i="5"/>
  <c r="L42" i="5"/>
  <c r="L40" i="5"/>
  <c r="L47" i="5"/>
  <c r="L38" i="5"/>
  <c r="L33" i="5"/>
  <c r="L31" i="5"/>
  <c r="L29" i="5"/>
  <c r="L27" i="5"/>
  <c r="L24" i="5"/>
  <c r="L22" i="5"/>
  <c r="L43" i="5"/>
  <c r="L39" i="5"/>
  <c r="L32" i="5"/>
  <c r="L25" i="5"/>
  <c r="L21" i="5"/>
  <c r="L11" i="5"/>
  <c r="L12" i="5"/>
  <c r="L8" i="5"/>
  <c r="L6" i="5"/>
  <c r="L28" i="5"/>
  <c r="L26" i="5"/>
  <c r="L20" i="5"/>
  <c r="L16" i="5"/>
  <c r="L14" i="5"/>
  <c r="L23" i="5"/>
  <c r="L13" i="5"/>
  <c r="L10" i="5"/>
  <c r="L9" i="5"/>
  <c r="L7" i="5"/>
  <c r="L19" i="5"/>
  <c r="L18" i="5"/>
  <c r="L15" i="5"/>
  <c r="L17" i="5"/>
  <c r="G48" i="6"/>
  <c r="G45" i="6"/>
  <c r="G43" i="6"/>
  <c r="G47" i="6"/>
  <c r="G49" i="6"/>
  <c r="G46" i="6"/>
  <c r="G44" i="6"/>
  <c r="G42" i="6"/>
  <c r="G41" i="6"/>
  <c r="G36" i="6"/>
  <c r="G34" i="6"/>
  <c r="G50" i="6"/>
  <c r="G35" i="6"/>
  <c r="G33" i="6"/>
  <c r="G31" i="6"/>
  <c r="G29" i="6"/>
  <c r="G26" i="6"/>
  <c r="G37" i="6"/>
  <c r="E15" i="10"/>
  <c r="G28" i="6"/>
  <c r="G25" i="6"/>
  <c r="G23" i="6"/>
  <c r="G21" i="6"/>
  <c r="G18" i="6"/>
  <c r="G30" i="6"/>
  <c r="G27" i="6"/>
  <c r="G24" i="6"/>
  <c r="G22" i="6"/>
  <c r="G19" i="6"/>
  <c r="G17" i="6"/>
  <c r="G20" i="6"/>
  <c r="G13" i="6"/>
  <c r="G11" i="6"/>
  <c r="G15" i="6"/>
  <c r="G8" i="6"/>
  <c r="G6" i="6"/>
  <c r="G16" i="6"/>
  <c r="G32" i="6"/>
  <c r="G14" i="6"/>
  <c r="G7" i="6"/>
  <c r="G9" i="6"/>
  <c r="G10" i="6"/>
  <c r="G12" i="6"/>
  <c r="G41" i="9"/>
  <c r="G73" i="9"/>
  <c r="H1" i="4"/>
  <c r="G11" i="4"/>
  <c r="G7" i="4"/>
  <c r="G5" i="4"/>
  <c r="G8" i="4"/>
  <c r="G6" i="4"/>
  <c r="G9" i="4"/>
  <c r="E76" i="7"/>
  <c r="E71" i="7"/>
  <c r="G74" i="7"/>
  <c r="G75" i="7"/>
  <c r="G46" i="7"/>
  <c r="H52" i="7"/>
  <c r="H68" i="7"/>
  <c r="H41" i="7"/>
  <c r="H66" i="7"/>
  <c r="H53" i="7"/>
  <c r="H40" i="7"/>
  <c r="H22" i="7"/>
  <c r="H63" i="7"/>
  <c r="H62" i="7"/>
  <c r="H60" i="7"/>
  <c r="H57" i="7"/>
  <c r="H65" i="7"/>
  <c r="H61" i="7"/>
  <c r="H56" i="7"/>
  <c r="H54" i="7"/>
  <c r="H55" i="7"/>
  <c r="H50" i="7"/>
  <c r="H44" i="7"/>
  <c r="H42" i="7"/>
  <c r="H39" i="7"/>
  <c r="H64" i="7"/>
  <c r="H58" i="7"/>
  <c r="H51" i="7"/>
  <c r="H38" i="7"/>
  <c r="H35" i="7"/>
  <c r="H33" i="7"/>
  <c r="H31" i="7"/>
  <c r="H28" i="7"/>
  <c r="H26" i="7"/>
  <c r="H30" i="7"/>
  <c r="H49" i="7"/>
  <c r="H37" i="7"/>
  <c r="H59" i="7"/>
  <c r="H43" i="7"/>
  <c r="H36" i="7"/>
  <c r="H34" i="7"/>
  <c r="H32" i="7"/>
  <c r="H29" i="7"/>
  <c r="H27" i="7"/>
  <c r="H25" i="7"/>
  <c r="H24" i="7"/>
  <c r="H21" i="7"/>
  <c r="H19" i="7"/>
  <c r="H17" i="7"/>
  <c r="H15" i="7"/>
  <c r="H13" i="7"/>
  <c r="H11" i="7"/>
  <c r="H16" i="7"/>
  <c r="H9" i="7"/>
  <c r="H10" i="7"/>
  <c r="H8" i="7"/>
  <c r="H23" i="7"/>
  <c r="H14" i="7"/>
  <c r="H7" i="7"/>
  <c r="H18" i="7"/>
  <c r="H12" i="7"/>
  <c r="H45" i="7"/>
  <c r="H20" i="7"/>
  <c r="H67" i="7"/>
  <c r="F70" i="7"/>
  <c r="G38" i="9"/>
  <c r="G17" i="9"/>
  <c r="H63" i="1"/>
  <c r="H61" i="1"/>
  <c r="H51" i="9"/>
  <c r="H60" i="1"/>
  <c r="H62" i="1"/>
  <c r="H50" i="9"/>
  <c r="G44" i="9"/>
  <c r="B14" i="10"/>
  <c r="B16" i="10"/>
  <c r="G23" i="9"/>
  <c r="G19" i="9"/>
  <c r="G43" i="9"/>
  <c r="G22" i="9"/>
  <c r="G7" i="9"/>
  <c r="G58" i="9"/>
  <c r="G42" i="9"/>
  <c r="G20" i="9"/>
  <c r="G64" i="9"/>
  <c r="J41" i="2"/>
  <c r="H52" i="9"/>
  <c r="J43" i="2"/>
  <c r="J48" i="2"/>
  <c r="C21" i="10"/>
  <c r="J35" i="2"/>
  <c r="J34" i="2"/>
  <c r="J46" i="2"/>
  <c r="J36" i="2"/>
  <c r="E25" i="14"/>
  <c r="J25" i="2"/>
  <c r="J45" i="2"/>
  <c r="J31" i="2"/>
  <c r="J24" i="2"/>
  <c r="J23" i="2"/>
  <c r="J18" i="2"/>
  <c r="J16" i="2"/>
  <c r="E77" i="14"/>
  <c r="J22" i="2"/>
  <c r="J27" i="2"/>
  <c r="J12" i="2"/>
  <c r="J20" i="2"/>
  <c r="E10" i="14"/>
  <c r="E8" i="14"/>
  <c r="J33" i="2"/>
  <c r="C7" i="10"/>
  <c r="J44" i="2"/>
  <c r="J42" i="2"/>
  <c r="H53" i="9"/>
  <c r="J37" i="2"/>
  <c r="C13" i="10"/>
  <c r="J29" i="2"/>
  <c r="J14" i="2"/>
  <c r="J10" i="2"/>
  <c r="J8" i="2"/>
  <c r="J6" i="2"/>
  <c r="G9" i="9"/>
  <c r="H80" i="1"/>
  <c r="H78" i="1"/>
  <c r="H64" i="9"/>
  <c r="H77" i="1"/>
  <c r="H72" i="1"/>
  <c r="H59" i="9"/>
  <c r="H75" i="1"/>
  <c r="H62" i="9"/>
  <c r="H74" i="1"/>
  <c r="H61" i="9"/>
  <c r="H73" i="1"/>
  <c r="H60" i="9"/>
  <c r="H70" i="1"/>
  <c r="H57" i="9"/>
  <c r="H52" i="1"/>
  <c r="H65" i="9"/>
  <c r="H67" i="1"/>
  <c r="H68" i="1"/>
  <c r="H55" i="9"/>
  <c r="H76" i="1"/>
  <c r="H63" i="9"/>
  <c r="H71" i="1"/>
  <c r="H64" i="1"/>
  <c r="H51" i="1"/>
  <c r="H65" i="1"/>
  <c r="H54" i="9"/>
  <c r="H69" i="1"/>
  <c r="H56" i="9"/>
  <c r="H59" i="1"/>
  <c r="H49" i="9"/>
  <c r="H50" i="1"/>
  <c r="E41" i="14"/>
  <c r="H48" i="1"/>
  <c r="E38" i="14"/>
  <c r="H46" i="1"/>
  <c r="H44" i="1"/>
  <c r="H45" i="1"/>
  <c r="H38" i="1"/>
  <c r="H43" i="1"/>
  <c r="H57" i="1"/>
  <c r="H47" i="9"/>
  <c r="H47" i="1"/>
  <c r="H36" i="1"/>
  <c r="H35" i="1"/>
  <c r="E24" i="14"/>
  <c r="H30" i="1"/>
  <c r="H28" i="1"/>
  <c r="H25" i="1"/>
  <c r="H26" i="1"/>
  <c r="H21" i="1"/>
  <c r="H23" i="1"/>
  <c r="H66" i="1"/>
  <c r="H58" i="1"/>
  <c r="H48" i="9"/>
  <c r="H53" i="1"/>
  <c r="H27" i="1"/>
  <c r="H33" i="1"/>
  <c r="H19" i="1"/>
  <c r="E18" i="14"/>
  <c r="H11" i="1"/>
  <c r="E9" i="14"/>
  <c r="H8" i="1"/>
  <c r="H6" i="1"/>
  <c r="H9" i="1"/>
  <c r="H31" i="1"/>
  <c r="H22" i="1"/>
  <c r="H29" i="1"/>
  <c r="H20" i="1"/>
  <c r="H34" i="1"/>
  <c r="H37" i="1"/>
  <c r="H39" i="1"/>
  <c r="H12" i="1"/>
  <c r="H49" i="1"/>
  <c r="C6" i="10"/>
  <c r="H16" i="1"/>
  <c r="H41" i="1"/>
  <c r="H14" i="1"/>
  <c r="H7" i="1"/>
  <c r="H40" i="1"/>
  <c r="H24" i="1"/>
  <c r="H10" i="1"/>
  <c r="H32" i="1"/>
  <c r="H18" i="1"/>
  <c r="E23" i="14"/>
  <c r="H5" i="1"/>
  <c r="H17" i="1"/>
  <c r="E22" i="14"/>
  <c r="E20" i="14"/>
  <c r="G28" i="9"/>
  <c r="H54" i="2"/>
  <c r="F74" i="9"/>
  <c r="G45" i="9"/>
  <c r="G24" i="9"/>
  <c r="G29" i="9"/>
  <c r="G21" i="9"/>
  <c r="G72" i="9"/>
  <c r="I1" i="7"/>
  <c r="G54" i="1"/>
  <c r="G81" i="1"/>
  <c r="H10" i="9"/>
  <c r="H25" i="9"/>
  <c r="I38" i="2"/>
  <c r="I49" i="2"/>
  <c r="H66" i="9"/>
  <c r="E59" i="14"/>
  <c r="H58" i="9"/>
  <c r="H39" i="9"/>
  <c r="E39" i="14"/>
  <c r="H33" i="9"/>
  <c r="E33" i="14"/>
  <c r="H13" i="9"/>
  <c r="E13" i="14"/>
  <c r="H11" i="9"/>
  <c r="E11" i="14"/>
  <c r="H16" i="9"/>
  <c r="E16" i="14"/>
  <c r="H12" i="9"/>
  <c r="E12" i="14"/>
  <c r="I50" i="2"/>
  <c r="I54" i="2"/>
  <c r="D92" i="14"/>
  <c r="E7" i="14"/>
  <c r="E17" i="14"/>
  <c r="E65" i="14"/>
  <c r="H32" i="9"/>
  <c r="E32" i="14"/>
  <c r="H14" i="9"/>
  <c r="E14" i="14"/>
  <c r="E21" i="14"/>
  <c r="E31" i="14"/>
  <c r="H15" i="9"/>
  <c r="E15" i="14"/>
  <c r="E54" i="14"/>
  <c r="E53" i="14"/>
  <c r="C93" i="14"/>
  <c r="H6" i="9"/>
  <c r="E6" i="14"/>
  <c r="C12" i="10"/>
  <c r="E44" i="14"/>
  <c r="E48" i="14"/>
  <c r="H34" i="9"/>
  <c r="E34" i="14"/>
  <c r="E50" i="14"/>
  <c r="H42" i="9"/>
  <c r="E42" i="14"/>
  <c r="H43" i="9"/>
  <c r="E43" i="14"/>
  <c r="E63" i="14"/>
  <c r="C20" i="10"/>
  <c r="E67" i="14"/>
  <c r="H19" i="9"/>
  <c r="E19" i="14"/>
  <c r="I90" i="1"/>
  <c r="H27" i="9"/>
  <c r="E27" i="14"/>
  <c r="E49" i="14"/>
  <c r="E30" i="14"/>
  <c r="H36" i="9"/>
  <c r="E36" i="14"/>
  <c r="E57" i="14"/>
  <c r="E56" i="14"/>
  <c r="E58" i="14"/>
  <c r="E60" i="14"/>
  <c r="H26" i="9"/>
  <c r="E26" i="14"/>
  <c r="E55" i="14"/>
  <c r="E61" i="14"/>
  <c r="E51" i="14"/>
  <c r="H37" i="9"/>
  <c r="E37" i="14"/>
  <c r="H35" i="9"/>
  <c r="E35" i="14"/>
  <c r="H73" i="9"/>
  <c r="E83" i="14"/>
  <c r="E64" i="14"/>
  <c r="E62" i="14"/>
  <c r="E52" i="14"/>
  <c r="C8" i="10"/>
  <c r="E29" i="14"/>
  <c r="E40" i="14"/>
  <c r="E28" i="14"/>
  <c r="D70" i="14"/>
  <c r="G38" i="6"/>
  <c r="G52" i="6"/>
  <c r="E29" i="10"/>
  <c r="E10" i="10"/>
  <c r="E24" i="10"/>
  <c r="F53" i="6"/>
  <c r="C22" i="10"/>
  <c r="B17" i="10"/>
  <c r="G82" i="1"/>
  <c r="B26" i="10"/>
  <c r="J56" i="5"/>
  <c r="B27" i="10"/>
  <c r="H41" i="9"/>
  <c r="H18" i="9"/>
  <c r="H44" i="9"/>
  <c r="C14" i="10"/>
  <c r="C16" i="10"/>
  <c r="G86" i="1"/>
  <c r="I1" i="4"/>
  <c r="H11" i="4"/>
  <c r="H8" i="4"/>
  <c r="H7" i="4"/>
  <c r="H6" i="4"/>
  <c r="H5" i="4"/>
  <c r="H9" i="4"/>
  <c r="M52" i="5"/>
  <c r="M51" i="5"/>
  <c r="M49" i="5"/>
  <c r="M48" i="5"/>
  <c r="M50" i="5"/>
  <c r="M46" i="5"/>
  <c r="M45" i="5"/>
  <c r="M44" i="5"/>
  <c r="M42" i="5"/>
  <c r="M41" i="5"/>
  <c r="M40" i="5"/>
  <c r="M47" i="5"/>
  <c r="M39" i="5"/>
  <c r="M38" i="5"/>
  <c r="M33" i="5"/>
  <c r="M32" i="5"/>
  <c r="M31" i="5"/>
  <c r="M29" i="5"/>
  <c r="M25" i="5"/>
  <c r="M26" i="5"/>
  <c r="M18" i="5"/>
  <c r="M16" i="5"/>
  <c r="M17" i="5"/>
  <c r="M43" i="5"/>
  <c r="M28" i="5"/>
  <c r="M20" i="5"/>
  <c r="M14" i="5"/>
  <c r="M23" i="5"/>
  <c r="M13" i="5"/>
  <c r="M10" i="5"/>
  <c r="M9" i="5"/>
  <c r="M27" i="5"/>
  <c r="M24" i="5"/>
  <c r="M19" i="5"/>
  <c r="M15" i="5"/>
  <c r="M22" i="5"/>
  <c r="M21" i="5"/>
  <c r="M11" i="5"/>
  <c r="M12" i="5"/>
  <c r="M8" i="5"/>
  <c r="M7" i="5"/>
  <c r="M6" i="5"/>
  <c r="N38" i="3"/>
  <c r="N40" i="3"/>
  <c r="N34" i="3"/>
  <c r="N35" i="3"/>
  <c r="N26" i="3"/>
  <c r="N39" i="3"/>
  <c r="N37" i="3"/>
  <c r="N36" i="3"/>
  <c r="N33" i="3"/>
  <c r="N32" i="3"/>
  <c r="N28" i="3"/>
  <c r="N24" i="3"/>
  <c r="N21" i="3"/>
  <c r="N19" i="3"/>
  <c r="N20" i="3"/>
  <c r="N17" i="3"/>
  <c r="N15" i="3"/>
  <c r="N13" i="3"/>
  <c r="N11" i="3"/>
  <c r="N9" i="3"/>
  <c r="N8" i="3"/>
  <c r="N6" i="3"/>
  <c r="N22" i="3"/>
  <c r="N23" i="3"/>
  <c r="N18" i="3"/>
  <c r="N25" i="3"/>
  <c r="N16" i="3"/>
  <c r="N27" i="3"/>
  <c r="N12" i="3"/>
  <c r="N10" i="3"/>
  <c r="N14" i="3"/>
  <c r="N7" i="3"/>
  <c r="H49" i="6"/>
  <c r="H48" i="6"/>
  <c r="H46" i="6"/>
  <c r="H45" i="6"/>
  <c r="H44" i="6"/>
  <c r="H43" i="6"/>
  <c r="H42" i="6"/>
  <c r="H47" i="6"/>
  <c r="H41" i="6"/>
  <c r="H50" i="6"/>
  <c r="H35" i="6"/>
  <c r="H36" i="6"/>
  <c r="H37" i="6"/>
  <c r="F15" i="10"/>
  <c r="H30" i="6"/>
  <c r="H28" i="6"/>
  <c r="H34" i="6"/>
  <c r="H33" i="6"/>
  <c r="H31" i="6"/>
  <c r="H29" i="6"/>
  <c r="H26" i="6"/>
  <c r="H27" i="6"/>
  <c r="H24" i="6"/>
  <c r="H23" i="6"/>
  <c r="H22" i="6"/>
  <c r="H21" i="6"/>
  <c r="H19" i="6"/>
  <c r="H18" i="6"/>
  <c r="H25" i="6"/>
  <c r="H16" i="6"/>
  <c r="H14" i="6"/>
  <c r="H17" i="6"/>
  <c r="H20" i="6"/>
  <c r="H13" i="6"/>
  <c r="H10" i="6"/>
  <c r="H7" i="6"/>
  <c r="H12" i="6"/>
  <c r="H9" i="6"/>
  <c r="H8" i="6"/>
  <c r="H15" i="6"/>
  <c r="H11" i="6"/>
  <c r="H6" i="6"/>
  <c r="H32" i="6"/>
  <c r="F76" i="7"/>
  <c r="F71" i="7"/>
  <c r="H75" i="7"/>
  <c r="I52" i="7"/>
  <c r="I68" i="7"/>
  <c r="I41" i="7"/>
  <c r="I66" i="7"/>
  <c r="I40" i="7"/>
  <c r="I53" i="7"/>
  <c r="I63" i="7"/>
  <c r="I62" i="7"/>
  <c r="I22" i="7"/>
  <c r="I64" i="7"/>
  <c r="I65" i="7"/>
  <c r="I61" i="7"/>
  <c r="I51" i="7"/>
  <c r="I55" i="7"/>
  <c r="I60" i="7"/>
  <c r="I59" i="7"/>
  <c r="I58" i="7"/>
  <c r="I50" i="7"/>
  <c r="I44" i="7"/>
  <c r="I42" i="7"/>
  <c r="I38" i="7"/>
  <c r="I57" i="7"/>
  <c r="I49" i="7"/>
  <c r="I43" i="7"/>
  <c r="I45" i="7"/>
  <c r="I39" i="7"/>
  <c r="I37" i="7"/>
  <c r="I54" i="7"/>
  <c r="I36" i="7"/>
  <c r="I34" i="7"/>
  <c r="I35" i="7"/>
  <c r="I33" i="7"/>
  <c r="I29" i="7"/>
  <c r="I25" i="7"/>
  <c r="I21" i="7"/>
  <c r="I19" i="7"/>
  <c r="I17" i="7"/>
  <c r="I15" i="7"/>
  <c r="I31" i="7"/>
  <c r="I26" i="7"/>
  <c r="I32" i="7"/>
  <c r="I27" i="7"/>
  <c r="I24" i="7"/>
  <c r="I23" i="7"/>
  <c r="I20" i="7"/>
  <c r="I18" i="7"/>
  <c r="I16" i="7"/>
  <c r="I14" i="7"/>
  <c r="I12" i="7"/>
  <c r="I9" i="7"/>
  <c r="I7" i="7"/>
  <c r="I28" i="7"/>
  <c r="I11" i="7"/>
  <c r="I56" i="7"/>
  <c r="I10" i="7"/>
  <c r="I8" i="7"/>
  <c r="I30" i="7"/>
  <c r="I13" i="7"/>
  <c r="H74" i="7"/>
  <c r="G70" i="7"/>
  <c r="H46" i="7"/>
  <c r="H20" i="9"/>
  <c r="H38" i="9"/>
  <c r="H31" i="9"/>
  <c r="H22" i="9"/>
  <c r="H7" i="9"/>
  <c r="H17" i="9"/>
  <c r="H9" i="9"/>
  <c r="I63" i="1"/>
  <c r="I61" i="1"/>
  <c r="I51" i="9"/>
  <c r="I60" i="1"/>
  <c r="H30" i="9"/>
  <c r="H23" i="9"/>
  <c r="H40" i="9"/>
  <c r="C9" i="10"/>
  <c r="C11" i="10"/>
  <c r="H8" i="9"/>
  <c r="K45" i="2"/>
  <c r="K42" i="2"/>
  <c r="I53" i="9"/>
  <c r="K43" i="2"/>
  <c r="K48" i="2"/>
  <c r="D21" i="10"/>
  <c r="K35" i="2"/>
  <c r="K46" i="2"/>
  <c r="K41" i="2"/>
  <c r="I52" i="9"/>
  <c r="K36" i="2"/>
  <c r="K37" i="2"/>
  <c r="D13" i="10"/>
  <c r="K31" i="2"/>
  <c r="K29" i="2"/>
  <c r="K27" i="2"/>
  <c r="K25" i="2"/>
  <c r="K23" i="2"/>
  <c r="K20" i="2"/>
  <c r="K24" i="2"/>
  <c r="K18" i="2"/>
  <c r="K16" i="2"/>
  <c r="K14" i="2"/>
  <c r="K44" i="2"/>
  <c r="K34" i="2"/>
  <c r="K33" i="2"/>
  <c r="D7" i="10"/>
  <c r="K10" i="2"/>
  <c r="K6" i="2"/>
  <c r="F77" i="14"/>
  <c r="K22" i="2"/>
  <c r="K12" i="2"/>
  <c r="K8" i="2"/>
  <c r="I80" i="1"/>
  <c r="I16" i="1"/>
  <c r="I65" i="9"/>
  <c r="I77" i="1"/>
  <c r="I74" i="1"/>
  <c r="I61" i="9"/>
  <c r="I73" i="1"/>
  <c r="I60" i="9"/>
  <c r="I75" i="1"/>
  <c r="I62" i="9"/>
  <c r="I76" i="1"/>
  <c r="I63" i="9"/>
  <c r="I71" i="1"/>
  <c r="I78" i="1"/>
  <c r="I72" i="1"/>
  <c r="I59" i="9"/>
  <c r="I67" i="1"/>
  <c r="I68" i="1"/>
  <c r="I55" i="9"/>
  <c r="I62" i="1"/>
  <c r="I64" i="1"/>
  <c r="I59" i="1"/>
  <c r="I49" i="9"/>
  <c r="I57" i="1"/>
  <c r="I47" i="9"/>
  <c r="I65" i="1"/>
  <c r="I54" i="9"/>
  <c r="I69" i="1"/>
  <c r="I56" i="9"/>
  <c r="I50" i="1"/>
  <c r="I48" i="1"/>
  <c r="F38" i="14"/>
  <c r="I46" i="1"/>
  <c r="I44" i="1"/>
  <c r="I41" i="1"/>
  <c r="I39" i="1"/>
  <c r="I43" i="1"/>
  <c r="I35" i="1"/>
  <c r="F24" i="14"/>
  <c r="I66" i="1"/>
  <c r="I58" i="1"/>
  <c r="I48" i="9"/>
  <c r="I51" i="1"/>
  <c r="F42" i="14"/>
  <c r="I47" i="1"/>
  <c r="I36" i="1"/>
  <c r="I30" i="1"/>
  <c r="I28" i="1"/>
  <c r="I25" i="1"/>
  <c r="I26" i="1"/>
  <c r="I21" i="1"/>
  <c r="I23" i="1"/>
  <c r="I19" i="1"/>
  <c r="I37" i="1"/>
  <c r="I17" i="1"/>
  <c r="F22" i="14"/>
  <c r="I14" i="1"/>
  <c r="I70" i="1"/>
  <c r="I57" i="9"/>
  <c r="I52" i="1"/>
  <c r="I53" i="1"/>
  <c r="I32" i="1"/>
  <c r="F31" i="14"/>
  <c r="I29" i="1"/>
  <c r="I20" i="1"/>
  <c r="I34" i="1"/>
  <c r="I38" i="1"/>
  <c r="I31" i="1"/>
  <c r="I22" i="1"/>
  <c r="I18" i="1"/>
  <c r="F23" i="14"/>
  <c r="I12" i="1"/>
  <c r="F17" i="14"/>
  <c r="I10" i="1"/>
  <c r="I7" i="1"/>
  <c r="I5" i="1"/>
  <c r="I49" i="1"/>
  <c r="D6" i="10"/>
  <c r="I40" i="1"/>
  <c r="I24" i="1"/>
  <c r="I33" i="1"/>
  <c r="I11" i="1"/>
  <c r="F9" i="14"/>
  <c r="F20" i="14"/>
  <c r="I45" i="1"/>
  <c r="I27" i="1"/>
  <c r="F18" i="14"/>
  <c r="I9" i="1"/>
  <c r="I6" i="1"/>
  <c r="I8" i="1"/>
  <c r="H28" i="9"/>
  <c r="H29" i="9"/>
  <c r="H24" i="9"/>
  <c r="H21" i="9"/>
  <c r="G74" i="9"/>
  <c r="C23" i="10"/>
  <c r="C25" i="10"/>
  <c r="G67" i="9"/>
  <c r="J1" i="7"/>
  <c r="H54" i="1"/>
  <c r="H81" i="1"/>
  <c r="C26" i="10"/>
  <c r="J38" i="2"/>
  <c r="J49" i="2"/>
  <c r="E45" i="14"/>
  <c r="F7" i="14"/>
  <c r="I66" i="9"/>
  <c r="F65" i="14"/>
  <c r="I64" i="9"/>
  <c r="I50" i="9"/>
  <c r="F59" i="14"/>
  <c r="I58" i="9"/>
  <c r="I16" i="9"/>
  <c r="F16" i="14"/>
  <c r="I15" i="9"/>
  <c r="F15" i="14"/>
  <c r="I32" i="9"/>
  <c r="F32" i="14"/>
  <c r="F21" i="14"/>
  <c r="I25" i="9"/>
  <c r="F25" i="14"/>
  <c r="I14" i="9"/>
  <c r="F14" i="14"/>
  <c r="I33" i="9"/>
  <c r="F33" i="14"/>
  <c r="F54" i="14"/>
  <c r="I10" i="9"/>
  <c r="F10" i="14"/>
  <c r="F41" i="14"/>
  <c r="I39" i="9"/>
  <c r="F39" i="14"/>
  <c r="I11" i="9"/>
  <c r="F11" i="14"/>
  <c r="I8" i="9"/>
  <c r="F8" i="14"/>
  <c r="F53" i="14"/>
  <c r="F19" i="14"/>
  <c r="I13" i="9"/>
  <c r="F13" i="14"/>
  <c r="I12" i="9"/>
  <c r="F12" i="14"/>
  <c r="F58" i="14"/>
  <c r="I27" i="9"/>
  <c r="F27" i="14"/>
  <c r="I37" i="9"/>
  <c r="F37" i="14"/>
  <c r="I34" i="9"/>
  <c r="F34" i="14"/>
  <c r="F57" i="14"/>
  <c r="F50" i="14"/>
  <c r="F64" i="14"/>
  <c r="J90" i="1"/>
  <c r="E78" i="14"/>
  <c r="F30" i="14"/>
  <c r="I36" i="9"/>
  <c r="F36" i="14"/>
  <c r="F55" i="14"/>
  <c r="F60" i="14"/>
  <c r="F63" i="14"/>
  <c r="D12" i="10"/>
  <c r="F44" i="14"/>
  <c r="F49" i="14"/>
  <c r="F83" i="14"/>
  <c r="F61" i="14"/>
  <c r="F51" i="14"/>
  <c r="E69" i="14"/>
  <c r="E70" i="14"/>
  <c r="I35" i="9"/>
  <c r="F35" i="14"/>
  <c r="I6" i="9"/>
  <c r="F6" i="14"/>
  <c r="I43" i="9"/>
  <c r="F43" i="14"/>
  <c r="I26" i="9"/>
  <c r="F26" i="14"/>
  <c r="F48" i="14"/>
  <c r="F56" i="14"/>
  <c r="F62" i="14"/>
  <c r="D20" i="10"/>
  <c r="F67" i="14"/>
  <c r="F52" i="14"/>
  <c r="D93" i="14"/>
  <c r="D91" i="14"/>
  <c r="D8" i="10"/>
  <c r="F29" i="14"/>
  <c r="F40" i="14"/>
  <c r="F28" i="14"/>
  <c r="H45" i="9"/>
  <c r="H67" i="9"/>
  <c r="G53" i="6"/>
  <c r="H38" i="6"/>
  <c r="H52" i="6"/>
  <c r="F29" i="10"/>
  <c r="F10" i="10"/>
  <c r="H53" i="6"/>
  <c r="F24" i="10"/>
  <c r="L56" i="5"/>
  <c r="K56" i="5"/>
  <c r="J50" i="2"/>
  <c r="C27" i="10"/>
  <c r="C17" i="10"/>
  <c r="I17" i="9"/>
  <c r="D22" i="10"/>
  <c r="G68" i="9"/>
  <c r="B28" i="10"/>
  <c r="B30" i="10"/>
  <c r="M56" i="5"/>
  <c r="I18" i="9"/>
  <c r="I42" i="9"/>
  <c r="I20" i="9"/>
  <c r="I31" i="9"/>
  <c r="I73" i="9"/>
  <c r="H86" i="1"/>
  <c r="H82" i="1"/>
  <c r="O39" i="3"/>
  <c r="O38" i="3"/>
  <c r="O37" i="3"/>
  <c r="O40" i="3"/>
  <c r="O36" i="3"/>
  <c r="O34" i="3"/>
  <c r="O33" i="3"/>
  <c r="O35" i="3"/>
  <c r="O32" i="3"/>
  <c r="O28" i="3"/>
  <c r="O26" i="3"/>
  <c r="O27" i="3"/>
  <c r="O10" i="3"/>
  <c r="O7" i="3"/>
  <c r="O20" i="3"/>
  <c r="O22" i="3"/>
  <c r="O23" i="3"/>
  <c r="O18" i="3"/>
  <c r="O25" i="3"/>
  <c r="O16" i="3"/>
  <c r="O12" i="3"/>
  <c r="O14" i="3"/>
  <c r="O24" i="3"/>
  <c r="O21" i="3"/>
  <c r="O17" i="3"/>
  <c r="O19" i="3"/>
  <c r="O15" i="3"/>
  <c r="O11" i="3"/>
  <c r="O8" i="3"/>
  <c r="O13" i="3"/>
  <c r="O9" i="3"/>
  <c r="O6" i="3"/>
  <c r="I23" i="9"/>
  <c r="I49" i="6"/>
  <c r="I46" i="6"/>
  <c r="I44" i="6"/>
  <c r="I42" i="6"/>
  <c r="I41" i="6"/>
  <c r="I48" i="6"/>
  <c r="I45" i="6"/>
  <c r="I43" i="6"/>
  <c r="I47" i="6"/>
  <c r="I50" i="6"/>
  <c r="I35" i="6"/>
  <c r="I33" i="6"/>
  <c r="I36" i="6"/>
  <c r="I34" i="6"/>
  <c r="I37" i="6"/>
  <c r="G15" i="10"/>
  <c r="I30" i="6"/>
  <c r="I28" i="6"/>
  <c r="I25" i="6"/>
  <c r="I29" i="6"/>
  <c r="I24" i="6"/>
  <c r="I22" i="6"/>
  <c r="I19" i="6"/>
  <c r="I31" i="6"/>
  <c r="I26" i="6"/>
  <c r="I23" i="6"/>
  <c r="I21" i="6"/>
  <c r="I18" i="6"/>
  <c r="I16" i="6"/>
  <c r="I14" i="6"/>
  <c r="I12" i="6"/>
  <c r="I10" i="6"/>
  <c r="I9" i="6"/>
  <c r="I7" i="6"/>
  <c r="I27" i="6"/>
  <c r="I17" i="6"/>
  <c r="I13" i="6"/>
  <c r="I15" i="6"/>
  <c r="I6" i="6"/>
  <c r="I20" i="6"/>
  <c r="I11" i="6"/>
  <c r="I8" i="6"/>
  <c r="I32" i="6"/>
  <c r="N52" i="5"/>
  <c r="N49" i="5"/>
  <c r="N50" i="5"/>
  <c r="N45" i="5"/>
  <c r="N42" i="5"/>
  <c r="N51" i="5"/>
  <c r="N48" i="5"/>
  <c r="N46" i="5"/>
  <c r="N44" i="5"/>
  <c r="N41" i="5"/>
  <c r="N43" i="5"/>
  <c r="N39" i="5"/>
  <c r="N32" i="5"/>
  <c r="N28" i="5"/>
  <c r="N25" i="5"/>
  <c r="N23" i="5"/>
  <c r="N26" i="5"/>
  <c r="N40" i="5"/>
  <c r="N47" i="5"/>
  <c r="N38" i="5"/>
  <c r="N33" i="5"/>
  <c r="N31" i="5"/>
  <c r="N29" i="5"/>
  <c r="N24" i="5"/>
  <c r="N16" i="5"/>
  <c r="N13" i="5"/>
  <c r="N10" i="5"/>
  <c r="N9" i="5"/>
  <c r="N7" i="5"/>
  <c r="N27" i="5"/>
  <c r="N19" i="5"/>
  <c r="N15" i="5"/>
  <c r="N22" i="5"/>
  <c r="N18" i="5"/>
  <c r="N17" i="5"/>
  <c r="N21" i="5"/>
  <c r="N11" i="5"/>
  <c r="N12" i="5"/>
  <c r="N8" i="5"/>
  <c r="N6" i="5"/>
  <c r="N20" i="5"/>
  <c r="N14" i="5"/>
  <c r="J1" i="4"/>
  <c r="I8" i="4"/>
  <c r="I6" i="4"/>
  <c r="I9" i="4"/>
  <c r="I11" i="4"/>
  <c r="I7" i="4"/>
  <c r="I5" i="4"/>
  <c r="I67" i="7"/>
  <c r="I75" i="7"/>
  <c r="G76" i="7"/>
  <c r="G71" i="7"/>
  <c r="H70" i="7"/>
  <c r="I46" i="7"/>
  <c r="I74" i="7"/>
  <c r="J52" i="7"/>
  <c r="J66" i="7"/>
  <c r="J68" i="7"/>
  <c r="J41" i="7"/>
  <c r="J53" i="7"/>
  <c r="J40" i="7"/>
  <c r="J64" i="7"/>
  <c r="J65" i="7"/>
  <c r="J61" i="7"/>
  <c r="J59" i="7"/>
  <c r="J22" i="7"/>
  <c r="J55" i="7"/>
  <c r="J63" i="7"/>
  <c r="J60" i="7"/>
  <c r="J62" i="7"/>
  <c r="J57" i="7"/>
  <c r="J56" i="7"/>
  <c r="J54" i="7"/>
  <c r="J58" i="7"/>
  <c r="J51" i="7"/>
  <c r="J49" i="7"/>
  <c r="J43" i="7"/>
  <c r="J45" i="7"/>
  <c r="J42" i="7"/>
  <c r="J36" i="7"/>
  <c r="J34" i="7"/>
  <c r="J32" i="7"/>
  <c r="J29" i="7"/>
  <c r="J27" i="7"/>
  <c r="J25" i="7"/>
  <c r="J24" i="7"/>
  <c r="J50" i="7"/>
  <c r="J35" i="7"/>
  <c r="J33" i="7"/>
  <c r="J31" i="7"/>
  <c r="J28" i="7"/>
  <c r="J26" i="7"/>
  <c r="J30" i="7"/>
  <c r="J44" i="7"/>
  <c r="J38" i="7"/>
  <c r="J37" i="7"/>
  <c r="J39" i="7"/>
  <c r="J23" i="7"/>
  <c r="J20" i="7"/>
  <c r="J18" i="7"/>
  <c r="J16" i="7"/>
  <c r="J14" i="7"/>
  <c r="J12" i="7"/>
  <c r="J19" i="7"/>
  <c r="J11" i="7"/>
  <c r="J7" i="7"/>
  <c r="J17" i="7"/>
  <c r="J10" i="7"/>
  <c r="J8" i="7"/>
  <c r="J21" i="7"/>
  <c r="J9" i="7"/>
  <c r="J15" i="7"/>
  <c r="J13" i="7"/>
  <c r="J67" i="7"/>
  <c r="D23" i="10"/>
  <c r="D25" i="10"/>
  <c r="I19" i="9"/>
  <c r="I22" i="9"/>
  <c r="J63" i="1"/>
  <c r="J61" i="1"/>
  <c r="J51" i="9"/>
  <c r="J60" i="1"/>
  <c r="I21" i="9"/>
  <c r="I30" i="9"/>
  <c r="I9" i="9"/>
  <c r="I41" i="9"/>
  <c r="I44" i="9"/>
  <c r="D14" i="10"/>
  <c r="D16" i="10"/>
  <c r="H72" i="9"/>
  <c r="I7" i="9"/>
  <c r="I40" i="9"/>
  <c r="D9" i="10"/>
  <c r="D11" i="10"/>
  <c r="I38" i="9"/>
  <c r="L46" i="2"/>
  <c r="L45" i="2"/>
  <c r="L44" i="2"/>
  <c r="L36" i="2"/>
  <c r="L41" i="2"/>
  <c r="J52" i="9"/>
  <c r="L43" i="2"/>
  <c r="L37" i="2"/>
  <c r="E13" i="10"/>
  <c r="L31" i="2"/>
  <c r="L42" i="2"/>
  <c r="J53" i="9"/>
  <c r="L35" i="2"/>
  <c r="L23" i="2"/>
  <c r="L48" i="2"/>
  <c r="E21" i="10"/>
  <c r="L29" i="2"/>
  <c r="G32" i="14"/>
  <c r="L20" i="2"/>
  <c r="G77" i="14"/>
  <c r="L25" i="2"/>
  <c r="L18" i="2"/>
  <c r="L24" i="2"/>
  <c r="L22" i="2"/>
  <c r="L27" i="2"/>
  <c r="L12" i="2"/>
  <c r="L10" i="2"/>
  <c r="G11" i="14"/>
  <c r="L8" i="2"/>
  <c r="L6" i="2"/>
  <c r="L14" i="2"/>
  <c r="L34" i="2"/>
  <c r="L16" i="2"/>
  <c r="G8" i="14"/>
  <c r="L33" i="2"/>
  <c r="E7" i="10"/>
  <c r="J80" i="1"/>
  <c r="J16" i="1"/>
  <c r="J74" i="1"/>
  <c r="J61" i="9"/>
  <c r="J76" i="1"/>
  <c r="J63" i="9"/>
  <c r="J71" i="1"/>
  <c r="J73" i="1"/>
  <c r="J60" i="9"/>
  <c r="J65" i="9"/>
  <c r="J51" i="1"/>
  <c r="G42" i="14"/>
  <c r="J75" i="1"/>
  <c r="J62" i="9"/>
  <c r="J66" i="1"/>
  <c r="J65" i="1"/>
  <c r="J54" i="9"/>
  <c r="J78" i="1"/>
  <c r="J62" i="1"/>
  <c r="J59" i="1"/>
  <c r="J49" i="9"/>
  <c r="J58" i="1"/>
  <c r="J48" i="9"/>
  <c r="J77" i="1"/>
  <c r="J72" i="1"/>
  <c r="J59" i="9"/>
  <c r="J68" i="1"/>
  <c r="J55" i="9"/>
  <c r="J57" i="1"/>
  <c r="J47" i="9"/>
  <c r="J53" i="1"/>
  <c r="J47" i="1"/>
  <c r="J45" i="1"/>
  <c r="G31" i="14"/>
  <c r="J70" i="1"/>
  <c r="J57" i="9"/>
  <c r="J64" i="1"/>
  <c r="J52" i="1"/>
  <c r="G43" i="14"/>
  <c r="J46" i="1"/>
  <c r="J35" i="1"/>
  <c r="J32" i="1"/>
  <c r="J48" i="1"/>
  <c r="J41" i="1"/>
  <c r="J40" i="1"/>
  <c r="J31" i="1"/>
  <c r="J29" i="1"/>
  <c r="J27" i="1"/>
  <c r="J24" i="1"/>
  <c r="J22" i="1"/>
  <c r="J20" i="1"/>
  <c r="J33" i="1"/>
  <c r="J38" i="1"/>
  <c r="J43" i="1"/>
  <c r="J28" i="1"/>
  <c r="J23" i="1"/>
  <c r="J37" i="1"/>
  <c r="J18" i="1"/>
  <c r="G23" i="14"/>
  <c r="J12" i="1"/>
  <c r="G17" i="14"/>
  <c r="J10" i="1"/>
  <c r="J7" i="1"/>
  <c r="J5" i="1"/>
  <c r="J49" i="1"/>
  <c r="E6" i="10"/>
  <c r="J69" i="1"/>
  <c r="J56" i="9"/>
  <c r="J50" i="1"/>
  <c r="G41" i="14"/>
  <c r="J39" i="1"/>
  <c r="J30" i="1"/>
  <c r="J21" i="1"/>
  <c r="J17" i="1"/>
  <c r="G22" i="14"/>
  <c r="G20" i="14"/>
  <c r="J67" i="1"/>
  <c r="J44" i="1"/>
  <c r="J36" i="1"/>
  <c r="J26" i="1"/>
  <c r="J34" i="1"/>
  <c r="J9" i="1"/>
  <c r="J19" i="1"/>
  <c r="J25" i="1"/>
  <c r="J14" i="1"/>
  <c r="J6" i="1"/>
  <c r="J8" i="1"/>
  <c r="J11" i="1"/>
  <c r="G9" i="14"/>
  <c r="I28" i="9"/>
  <c r="I29" i="9"/>
  <c r="I24" i="9"/>
  <c r="J54" i="2"/>
  <c r="K1" i="7"/>
  <c r="I54" i="1"/>
  <c r="I81" i="1"/>
  <c r="D26" i="10"/>
  <c r="K38" i="2"/>
  <c r="K49" i="2"/>
  <c r="J11" i="9"/>
  <c r="J32" i="9"/>
  <c r="E95" i="14"/>
  <c r="E89" i="14"/>
  <c r="J66" i="9"/>
  <c r="G59" i="14"/>
  <c r="J58" i="9"/>
  <c r="G65" i="14"/>
  <c r="J64" i="9"/>
  <c r="J50" i="9"/>
  <c r="F45" i="14"/>
  <c r="G19" i="14"/>
  <c r="G18" i="14"/>
  <c r="G7" i="14"/>
  <c r="J12" i="9"/>
  <c r="G12" i="14"/>
  <c r="J15" i="9"/>
  <c r="G15" i="14"/>
  <c r="J13" i="9"/>
  <c r="G13" i="14"/>
  <c r="J39" i="9"/>
  <c r="G39" i="14"/>
  <c r="J33" i="9"/>
  <c r="G33" i="14"/>
  <c r="F69" i="14"/>
  <c r="F70" i="14"/>
  <c r="H74" i="9"/>
  <c r="E92" i="14"/>
  <c r="J14" i="9"/>
  <c r="G14" i="14"/>
  <c r="G30" i="14"/>
  <c r="G21" i="14"/>
  <c r="J25" i="9"/>
  <c r="G25" i="14"/>
  <c r="G24" i="14"/>
  <c r="J10" i="9"/>
  <c r="G10" i="14"/>
  <c r="J16" i="9"/>
  <c r="G16" i="14"/>
  <c r="G54" i="14"/>
  <c r="G53" i="14"/>
  <c r="J38" i="9"/>
  <c r="G38" i="14"/>
  <c r="J35" i="9"/>
  <c r="G35" i="14"/>
  <c r="G56" i="14"/>
  <c r="G50" i="14"/>
  <c r="G61" i="14"/>
  <c r="G83" i="14"/>
  <c r="G52" i="14"/>
  <c r="K90" i="1"/>
  <c r="J27" i="9"/>
  <c r="G27" i="14"/>
  <c r="J37" i="9"/>
  <c r="G37" i="14"/>
  <c r="G60" i="14"/>
  <c r="G63" i="14"/>
  <c r="E91" i="14"/>
  <c r="E93" i="14"/>
  <c r="J6" i="9"/>
  <c r="G6" i="14"/>
  <c r="J26" i="9"/>
  <c r="G26" i="14"/>
  <c r="G58" i="14"/>
  <c r="E12" i="10"/>
  <c r="G44" i="14"/>
  <c r="G64" i="14"/>
  <c r="E20" i="10"/>
  <c r="G67" i="14"/>
  <c r="F78" i="14"/>
  <c r="J34" i="9"/>
  <c r="G34" i="14"/>
  <c r="G57" i="14"/>
  <c r="J36" i="9"/>
  <c r="G36" i="14"/>
  <c r="G48" i="14"/>
  <c r="G49" i="14"/>
  <c r="G55" i="14"/>
  <c r="G62" i="14"/>
  <c r="G51" i="14"/>
  <c r="E8" i="10"/>
  <c r="G29" i="14"/>
  <c r="G40" i="14"/>
  <c r="G28" i="14"/>
  <c r="I38" i="6"/>
  <c r="I52" i="6"/>
  <c r="G29" i="10"/>
  <c r="G10" i="10"/>
  <c r="I53" i="6"/>
  <c r="G24" i="10"/>
  <c r="D17" i="10"/>
  <c r="E22" i="10"/>
  <c r="K50" i="2"/>
  <c r="D27" i="10"/>
  <c r="H68" i="9"/>
  <c r="C28" i="10"/>
  <c r="C30" i="10"/>
  <c r="J22" i="9"/>
  <c r="J43" i="9"/>
  <c r="K54" i="2"/>
  <c r="F92" i="14"/>
  <c r="I86" i="1"/>
  <c r="I82" i="1"/>
  <c r="J49" i="6"/>
  <c r="J48" i="6"/>
  <c r="J46" i="6"/>
  <c r="J45" i="6"/>
  <c r="J44" i="6"/>
  <c r="J43" i="6"/>
  <c r="J42" i="6"/>
  <c r="J47" i="6"/>
  <c r="J41" i="6"/>
  <c r="J36" i="6"/>
  <c r="J50" i="6"/>
  <c r="J31" i="6"/>
  <c r="J29" i="6"/>
  <c r="J35" i="6"/>
  <c r="J37" i="6"/>
  <c r="H15" i="10"/>
  <c r="J30" i="6"/>
  <c r="J28" i="6"/>
  <c r="J25" i="6"/>
  <c r="J33" i="6"/>
  <c r="J27" i="6"/>
  <c r="J34" i="6"/>
  <c r="J26" i="6"/>
  <c r="J17" i="6"/>
  <c r="J20" i="6"/>
  <c r="J13" i="6"/>
  <c r="J24" i="6"/>
  <c r="J23" i="6"/>
  <c r="J22" i="6"/>
  <c r="J21" i="6"/>
  <c r="J19" i="6"/>
  <c r="J18" i="6"/>
  <c r="J16" i="6"/>
  <c r="J14" i="6"/>
  <c r="J12" i="6"/>
  <c r="J15" i="6"/>
  <c r="J9" i="6"/>
  <c r="J11" i="6"/>
  <c r="J10" i="6"/>
  <c r="J6" i="6"/>
  <c r="J32" i="6"/>
  <c r="J8" i="6"/>
  <c r="J7" i="6"/>
  <c r="O52" i="5"/>
  <c r="O51" i="5"/>
  <c r="O49" i="5"/>
  <c r="O48" i="5"/>
  <c r="O50" i="5"/>
  <c r="O46" i="5"/>
  <c r="O45" i="5"/>
  <c r="O44" i="5"/>
  <c r="O42" i="5"/>
  <c r="O41" i="5"/>
  <c r="O43" i="5"/>
  <c r="O47" i="5"/>
  <c r="O19" i="5"/>
  <c r="O20" i="5"/>
  <c r="O15" i="5"/>
  <c r="O14" i="5"/>
  <c r="O28" i="5"/>
  <c r="O40" i="5"/>
  <c r="O27" i="5"/>
  <c r="O23" i="5"/>
  <c r="O26" i="5"/>
  <c r="O39" i="5"/>
  <c r="O32" i="5"/>
  <c r="O24" i="5"/>
  <c r="O22" i="5"/>
  <c r="O18" i="5"/>
  <c r="O17" i="5"/>
  <c r="O21" i="5"/>
  <c r="O11" i="5"/>
  <c r="O12" i="5"/>
  <c r="O38" i="5"/>
  <c r="O33" i="5"/>
  <c r="O31" i="5"/>
  <c r="O29" i="5"/>
  <c r="O25" i="5"/>
  <c r="O16" i="5"/>
  <c r="O13" i="5"/>
  <c r="O10" i="5"/>
  <c r="O9" i="5"/>
  <c r="O7" i="5"/>
  <c r="O6" i="5"/>
  <c r="O8" i="5"/>
  <c r="P39" i="3"/>
  <c r="P37" i="3"/>
  <c r="P36" i="3"/>
  <c r="P33" i="3"/>
  <c r="P32" i="3"/>
  <c r="P28" i="3"/>
  <c r="P38" i="3"/>
  <c r="P40" i="3"/>
  <c r="P34" i="3"/>
  <c r="P35" i="3"/>
  <c r="P26" i="3"/>
  <c r="P22" i="3"/>
  <c r="P23" i="3"/>
  <c r="P18" i="3"/>
  <c r="P25" i="3"/>
  <c r="P16" i="3"/>
  <c r="P27" i="3"/>
  <c r="P12" i="3"/>
  <c r="P10" i="3"/>
  <c r="P14" i="3"/>
  <c r="P7" i="3"/>
  <c r="P24" i="3"/>
  <c r="P21" i="3"/>
  <c r="P19" i="3"/>
  <c r="P20" i="3"/>
  <c r="P17" i="3"/>
  <c r="P15" i="3"/>
  <c r="P13" i="3"/>
  <c r="P11" i="3"/>
  <c r="P9" i="3"/>
  <c r="P8" i="3"/>
  <c r="P6" i="3"/>
  <c r="J31" i="9"/>
  <c r="K1" i="4"/>
  <c r="J11" i="4"/>
  <c r="J8" i="4"/>
  <c r="J7" i="4"/>
  <c r="J6" i="4"/>
  <c r="J5" i="4"/>
  <c r="J9" i="4"/>
  <c r="J17" i="9"/>
  <c r="H76" i="7"/>
  <c r="H71" i="7"/>
  <c r="J75" i="7"/>
  <c r="I70" i="7"/>
  <c r="J74" i="7"/>
  <c r="J46" i="7"/>
  <c r="K52" i="7"/>
  <c r="K41" i="7"/>
  <c r="K66" i="7"/>
  <c r="K68" i="7"/>
  <c r="K40" i="7"/>
  <c r="K53" i="7"/>
  <c r="K64" i="7"/>
  <c r="K65" i="7"/>
  <c r="K63" i="7"/>
  <c r="K62" i="7"/>
  <c r="K60" i="7"/>
  <c r="K58" i="7"/>
  <c r="K22" i="7"/>
  <c r="K59" i="7"/>
  <c r="K57" i="7"/>
  <c r="K56" i="7"/>
  <c r="K54" i="7"/>
  <c r="K51" i="7"/>
  <c r="K61" i="7"/>
  <c r="K49" i="7"/>
  <c r="K43" i="7"/>
  <c r="K45" i="7"/>
  <c r="K55" i="7"/>
  <c r="K37" i="7"/>
  <c r="K50" i="7"/>
  <c r="K44" i="7"/>
  <c r="K42" i="7"/>
  <c r="K35" i="7"/>
  <c r="K33" i="7"/>
  <c r="K39" i="7"/>
  <c r="K38" i="7"/>
  <c r="K31" i="7"/>
  <c r="K26" i="7"/>
  <c r="K23" i="7"/>
  <c r="K20" i="7"/>
  <c r="K18" i="7"/>
  <c r="K16" i="7"/>
  <c r="K14" i="7"/>
  <c r="K32" i="7"/>
  <c r="K27" i="7"/>
  <c r="K24" i="7"/>
  <c r="K36" i="7"/>
  <c r="K34" i="7"/>
  <c r="K28" i="7"/>
  <c r="K30" i="7"/>
  <c r="K21" i="7"/>
  <c r="K19" i="7"/>
  <c r="K17" i="7"/>
  <c r="K15" i="7"/>
  <c r="K13" i="7"/>
  <c r="K29" i="7"/>
  <c r="K10" i="7"/>
  <c r="K8" i="7"/>
  <c r="K25" i="7"/>
  <c r="K12" i="7"/>
  <c r="K9" i="7"/>
  <c r="K7" i="7"/>
  <c r="K11" i="7"/>
  <c r="K67" i="7"/>
  <c r="I72" i="9"/>
  <c r="J7" i="9"/>
  <c r="J18" i="9"/>
  <c r="K61" i="1"/>
  <c r="K60" i="1"/>
  <c r="K63" i="1"/>
  <c r="K51" i="9"/>
  <c r="J28" i="9"/>
  <c r="J9" i="9"/>
  <c r="J21" i="9"/>
  <c r="E23" i="10"/>
  <c r="E25" i="10"/>
  <c r="I45" i="9"/>
  <c r="J19" i="9"/>
  <c r="J42" i="9"/>
  <c r="J8" i="9"/>
  <c r="J41" i="9"/>
  <c r="M46" i="2"/>
  <c r="M44" i="2"/>
  <c r="M41" i="2"/>
  <c r="K52" i="9"/>
  <c r="M48" i="2"/>
  <c r="F21" i="10"/>
  <c r="M45" i="2"/>
  <c r="M36" i="2"/>
  <c r="M34" i="2"/>
  <c r="M42" i="2"/>
  <c r="K53" i="9"/>
  <c r="M35" i="2"/>
  <c r="M24" i="2"/>
  <c r="M31" i="2"/>
  <c r="M29" i="2"/>
  <c r="H32" i="14"/>
  <c r="M20" i="2"/>
  <c r="H77" i="14"/>
  <c r="M22" i="2"/>
  <c r="M43" i="2"/>
  <c r="M37" i="2"/>
  <c r="F13" i="10"/>
  <c r="M27" i="2"/>
  <c r="M23" i="2"/>
  <c r="M12" i="2"/>
  <c r="M10" i="2"/>
  <c r="M8" i="2"/>
  <c r="M6" i="2"/>
  <c r="M16" i="2"/>
  <c r="F22" i="10"/>
  <c r="H12" i="14"/>
  <c r="H8" i="14"/>
  <c r="M14" i="2"/>
  <c r="M33" i="2"/>
  <c r="F7" i="10"/>
  <c r="M25" i="2"/>
  <c r="M18" i="2"/>
  <c r="J20" i="9"/>
  <c r="J23" i="9"/>
  <c r="J30" i="9"/>
  <c r="J73" i="9"/>
  <c r="K80" i="1"/>
  <c r="K66" i="9"/>
  <c r="K78" i="1"/>
  <c r="K75" i="1"/>
  <c r="K62" i="9"/>
  <c r="K76" i="1"/>
  <c r="K63" i="9"/>
  <c r="K16" i="1"/>
  <c r="K73" i="1"/>
  <c r="K60" i="9"/>
  <c r="K65" i="9"/>
  <c r="K72" i="1"/>
  <c r="K59" i="9"/>
  <c r="K70" i="1"/>
  <c r="K57" i="9"/>
  <c r="K66" i="1"/>
  <c r="K65" i="1"/>
  <c r="K54" i="9"/>
  <c r="K69" i="1"/>
  <c r="K58" i="1"/>
  <c r="K48" i="9"/>
  <c r="K77" i="1"/>
  <c r="K74" i="1"/>
  <c r="K61" i="9"/>
  <c r="K68" i="1"/>
  <c r="K55" i="9"/>
  <c r="K57" i="1"/>
  <c r="K47" i="9"/>
  <c r="K53" i="1"/>
  <c r="K47" i="1"/>
  <c r="K45" i="1"/>
  <c r="H31" i="14"/>
  <c r="K40" i="1"/>
  <c r="K38" i="1"/>
  <c r="K36" i="1"/>
  <c r="K32" i="1"/>
  <c r="K67" i="1"/>
  <c r="K52" i="1"/>
  <c r="H43" i="14"/>
  <c r="K71" i="1"/>
  <c r="K59" i="1"/>
  <c r="K49" i="9"/>
  <c r="K48" i="1"/>
  <c r="K41" i="1"/>
  <c r="K31" i="1"/>
  <c r="K29" i="1"/>
  <c r="K27" i="1"/>
  <c r="K24" i="1"/>
  <c r="K22" i="1"/>
  <c r="K20" i="1"/>
  <c r="K33" i="1"/>
  <c r="K34" i="1"/>
  <c r="K18" i="1"/>
  <c r="H23" i="14"/>
  <c r="K50" i="1"/>
  <c r="H41" i="14"/>
  <c r="K39" i="1"/>
  <c r="K62" i="1"/>
  <c r="K35" i="1"/>
  <c r="H24" i="14"/>
  <c r="K30" i="1"/>
  <c r="K21" i="1"/>
  <c r="K17" i="1"/>
  <c r="K64" i="1"/>
  <c r="K46" i="1"/>
  <c r="K44" i="1"/>
  <c r="K26" i="1"/>
  <c r="K14" i="1"/>
  <c r="H19" i="14"/>
  <c r="K11" i="1"/>
  <c r="H9" i="14"/>
  <c r="K8" i="1"/>
  <c r="K6" i="1"/>
  <c r="K9" i="1"/>
  <c r="K25" i="1"/>
  <c r="K51" i="1"/>
  <c r="H42" i="14"/>
  <c r="K43" i="1"/>
  <c r="H30" i="14"/>
  <c r="K5" i="1"/>
  <c r="K23" i="1"/>
  <c r="K37" i="1"/>
  <c r="K10" i="1"/>
  <c r="K12" i="1"/>
  <c r="K49" i="1"/>
  <c r="F6" i="10"/>
  <c r="K28" i="1"/>
  <c r="K19" i="1"/>
  <c r="K7" i="1"/>
  <c r="L38" i="2"/>
  <c r="L49" i="2"/>
  <c r="E27" i="10"/>
  <c r="J44" i="9"/>
  <c r="E14" i="10"/>
  <c r="E16" i="10"/>
  <c r="J40" i="9"/>
  <c r="E9" i="10"/>
  <c r="E11" i="10"/>
  <c r="J29" i="9"/>
  <c r="J24" i="9"/>
  <c r="I67" i="9"/>
  <c r="J54" i="1"/>
  <c r="J81" i="1"/>
  <c r="E26" i="10"/>
  <c r="L1" i="7"/>
  <c r="K8" i="9"/>
  <c r="K12" i="9"/>
  <c r="K32" i="9"/>
  <c r="F95" i="14"/>
  <c r="F89" i="14"/>
  <c r="K56" i="9"/>
  <c r="G45" i="14"/>
  <c r="H7" i="14"/>
  <c r="H22" i="14"/>
  <c r="H20" i="14"/>
  <c r="H59" i="14"/>
  <c r="K58" i="9"/>
  <c r="K50" i="9"/>
  <c r="H65" i="14"/>
  <c r="K64" i="9"/>
  <c r="K13" i="9"/>
  <c r="H13" i="14"/>
  <c r="K10" i="9"/>
  <c r="H10" i="14"/>
  <c r="K11" i="9"/>
  <c r="H11" i="14"/>
  <c r="H54" i="14"/>
  <c r="K33" i="9"/>
  <c r="H33" i="14"/>
  <c r="H17" i="14"/>
  <c r="K14" i="9"/>
  <c r="H14" i="14"/>
  <c r="K39" i="9"/>
  <c r="H39" i="14"/>
  <c r="H53" i="14"/>
  <c r="H21" i="14"/>
  <c r="K15" i="9"/>
  <c r="H15" i="14"/>
  <c r="K16" i="9"/>
  <c r="H16" i="14"/>
  <c r="K25" i="9"/>
  <c r="H25" i="14"/>
  <c r="L90" i="1"/>
  <c r="K34" i="9"/>
  <c r="H34" i="14"/>
  <c r="K6" i="9"/>
  <c r="H6" i="14"/>
  <c r="K18" i="9"/>
  <c r="H18" i="14"/>
  <c r="K38" i="9"/>
  <c r="H38" i="14"/>
  <c r="F12" i="10"/>
  <c r="H44" i="14"/>
  <c r="H61" i="14"/>
  <c r="K36" i="9"/>
  <c r="H36" i="14"/>
  <c r="J72" i="9"/>
  <c r="G78" i="14"/>
  <c r="K27" i="9"/>
  <c r="H27" i="14"/>
  <c r="H50" i="14"/>
  <c r="H48" i="14"/>
  <c r="H49" i="14"/>
  <c r="H58" i="14"/>
  <c r="H83" i="14"/>
  <c r="K26" i="9"/>
  <c r="H26" i="14"/>
  <c r="K35" i="9"/>
  <c r="H35" i="14"/>
  <c r="H56" i="14"/>
  <c r="H57" i="14"/>
  <c r="H60" i="14"/>
  <c r="H64" i="14"/>
  <c r="F20" i="10"/>
  <c r="F23" i="10"/>
  <c r="F25" i="10"/>
  <c r="H67" i="14"/>
  <c r="H52" i="14"/>
  <c r="F91" i="14"/>
  <c r="F93" i="14"/>
  <c r="G69" i="14"/>
  <c r="G70" i="14"/>
  <c r="K37" i="9"/>
  <c r="H37" i="14"/>
  <c r="H62" i="14"/>
  <c r="H55" i="14"/>
  <c r="H63" i="14"/>
  <c r="H51" i="14"/>
  <c r="F8" i="10"/>
  <c r="H40" i="14"/>
  <c r="H28" i="14"/>
  <c r="H29" i="14"/>
  <c r="J38" i="6"/>
  <c r="J52" i="6"/>
  <c r="H29" i="10"/>
  <c r="H10" i="10"/>
  <c r="H24" i="10"/>
  <c r="E17" i="10"/>
  <c r="I74" i="9"/>
  <c r="K43" i="9"/>
  <c r="K73" i="9"/>
  <c r="I68" i="9"/>
  <c r="D28" i="10"/>
  <c r="D30" i="10"/>
  <c r="N56" i="5"/>
  <c r="O56" i="5"/>
  <c r="L54" i="2"/>
  <c r="G92" i="14"/>
  <c r="L50" i="2"/>
  <c r="K42" i="9"/>
  <c r="K41" i="9"/>
  <c r="J86" i="1"/>
  <c r="J82" i="1"/>
  <c r="K44" i="9"/>
  <c r="F14" i="10"/>
  <c r="F16" i="10"/>
  <c r="Q15" i="3"/>
  <c r="Q13" i="3"/>
  <c r="Q9" i="3"/>
  <c r="Q6" i="3"/>
  <c r="Q35" i="3"/>
  <c r="Q32" i="3"/>
  <c r="Q25" i="3"/>
  <c r="Q24" i="3"/>
  <c r="Q21" i="3"/>
  <c r="Q19" i="3"/>
  <c r="Q20" i="3"/>
  <c r="Q17" i="3"/>
  <c r="Q11" i="3"/>
  <c r="Q8" i="3"/>
  <c r="Q26" i="3"/>
  <c r="Q23" i="3"/>
  <c r="Q37" i="3"/>
  <c r="Q36" i="3"/>
  <c r="Q34" i="3"/>
  <c r="Q22" i="3"/>
  <c r="Q39" i="3"/>
  <c r="Q38" i="3"/>
  <c r="Q40" i="3"/>
  <c r="Q33" i="3"/>
  <c r="Q28" i="3"/>
  <c r="Q18" i="3"/>
  <c r="Q10" i="3"/>
  <c r="Q16" i="3"/>
  <c r="Q12" i="3"/>
  <c r="Q14" i="3"/>
  <c r="Q27" i="3"/>
  <c r="Q7" i="3"/>
  <c r="K31" i="9"/>
  <c r="P51" i="5"/>
  <c r="P48" i="5"/>
  <c r="P46" i="5"/>
  <c r="P44" i="5"/>
  <c r="P41" i="5"/>
  <c r="P52" i="5"/>
  <c r="P49" i="5"/>
  <c r="P50" i="5"/>
  <c r="P45" i="5"/>
  <c r="P42" i="5"/>
  <c r="P40" i="5"/>
  <c r="P47" i="5"/>
  <c r="P38" i="5"/>
  <c r="P33" i="5"/>
  <c r="P31" i="5"/>
  <c r="P29" i="5"/>
  <c r="P27" i="5"/>
  <c r="P24" i="5"/>
  <c r="P22" i="5"/>
  <c r="P43" i="5"/>
  <c r="P39" i="5"/>
  <c r="P32" i="5"/>
  <c r="P28" i="5"/>
  <c r="P23" i="5"/>
  <c r="P19" i="5"/>
  <c r="P18" i="5"/>
  <c r="P15" i="5"/>
  <c r="P17" i="5"/>
  <c r="P21" i="5"/>
  <c r="P11" i="5"/>
  <c r="P12" i="5"/>
  <c r="P8" i="5"/>
  <c r="P6" i="5"/>
  <c r="P25" i="5"/>
  <c r="P20" i="5"/>
  <c r="P16" i="5"/>
  <c r="P14" i="5"/>
  <c r="P13" i="5"/>
  <c r="P10" i="5"/>
  <c r="P9" i="5"/>
  <c r="P7" i="5"/>
  <c r="P26" i="5"/>
  <c r="L1" i="4"/>
  <c r="K11" i="4"/>
  <c r="K7" i="4"/>
  <c r="K5" i="4"/>
  <c r="K8" i="4"/>
  <c r="K6" i="4"/>
  <c r="K9" i="4"/>
  <c r="K48" i="6"/>
  <c r="K45" i="6"/>
  <c r="K43" i="6"/>
  <c r="K47" i="6"/>
  <c r="K49" i="6"/>
  <c r="K46" i="6"/>
  <c r="K44" i="6"/>
  <c r="K42" i="6"/>
  <c r="K41" i="6"/>
  <c r="K36" i="6"/>
  <c r="K34" i="6"/>
  <c r="K50" i="6"/>
  <c r="K35" i="6"/>
  <c r="K33" i="6"/>
  <c r="K31" i="6"/>
  <c r="K29" i="6"/>
  <c r="K26" i="6"/>
  <c r="K23" i="6"/>
  <c r="K21" i="6"/>
  <c r="K18" i="6"/>
  <c r="K25" i="6"/>
  <c r="K24" i="6"/>
  <c r="K22" i="6"/>
  <c r="K19" i="6"/>
  <c r="K17" i="6"/>
  <c r="K20" i="6"/>
  <c r="K13" i="6"/>
  <c r="K11" i="6"/>
  <c r="K15" i="6"/>
  <c r="K8" i="6"/>
  <c r="K6" i="6"/>
  <c r="K37" i="6"/>
  <c r="I15" i="10"/>
  <c r="K30" i="6"/>
  <c r="K27" i="6"/>
  <c r="K28" i="6"/>
  <c r="K12" i="6"/>
  <c r="K9" i="6"/>
  <c r="K32" i="6"/>
  <c r="I10" i="10"/>
  <c r="K14" i="6"/>
  <c r="K10" i="6"/>
  <c r="K7" i="6"/>
  <c r="K16" i="6"/>
  <c r="I76" i="7"/>
  <c r="I71" i="7"/>
  <c r="K75" i="7"/>
  <c r="K74" i="7"/>
  <c r="K46" i="7"/>
  <c r="L52" i="7"/>
  <c r="L68" i="7"/>
  <c r="L41" i="7"/>
  <c r="L66" i="7"/>
  <c r="L53" i="7"/>
  <c r="L40" i="7"/>
  <c r="L22" i="7"/>
  <c r="L63" i="7"/>
  <c r="L62" i="7"/>
  <c r="L60" i="7"/>
  <c r="L57" i="7"/>
  <c r="L59" i="7"/>
  <c r="L56" i="7"/>
  <c r="L54" i="7"/>
  <c r="L64" i="7"/>
  <c r="L61" i="7"/>
  <c r="L55" i="7"/>
  <c r="L67" i="7"/>
  <c r="L65" i="7"/>
  <c r="L58" i="7"/>
  <c r="L51" i="7"/>
  <c r="L50" i="7"/>
  <c r="L44" i="7"/>
  <c r="L42" i="7"/>
  <c r="L39" i="7"/>
  <c r="L49" i="7"/>
  <c r="L35" i="7"/>
  <c r="L33" i="7"/>
  <c r="L31" i="7"/>
  <c r="L28" i="7"/>
  <c r="L26" i="7"/>
  <c r="L30" i="7"/>
  <c r="L43" i="7"/>
  <c r="L38" i="7"/>
  <c r="L45" i="7"/>
  <c r="L37" i="7"/>
  <c r="L36" i="7"/>
  <c r="L34" i="7"/>
  <c r="L32" i="7"/>
  <c r="L29" i="7"/>
  <c r="L27" i="7"/>
  <c r="L25" i="7"/>
  <c r="L24" i="7"/>
  <c r="L21" i="7"/>
  <c r="L19" i="7"/>
  <c r="L17" i="7"/>
  <c r="L15" i="7"/>
  <c r="L13" i="7"/>
  <c r="L11" i="7"/>
  <c r="L23" i="7"/>
  <c r="L14" i="7"/>
  <c r="L7" i="7"/>
  <c r="L20" i="7"/>
  <c r="L12" i="7"/>
  <c r="L9" i="7"/>
  <c r="L16" i="7"/>
  <c r="L10" i="7"/>
  <c r="L18" i="7"/>
  <c r="L8" i="7"/>
  <c r="J70" i="7"/>
  <c r="K17" i="9"/>
  <c r="L63" i="1"/>
  <c r="L61" i="1"/>
  <c r="L51" i="9"/>
  <c r="L60" i="1"/>
  <c r="K19" i="9"/>
  <c r="K9" i="9"/>
  <c r="N44" i="2"/>
  <c r="N42" i="2"/>
  <c r="L53" i="9"/>
  <c r="N41" i="2"/>
  <c r="L52" i="9"/>
  <c r="N43" i="2"/>
  <c r="N35" i="2"/>
  <c r="N46" i="2"/>
  <c r="N36" i="2"/>
  <c r="I33" i="14"/>
  <c r="N48" i="2"/>
  <c r="G21" i="10"/>
  <c r="N34" i="2"/>
  <c r="N45" i="2"/>
  <c r="N37" i="2"/>
  <c r="G13" i="10"/>
  <c r="N27" i="2"/>
  <c r="N25" i="2"/>
  <c r="N18" i="2"/>
  <c r="N16" i="2"/>
  <c r="N20" i="2"/>
  <c r="N14" i="2"/>
  <c r="N31" i="2"/>
  <c r="N29" i="2"/>
  <c r="I77" i="14"/>
  <c r="N23" i="2"/>
  <c r="N10" i="2"/>
  <c r="N24" i="2"/>
  <c r="N22" i="2"/>
  <c r="I12" i="14"/>
  <c r="N33" i="2"/>
  <c r="G7" i="10"/>
  <c r="N12" i="2"/>
  <c r="N8" i="2"/>
  <c r="N6" i="2"/>
  <c r="K7" i="9"/>
  <c r="K30" i="9"/>
  <c r="K22" i="9"/>
  <c r="K20" i="9"/>
  <c r="K23" i="9"/>
  <c r="L80" i="1"/>
  <c r="L66" i="9"/>
  <c r="L72" i="1"/>
  <c r="L59" i="9"/>
  <c r="L16" i="1"/>
  <c r="L78" i="1"/>
  <c r="L77" i="1"/>
  <c r="L75" i="1"/>
  <c r="L62" i="9"/>
  <c r="L52" i="1"/>
  <c r="L76" i="1"/>
  <c r="L63" i="9"/>
  <c r="L71" i="1"/>
  <c r="L70" i="1"/>
  <c r="L57" i="9"/>
  <c r="L67" i="1"/>
  <c r="L68" i="1"/>
  <c r="L55" i="9"/>
  <c r="L62" i="1"/>
  <c r="L66" i="1"/>
  <c r="L64" i="1"/>
  <c r="L51" i="1"/>
  <c r="I42" i="14"/>
  <c r="L50" i="1"/>
  <c r="L48" i="1"/>
  <c r="L46" i="1"/>
  <c r="L44" i="1"/>
  <c r="L57" i="1"/>
  <c r="L47" i="9"/>
  <c r="L53" i="1"/>
  <c r="L40" i="1"/>
  <c r="L39" i="1"/>
  <c r="L73" i="1"/>
  <c r="L60" i="9"/>
  <c r="L65" i="1"/>
  <c r="L54" i="9"/>
  <c r="L69" i="1"/>
  <c r="L56" i="9"/>
  <c r="I31" i="14"/>
  <c r="L38" i="1"/>
  <c r="L43" i="1"/>
  <c r="L30" i="1"/>
  <c r="L28" i="1"/>
  <c r="L25" i="1"/>
  <c r="L26" i="1"/>
  <c r="L21" i="1"/>
  <c r="L23" i="1"/>
  <c r="L59" i="1"/>
  <c r="L49" i="9"/>
  <c r="L31" i="1"/>
  <c r="L22" i="1"/>
  <c r="L14" i="1"/>
  <c r="L11" i="1"/>
  <c r="L8" i="1"/>
  <c r="L6" i="1"/>
  <c r="L9" i="1"/>
  <c r="L32" i="1"/>
  <c r="L36" i="1"/>
  <c r="L24" i="1"/>
  <c r="L19" i="1"/>
  <c r="I18" i="14"/>
  <c r="L45" i="1"/>
  <c r="L41" i="1"/>
  <c r="L27" i="1"/>
  <c r="L33" i="1"/>
  <c r="L47" i="1"/>
  <c r="L35" i="1"/>
  <c r="I24" i="14"/>
  <c r="L20" i="1"/>
  <c r="L18" i="1"/>
  <c r="I23" i="14"/>
  <c r="L7" i="1"/>
  <c r="L17" i="1"/>
  <c r="L12" i="1"/>
  <c r="I17" i="14"/>
  <c r="L49" i="1"/>
  <c r="G6" i="10"/>
  <c r="L74" i="1"/>
  <c r="L61" i="9"/>
  <c r="L29" i="1"/>
  <c r="L34" i="1"/>
  <c r="L5" i="1"/>
  <c r="L37" i="1"/>
  <c r="L10" i="1"/>
  <c r="L58" i="1"/>
  <c r="L48" i="9"/>
  <c r="K28" i="9"/>
  <c r="J74" i="9"/>
  <c r="J45" i="9"/>
  <c r="J67" i="9"/>
  <c r="K24" i="9"/>
  <c r="K29" i="9"/>
  <c r="K40" i="9"/>
  <c r="K21" i="9"/>
  <c r="M1" i="7"/>
  <c r="K54" i="1"/>
  <c r="K81" i="1"/>
  <c r="F26" i="10"/>
  <c r="M38" i="2"/>
  <c r="M49" i="2"/>
  <c r="L12" i="9"/>
  <c r="L33" i="9"/>
  <c r="L30" i="9"/>
  <c r="L44" i="9"/>
  <c r="G14" i="10"/>
  <c r="G16" i="10"/>
  <c r="L73" i="9"/>
  <c r="G95" i="14"/>
  <c r="G89" i="14"/>
  <c r="H45" i="14"/>
  <c r="H69" i="14"/>
  <c r="H70" i="14"/>
  <c r="L65" i="9"/>
  <c r="I65" i="14"/>
  <c r="L64" i="9"/>
  <c r="I59" i="14"/>
  <c r="L58" i="9"/>
  <c r="L50" i="9"/>
  <c r="L39" i="9"/>
  <c r="I39" i="14"/>
  <c r="I53" i="14"/>
  <c r="L32" i="9"/>
  <c r="I32" i="14"/>
  <c r="I7" i="14"/>
  <c r="L13" i="9"/>
  <c r="I13" i="14"/>
  <c r="L16" i="9"/>
  <c r="I16" i="14"/>
  <c r="L15" i="9"/>
  <c r="I15" i="14"/>
  <c r="I54" i="14"/>
  <c r="L14" i="9"/>
  <c r="I14" i="14"/>
  <c r="L11" i="9"/>
  <c r="I11" i="14"/>
  <c r="L8" i="9"/>
  <c r="I8" i="14"/>
  <c r="L10" i="9"/>
  <c r="I10" i="14"/>
  <c r="I9" i="14"/>
  <c r="I38" i="14"/>
  <c r="I21" i="14"/>
  <c r="L25" i="9"/>
  <c r="I25" i="14"/>
  <c r="I62" i="14"/>
  <c r="L26" i="9"/>
  <c r="I26" i="14"/>
  <c r="M90" i="1"/>
  <c r="L22" i="9"/>
  <c r="I22" i="14"/>
  <c r="L20" i="9"/>
  <c r="I20" i="14"/>
  <c r="L34" i="9"/>
  <c r="I34" i="14"/>
  <c r="I56" i="14"/>
  <c r="I64" i="14"/>
  <c r="I51" i="14"/>
  <c r="G93" i="14"/>
  <c r="G91" i="14"/>
  <c r="I57" i="14"/>
  <c r="L36" i="9"/>
  <c r="I36" i="14"/>
  <c r="L43" i="9"/>
  <c r="I43" i="14"/>
  <c r="I83" i="14"/>
  <c r="G20" i="10"/>
  <c r="I67" i="14"/>
  <c r="I52" i="14"/>
  <c r="L37" i="9"/>
  <c r="I37" i="14"/>
  <c r="I30" i="14"/>
  <c r="I55" i="14"/>
  <c r="G12" i="10"/>
  <c r="I44" i="14"/>
  <c r="I58" i="14"/>
  <c r="I63" i="14"/>
  <c r="L35" i="9"/>
  <c r="I35" i="14"/>
  <c r="H78" i="14"/>
  <c r="I49" i="14"/>
  <c r="L27" i="9"/>
  <c r="I27" i="14"/>
  <c r="L6" i="9"/>
  <c r="I6" i="14"/>
  <c r="L19" i="9"/>
  <c r="I19" i="14"/>
  <c r="I50" i="14"/>
  <c r="I61" i="14"/>
  <c r="I48" i="14"/>
  <c r="L41" i="9"/>
  <c r="I41" i="14"/>
  <c r="I60" i="14"/>
  <c r="I40" i="14"/>
  <c r="I45" i="14"/>
  <c r="I28" i="14"/>
  <c r="I29" i="14"/>
  <c r="J53" i="6"/>
  <c r="I24" i="10"/>
  <c r="M50" i="2"/>
  <c r="F27" i="10"/>
  <c r="G22" i="10"/>
  <c r="G8" i="10"/>
  <c r="K45" i="9"/>
  <c r="F9" i="10"/>
  <c r="J68" i="9"/>
  <c r="E28" i="10"/>
  <c r="E30" i="10"/>
  <c r="K72" i="9"/>
  <c r="L17" i="9"/>
  <c r="P56" i="5"/>
  <c r="K86" i="1"/>
  <c r="K82" i="1"/>
  <c r="Q52" i="5"/>
  <c r="Q51" i="5"/>
  <c r="Q40" i="5"/>
  <c r="Q47" i="5"/>
  <c r="Q49" i="5"/>
  <c r="Q50" i="5"/>
  <c r="Q45" i="5"/>
  <c r="Q42" i="5"/>
  <c r="Q27" i="5"/>
  <c r="Q22" i="5"/>
  <c r="Q18" i="5"/>
  <c r="Q16" i="5"/>
  <c r="Q17" i="5"/>
  <c r="Q43" i="5"/>
  <c r="Q48" i="5"/>
  <c r="Q46" i="5"/>
  <c r="Q44" i="5"/>
  <c r="Q41" i="5"/>
  <c r="Q39" i="5"/>
  <c r="Q38" i="5"/>
  <c r="Q33" i="5"/>
  <c r="Q32" i="5"/>
  <c r="Q31" i="5"/>
  <c r="Q24" i="5"/>
  <c r="Q25" i="5"/>
  <c r="Q20" i="5"/>
  <c r="Q14" i="5"/>
  <c r="Q13" i="5"/>
  <c r="Q10" i="5"/>
  <c r="Q9" i="5"/>
  <c r="Q29" i="5"/>
  <c r="Q26" i="5"/>
  <c r="Q28" i="5"/>
  <c r="Q23" i="5"/>
  <c r="Q19" i="5"/>
  <c r="Q15" i="5"/>
  <c r="Q21" i="5"/>
  <c r="Q11" i="5"/>
  <c r="Q12" i="5"/>
  <c r="Q8" i="5"/>
  <c r="Q7" i="5"/>
  <c r="Q6" i="5"/>
  <c r="R38" i="3"/>
  <c r="R40" i="3"/>
  <c r="R34" i="3"/>
  <c r="R35" i="3"/>
  <c r="R26" i="3"/>
  <c r="R39" i="3"/>
  <c r="R37" i="3"/>
  <c r="R36" i="3"/>
  <c r="R33" i="3"/>
  <c r="R32" i="3"/>
  <c r="R28" i="3"/>
  <c r="R24" i="3"/>
  <c r="R21" i="3"/>
  <c r="R19" i="3"/>
  <c r="R20" i="3"/>
  <c r="R17" i="3"/>
  <c r="R15" i="3"/>
  <c r="R13" i="3"/>
  <c r="R11" i="3"/>
  <c r="R9" i="3"/>
  <c r="R8" i="3"/>
  <c r="R6" i="3"/>
  <c r="R22" i="3"/>
  <c r="R23" i="3"/>
  <c r="R18" i="3"/>
  <c r="R25" i="3"/>
  <c r="R16" i="3"/>
  <c r="R27" i="3"/>
  <c r="R12" i="3"/>
  <c r="R10" i="3"/>
  <c r="R14" i="3"/>
  <c r="R7" i="3"/>
  <c r="K38" i="6"/>
  <c r="K52" i="6"/>
  <c r="I29" i="10"/>
  <c r="M1" i="4"/>
  <c r="L9" i="4"/>
  <c r="L11" i="4"/>
  <c r="L8" i="4"/>
  <c r="L7" i="4"/>
  <c r="L6" i="4"/>
  <c r="L5" i="4"/>
  <c r="L49" i="6"/>
  <c r="L50" i="6"/>
  <c r="L35" i="6"/>
  <c r="L48" i="6"/>
  <c r="L46" i="6"/>
  <c r="L36" i="6"/>
  <c r="L44" i="6"/>
  <c r="L42" i="6"/>
  <c r="L41" i="6"/>
  <c r="L34" i="6"/>
  <c r="L33" i="6"/>
  <c r="L37" i="6"/>
  <c r="J15" i="10"/>
  <c r="L30" i="6"/>
  <c r="L28" i="6"/>
  <c r="L45" i="6"/>
  <c r="L43" i="6"/>
  <c r="L47" i="6"/>
  <c r="L31" i="6"/>
  <c r="L29" i="6"/>
  <c r="L26" i="6"/>
  <c r="L27" i="6"/>
  <c r="L25" i="6"/>
  <c r="L16" i="6"/>
  <c r="L14" i="6"/>
  <c r="L24" i="6"/>
  <c r="L17" i="6"/>
  <c r="L20" i="6"/>
  <c r="L13" i="6"/>
  <c r="L22" i="6"/>
  <c r="L19" i="6"/>
  <c r="L11" i="6"/>
  <c r="L8" i="6"/>
  <c r="L23" i="6"/>
  <c r="L21" i="6"/>
  <c r="L18" i="6"/>
  <c r="L15" i="6"/>
  <c r="L6" i="6"/>
  <c r="L10" i="6"/>
  <c r="L32" i="6"/>
  <c r="L12" i="6"/>
  <c r="L7" i="6"/>
  <c r="L9" i="6"/>
  <c r="J76" i="7"/>
  <c r="J71" i="7"/>
  <c r="L75" i="7"/>
  <c r="L74" i="7"/>
  <c r="M52" i="7"/>
  <c r="M68" i="7"/>
  <c r="M41" i="7"/>
  <c r="M66" i="7"/>
  <c r="M40" i="7"/>
  <c r="M53" i="7"/>
  <c r="M63" i="7"/>
  <c r="M62" i="7"/>
  <c r="M22" i="7"/>
  <c r="M64" i="7"/>
  <c r="M65" i="7"/>
  <c r="M61" i="7"/>
  <c r="M57" i="7"/>
  <c r="M51" i="7"/>
  <c r="M55" i="7"/>
  <c r="M58" i="7"/>
  <c r="M50" i="7"/>
  <c r="M44" i="7"/>
  <c r="M42" i="7"/>
  <c r="M38" i="7"/>
  <c r="M60" i="7"/>
  <c r="M59" i="7"/>
  <c r="M56" i="7"/>
  <c r="M54" i="7"/>
  <c r="M49" i="7"/>
  <c r="M43" i="7"/>
  <c r="M45" i="7"/>
  <c r="M39" i="7"/>
  <c r="M37" i="7"/>
  <c r="M36" i="7"/>
  <c r="M34" i="7"/>
  <c r="M32" i="7"/>
  <c r="M27" i="7"/>
  <c r="M24" i="7"/>
  <c r="M21" i="7"/>
  <c r="M19" i="7"/>
  <c r="M17" i="7"/>
  <c r="M15" i="7"/>
  <c r="M28" i="7"/>
  <c r="M30" i="7"/>
  <c r="M29" i="7"/>
  <c r="M25" i="7"/>
  <c r="M23" i="7"/>
  <c r="M20" i="7"/>
  <c r="M18" i="7"/>
  <c r="M16" i="7"/>
  <c r="M14" i="7"/>
  <c r="M12" i="7"/>
  <c r="M35" i="7"/>
  <c r="M26" i="7"/>
  <c r="M9" i="7"/>
  <c r="M7" i="7"/>
  <c r="M33" i="7"/>
  <c r="M13" i="7"/>
  <c r="M31" i="7"/>
  <c r="M11" i="7"/>
  <c r="M10" i="7"/>
  <c r="M8" i="7"/>
  <c r="K70" i="7"/>
  <c r="L46" i="7"/>
  <c r="L7" i="9"/>
  <c r="L9" i="9"/>
  <c r="L38" i="9"/>
  <c r="M63" i="1"/>
  <c r="M61" i="1"/>
  <c r="M51" i="9"/>
  <c r="M60" i="1"/>
  <c r="L21" i="9"/>
  <c r="L31" i="9"/>
  <c r="L23" i="9"/>
  <c r="L42" i="9"/>
  <c r="O45" i="2"/>
  <c r="O42" i="2"/>
  <c r="M53" i="9"/>
  <c r="O43" i="2"/>
  <c r="O41" i="2"/>
  <c r="M52" i="9"/>
  <c r="O35" i="2"/>
  <c r="O48" i="2"/>
  <c r="H21" i="10"/>
  <c r="O34" i="2"/>
  <c r="O44" i="2"/>
  <c r="O37" i="2"/>
  <c r="H13" i="10"/>
  <c r="O31" i="2"/>
  <c r="O29" i="2"/>
  <c r="J32" i="14"/>
  <c r="O27" i="2"/>
  <c r="O25" i="2"/>
  <c r="O23" i="2"/>
  <c r="O20" i="2"/>
  <c r="J25" i="14"/>
  <c r="O18" i="2"/>
  <c r="O16" i="2"/>
  <c r="O14" i="2"/>
  <c r="O46" i="2"/>
  <c r="O24" i="2"/>
  <c r="O22" i="2"/>
  <c r="J12" i="14"/>
  <c r="O33" i="2"/>
  <c r="H7" i="10"/>
  <c r="O12" i="2"/>
  <c r="O8" i="2"/>
  <c r="O36" i="2"/>
  <c r="J77" i="14"/>
  <c r="O10" i="2"/>
  <c r="O6" i="2"/>
  <c r="L18" i="9"/>
  <c r="M80" i="1"/>
  <c r="M66" i="9"/>
  <c r="M16" i="1"/>
  <c r="J21" i="14"/>
  <c r="M77" i="1"/>
  <c r="M74" i="1"/>
  <c r="M61" i="9"/>
  <c r="M73" i="1"/>
  <c r="M60" i="9"/>
  <c r="M78" i="1"/>
  <c r="M75" i="1"/>
  <c r="M62" i="9"/>
  <c r="M71" i="1"/>
  <c r="M76" i="1"/>
  <c r="M63" i="9"/>
  <c r="M70" i="1"/>
  <c r="M57" i="9"/>
  <c r="M67" i="1"/>
  <c r="M68" i="1"/>
  <c r="M55" i="9"/>
  <c r="M62" i="1"/>
  <c r="M64" i="1"/>
  <c r="M59" i="1"/>
  <c r="M49" i="9"/>
  <c r="M57" i="1"/>
  <c r="M47" i="9"/>
  <c r="M72" i="1"/>
  <c r="M59" i="9"/>
  <c r="M52" i="1"/>
  <c r="M51" i="1"/>
  <c r="M50" i="1"/>
  <c r="M48" i="1"/>
  <c r="M46" i="1"/>
  <c r="M44" i="1"/>
  <c r="M41" i="1"/>
  <c r="M39" i="1"/>
  <c r="M43" i="1"/>
  <c r="J30" i="14"/>
  <c r="M35" i="1"/>
  <c r="J24" i="14"/>
  <c r="M31" i="1"/>
  <c r="M69" i="1"/>
  <c r="M56" i="9"/>
  <c r="M65" i="1"/>
  <c r="M54" i="9"/>
  <c r="J31" i="14"/>
  <c r="M38" i="1"/>
  <c r="M30" i="1"/>
  <c r="M28" i="1"/>
  <c r="M25" i="1"/>
  <c r="M26" i="1"/>
  <c r="M21" i="1"/>
  <c r="M23" i="1"/>
  <c r="M19" i="1"/>
  <c r="M37" i="1"/>
  <c r="M17" i="1"/>
  <c r="M14" i="1"/>
  <c r="J19" i="14"/>
  <c r="M66" i="1"/>
  <c r="M58" i="1"/>
  <c r="M48" i="9"/>
  <c r="M45" i="1"/>
  <c r="M36" i="1"/>
  <c r="M24" i="1"/>
  <c r="J18" i="14"/>
  <c r="M47" i="1"/>
  <c r="M40" i="1"/>
  <c r="M32" i="1"/>
  <c r="M27" i="1"/>
  <c r="M33" i="1"/>
  <c r="M34" i="1"/>
  <c r="M12" i="1"/>
  <c r="M10" i="1"/>
  <c r="J7" i="14"/>
  <c r="M7" i="1"/>
  <c r="M5" i="1"/>
  <c r="M49" i="1"/>
  <c r="H6" i="10"/>
  <c r="M29" i="1"/>
  <c r="M20" i="1"/>
  <c r="M6" i="1"/>
  <c r="M53" i="1"/>
  <c r="J44" i="14"/>
  <c r="M22" i="1"/>
  <c r="M9" i="1"/>
  <c r="M8" i="1"/>
  <c r="M11" i="1"/>
  <c r="J9" i="14"/>
  <c r="M18" i="1"/>
  <c r="J23" i="14"/>
  <c r="L28" i="9"/>
  <c r="G23" i="10"/>
  <c r="G25" i="10"/>
  <c r="L40" i="9"/>
  <c r="L29" i="9"/>
  <c r="L24" i="9"/>
  <c r="K67" i="9"/>
  <c r="M54" i="2"/>
  <c r="N1" i="7"/>
  <c r="L54" i="1"/>
  <c r="L81" i="1"/>
  <c r="G26" i="10"/>
  <c r="N38" i="2"/>
  <c r="N49" i="2"/>
  <c r="G27" i="10"/>
  <c r="M12" i="9"/>
  <c r="M32" i="9"/>
  <c r="M25" i="9"/>
  <c r="H95" i="14"/>
  <c r="H89" i="14"/>
  <c r="M50" i="9"/>
  <c r="J65" i="14"/>
  <c r="M64" i="9"/>
  <c r="M65" i="9"/>
  <c r="J59" i="14"/>
  <c r="M58" i="9"/>
  <c r="M11" i="9"/>
  <c r="J11" i="14"/>
  <c r="M10" i="9"/>
  <c r="J10" i="14"/>
  <c r="K74" i="9"/>
  <c r="H92" i="14"/>
  <c r="M33" i="9"/>
  <c r="J33" i="14"/>
  <c r="M14" i="9"/>
  <c r="J14" i="14"/>
  <c r="J20" i="14"/>
  <c r="J43" i="14"/>
  <c r="M8" i="9"/>
  <c r="J8" i="14"/>
  <c r="J54" i="14"/>
  <c r="I69" i="14"/>
  <c r="M13" i="9"/>
  <c r="J13" i="14"/>
  <c r="M16" i="9"/>
  <c r="J16" i="14"/>
  <c r="M15" i="9"/>
  <c r="J15" i="14"/>
  <c r="M39" i="9"/>
  <c r="J39" i="14"/>
  <c r="J53" i="14"/>
  <c r="M6" i="9"/>
  <c r="J6" i="14"/>
  <c r="M37" i="9"/>
  <c r="J37" i="14"/>
  <c r="M22" i="9"/>
  <c r="J22" i="14"/>
  <c r="J49" i="14"/>
  <c r="M41" i="9"/>
  <c r="J41" i="14"/>
  <c r="J48" i="14"/>
  <c r="J56" i="14"/>
  <c r="J61" i="14"/>
  <c r="N90" i="1"/>
  <c r="M17" i="9"/>
  <c r="J17" i="14"/>
  <c r="M27" i="9"/>
  <c r="J27" i="14"/>
  <c r="M34" i="9"/>
  <c r="J34" i="14"/>
  <c r="M42" i="9"/>
  <c r="J42" i="14"/>
  <c r="J50" i="14"/>
  <c r="J63" i="14"/>
  <c r="J62" i="14"/>
  <c r="H20" i="10"/>
  <c r="J67" i="14"/>
  <c r="M26" i="9"/>
  <c r="J26" i="14"/>
  <c r="J55" i="14"/>
  <c r="M36" i="9"/>
  <c r="J36" i="14"/>
  <c r="J58" i="14"/>
  <c r="J51" i="14"/>
  <c r="L72" i="9"/>
  <c r="I78" i="14"/>
  <c r="M35" i="9"/>
  <c r="J35" i="14"/>
  <c r="J57" i="14"/>
  <c r="M38" i="9"/>
  <c r="J38" i="14"/>
  <c r="J60" i="14"/>
  <c r="J64" i="14"/>
  <c r="J83" i="14"/>
  <c r="J52" i="14"/>
  <c r="H93" i="14"/>
  <c r="H91" i="14"/>
  <c r="M67" i="7"/>
  <c r="H8" i="10"/>
  <c r="J29" i="14"/>
  <c r="J40" i="14"/>
  <c r="J45" i="14"/>
  <c r="J69" i="14"/>
  <c r="J28" i="14"/>
  <c r="I70" i="14"/>
  <c r="F11" i="10"/>
  <c r="F17" i="10"/>
  <c r="J24" i="10"/>
  <c r="K53" i="6"/>
  <c r="L38" i="6"/>
  <c r="L52" i="6"/>
  <c r="J29" i="10"/>
  <c r="J10" i="10"/>
  <c r="H22" i="10"/>
  <c r="M44" i="9"/>
  <c r="H14" i="10"/>
  <c r="H16" i="10"/>
  <c r="H12" i="10"/>
  <c r="L45" i="9"/>
  <c r="G9" i="10"/>
  <c r="K68" i="9"/>
  <c r="F28" i="10"/>
  <c r="F30" i="10"/>
  <c r="Q56" i="5"/>
  <c r="N54" i="2"/>
  <c r="I92" i="14"/>
  <c r="N50" i="2"/>
  <c r="M7" i="9"/>
  <c r="M19" i="9"/>
  <c r="M31" i="9"/>
  <c r="L86" i="1"/>
  <c r="L82" i="1"/>
  <c r="S16" i="3"/>
  <c r="S27" i="3"/>
  <c r="S10" i="3"/>
  <c r="S7" i="3"/>
  <c r="S20" i="3"/>
  <c r="S22" i="3"/>
  <c r="S23" i="3"/>
  <c r="S18" i="3"/>
  <c r="S25" i="3"/>
  <c r="S12" i="3"/>
  <c r="S14" i="3"/>
  <c r="S24" i="3"/>
  <c r="S21" i="3"/>
  <c r="S39" i="3"/>
  <c r="S38" i="3"/>
  <c r="S37" i="3"/>
  <c r="S40" i="3"/>
  <c r="S36" i="3"/>
  <c r="S34" i="3"/>
  <c r="S33" i="3"/>
  <c r="S35" i="3"/>
  <c r="S32" i="3"/>
  <c r="S28" i="3"/>
  <c r="S26" i="3"/>
  <c r="S17" i="3"/>
  <c r="S19" i="3"/>
  <c r="S11" i="3"/>
  <c r="S13" i="3"/>
  <c r="S6" i="3"/>
  <c r="S9" i="3"/>
  <c r="S15" i="3"/>
  <c r="S8" i="3"/>
  <c r="N1" i="4"/>
  <c r="M8" i="4"/>
  <c r="M6" i="4"/>
  <c r="M9" i="4"/>
  <c r="M11" i="4"/>
  <c r="M7" i="4"/>
  <c r="M5" i="4"/>
  <c r="M9" i="9"/>
  <c r="M21" i="9"/>
  <c r="M49" i="6"/>
  <c r="M46" i="6"/>
  <c r="M44" i="6"/>
  <c r="M42" i="6"/>
  <c r="M41" i="6"/>
  <c r="M48" i="6"/>
  <c r="M45" i="6"/>
  <c r="M43" i="6"/>
  <c r="M47" i="6"/>
  <c r="M50" i="6"/>
  <c r="M35" i="6"/>
  <c r="M33" i="6"/>
  <c r="M36" i="6"/>
  <c r="M34" i="6"/>
  <c r="M37" i="6"/>
  <c r="K15" i="10"/>
  <c r="M30" i="6"/>
  <c r="M28" i="6"/>
  <c r="M25" i="6"/>
  <c r="M26" i="6"/>
  <c r="M24" i="6"/>
  <c r="M22" i="6"/>
  <c r="M19" i="6"/>
  <c r="M27" i="6"/>
  <c r="M23" i="6"/>
  <c r="M21" i="6"/>
  <c r="M18" i="6"/>
  <c r="M29" i="6"/>
  <c r="M16" i="6"/>
  <c r="M14" i="6"/>
  <c r="M12" i="6"/>
  <c r="M10" i="6"/>
  <c r="M9" i="6"/>
  <c r="M7" i="6"/>
  <c r="M32" i="6"/>
  <c r="M31" i="6"/>
  <c r="M20" i="6"/>
  <c r="M13" i="6"/>
  <c r="M11" i="6"/>
  <c r="M6" i="6"/>
  <c r="M8" i="6"/>
  <c r="M17" i="6"/>
  <c r="M15" i="6"/>
  <c r="R52" i="5"/>
  <c r="R49" i="5"/>
  <c r="R50" i="5"/>
  <c r="R45" i="5"/>
  <c r="R42" i="5"/>
  <c r="R51" i="5"/>
  <c r="R48" i="5"/>
  <c r="R46" i="5"/>
  <c r="R44" i="5"/>
  <c r="R41" i="5"/>
  <c r="R43" i="5"/>
  <c r="R39" i="5"/>
  <c r="R32" i="5"/>
  <c r="R28" i="5"/>
  <c r="R25" i="5"/>
  <c r="R23" i="5"/>
  <c r="R26" i="5"/>
  <c r="R40" i="5"/>
  <c r="R47" i="5"/>
  <c r="R38" i="5"/>
  <c r="R33" i="5"/>
  <c r="R31" i="5"/>
  <c r="R29" i="5"/>
  <c r="R22" i="5"/>
  <c r="R20" i="5"/>
  <c r="R14" i="5"/>
  <c r="R13" i="5"/>
  <c r="R10" i="5"/>
  <c r="R9" i="5"/>
  <c r="R7" i="5"/>
  <c r="R16" i="5"/>
  <c r="R19" i="5"/>
  <c r="R15" i="5"/>
  <c r="R21" i="5"/>
  <c r="R11" i="5"/>
  <c r="R12" i="5"/>
  <c r="R8" i="5"/>
  <c r="R6" i="5"/>
  <c r="R27" i="5"/>
  <c r="R24" i="5"/>
  <c r="R18" i="5"/>
  <c r="R17" i="5"/>
  <c r="M43" i="9"/>
  <c r="K76" i="7"/>
  <c r="K71" i="7"/>
  <c r="M75" i="7"/>
  <c r="N52" i="7"/>
  <c r="N66" i="7"/>
  <c r="N68" i="7"/>
  <c r="N41" i="7"/>
  <c r="N53" i="7"/>
  <c r="N40" i="7"/>
  <c r="N64" i="7"/>
  <c r="N65" i="7"/>
  <c r="N61" i="7"/>
  <c r="N59" i="7"/>
  <c r="N22" i="7"/>
  <c r="N63" i="7"/>
  <c r="N55" i="7"/>
  <c r="N62" i="7"/>
  <c r="N60" i="7"/>
  <c r="N56" i="7"/>
  <c r="N54" i="7"/>
  <c r="N57" i="7"/>
  <c r="N49" i="7"/>
  <c r="N43" i="7"/>
  <c r="N45" i="7"/>
  <c r="N51" i="7"/>
  <c r="N39" i="7"/>
  <c r="N38" i="7"/>
  <c r="N37" i="7"/>
  <c r="N36" i="7"/>
  <c r="N34" i="7"/>
  <c r="N32" i="7"/>
  <c r="N29" i="7"/>
  <c r="N27" i="7"/>
  <c r="N25" i="7"/>
  <c r="N24" i="7"/>
  <c r="N50" i="7"/>
  <c r="N58" i="7"/>
  <c r="N44" i="7"/>
  <c r="N35" i="7"/>
  <c r="N33" i="7"/>
  <c r="N31" i="7"/>
  <c r="N28" i="7"/>
  <c r="N26" i="7"/>
  <c r="N30" i="7"/>
  <c r="N23" i="7"/>
  <c r="N20" i="7"/>
  <c r="N18" i="7"/>
  <c r="N16" i="7"/>
  <c r="N14" i="7"/>
  <c r="N12" i="7"/>
  <c r="N42" i="7"/>
  <c r="N17" i="7"/>
  <c r="N13" i="7"/>
  <c r="N9" i="7"/>
  <c r="N15" i="7"/>
  <c r="N11" i="7"/>
  <c r="N10" i="7"/>
  <c r="N8" i="7"/>
  <c r="N7" i="7"/>
  <c r="N21" i="7"/>
  <c r="N19" i="7"/>
  <c r="N67" i="7"/>
  <c r="M74" i="7"/>
  <c r="M46" i="7"/>
  <c r="L70" i="7"/>
  <c r="N63" i="1"/>
  <c r="N61" i="1"/>
  <c r="N51" i="9"/>
  <c r="N60" i="1"/>
  <c r="M40" i="9"/>
  <c r="M23" i="9"/>
  <c r="M20" i="9"/>
  <c r="M30" i="9"/>
  <c r="P43" i="2"/>
  <c r="P48" i="2"/>
  <c r="I21" i="10"/>
  <c r="P46" i="2"/>
  <c r="P36" i="2"/>
  <c r="P44" i="2"/>
  <c r="P42" i="2"/>
  <c r="N53" i="9"/>
  <c r="P37" i="2"/>
  <c r="I13" i="10"/>
  <c r="P31" i="2"/>
  <c r="P45" i="2"/>
  <c r="P25" i="2"/>
  <c r="P24" i="2"/>
  <c r="P41" i="2"/>
  <c r="N52" i="9"/>
  <c r="P35" i="2"/>
  <c r="P34" i="2"/>
  <c r="P23" i="2"/>
  <c r="K77" i="14"/>
  <c r="K16" i="14"/>
  <c r="P27" i="2"/>
  <c r="P18" i="2"/>
  <c r="P20" i="2"/>
  <c r="P14" i="2"/>
  <c r="P29" i="2"/>
  <c r="P16" i="2"/>
  <c r="I22" i="10"/>
  <c r="P12" i="2"/>
  <c r="P10" i="2"/>
  <c r="P8" i="2"/>
  <c r="P6" i="2"/>
  <c r="P22" i="2"/>
  <c r="K8" i="14"/>
  <c r="P33" i="2"/>
  <c r="I7" i="10"/>
  <c r="M18" i="9"/>
  <c r="M73" i="9"/>
  <c r="N80" i="1"/>
  <c r="N66" i="9"/>
  <c r="N16" i="1"/>
  <c r="N77" i="1"/>
  <c r="N75" i="1"/>
  <c r="N62" i="9"/>
  <c r="N71" i="1"/>
  <c r="N74" i="1"/>
  <c r="N61" i="9"/>
  <c r="N76" i="1"/>
  <c r="N63" i="9"/>
  <c r="N51" i="1"/>
  <c r="N72" i="1"/>
  <c r="N59" i="9"/>
  <c r="N66" i="1"/>
  <c r="N65" i="1"/>
  <c r="N54" i="9"/>
  <c r="N65" i="9"/>
  <c r="N67" i="1"/>
  <c r="N64" i="1"/>
  <c r="N69" i="1"/>
  <c r="N56" i="9"/>
  <c r="N70" i="1"/>
  <c r="N57" i="9"/>
  <c r="N59" i="1"/>
  <c r="N49" i="9"/>
  <c r="N58" i="1"/>
  <c r="N48" i="9"/>
  <c r="N53" i="1"/>
  <c r="N47" i="1"/>
  <c r="N45" i="1"/>
  <c r="K31" i="14"/>
  <c r="N73" i="1"/>
  <c r="N60" i="9"/>
  <c r="N50" i="1"/>
  <c r="K41" i="14"/>
  <c r="N43" i="1"/>
  <c r="N36" i="1"/>
  <c r="N78" i="1"/>
  <c r="N44" i="1"/>
  <c r="N35" i="1"/>
  <c r="K24" i="14"/>
  <c r="N32" i="1"/>
  <c r="N29" i="1"/>
  <c r="N27" i="1"/>
  <c r="N24" i="1"/>
  <c r="N22" i="1"/>
  <c r="N20" i="1"/>
  <c r="N33" i="1"/>
  <c r="N46" i="1"/>
  <c r="N40" i="1"/>
  <c r="N39" i="1"/>
  <c r="N26" i="1"/>
  <c r="N19" i="1"/>
  <c r="N34" i="1"/>
  <c r="N12" i="1"/>
  <c r="N10" i="1"/>
  <c r="N7" i="1"/>
  <c r="N5" i="1"/>
  <c r="N49" i="1"/>
  <c r="I6" i="10"/>
  <c r="N68" i="1"/>
  <c r="N55" i="9"/>
  <c r="N48" i="1"/>
  <c r="N41" i="1"/>
  <c r="N25" i="1"/>
  <c r="N37" i="1"/>
  <c r="N18" i="1"/>
  <c r="K23" i="14"/>
  <c r="N28" i="1"/>
  <c r="N23" i="1"/>
  <c r="K20" i="14"/>
  <c r="N14" i="1"/>
  <c r="K19" i="14"/>
  <c r="N8" i="1"/>
  <c r="N57" i="1"/>
  <c r="N47" i="9"/>
  <c r="N30" i="1"/>
  <c r="N9" i="1"/>
  <c r="N38" i="1"/>
  <c r="N21" i="1"/>
  <c r="N6" i="1"/>
  <c r="N62" i="1"/>
  <c r="N52" i="1"/>
  <c r="N31" i="1"/>
  <c r="N17" i="1"/>
  <c r="K22" i="14"/>
  <c r="N11" i="1"/>
  <c r="K9" i="14"/>
  <c r="K18" i="14"/>
  <c r="M28" i="9"/>
  <c r="L74" i="9"/>
  <c r="H23" i="10"/>
  <c r="H25" i="10"/>
  <c r="M29" i="9"/>
  <c r="M24" i="9"/>
  <c r="L67" i="9"/>
  <c r="O1" i="7"/>
  <c r="M54" i="1"/>
  <c r="M81" i="1"/>
  <c r="H26" i="10"/>
  <c r="O38" i="2"/>
  <c r="O49" i="2"/>
  <c r="N73" i="9"/>
  <c r="I95" i="14"/>
  <c r="I89" i="14"/>
  <c r="K30" i="14"/>
  <c r="K59" i="14"/>
  <c r="N58" i="9"/>
  <c r="K65" i="14"/>
  <c r="N64" i="9"/>
  <c r="N50" i="9"/>
  <c r="N32" i="9"/>
  <c r="K32" i="14"/>
  <c r="K42" i="14"/>
  <c r="N25" i="9"/>
  <c r="K25" i="14"/>
  <c r="N10" i="9"/>
  <c r="K10" i="14"/>
  <c r="K21" i="14"/>
  <c r="N11" i="9"/>
  <c r="K11" i="14"/>
  <c r="N12" i="9"/>
  <c r="K12" i="14"/>
  <c r="N16" i="9"/>
  <c r="N33" i="9"/>
  <c r="K33" i="14"/>
  <c r="N13" i="9"/>
  <c r="K13" i="14"/>
  <c r="N14" i="9"/>
  <c r="K14" i="14"/>
  <c r="K54" i="14"/>
  <c r="N15" i="9"/>
  <c r="K15" i="14"/>
  <c r="N39" i="9"/>
  <c r="K39" i="14"/>
  <c r="K53" i="14"/>
  <c r="J78" i="14"/>
  <c r="N38" i="9"/>
  <c r="K38" i="14"/>
  <c r="K48" i="14"/>
  <c r="N17" i="9"/>
  <c r="K17" i="14"/>
  <c r="K61" i="14"/>
  <c r="I12" i="10"/>
  <c r="K44" i="14"/>
  <c r="K57" i="14"/>
  <c r="K55" i="14"/>
  <c r="K64" i="14"/>
  <c r="N26" i="9"/>
  <c r="K26" i="14"/>
  <c r="K49" i="14"/>
  <c r="K62" i="14"/>
  <c r="K83" i="14"/>
  <c r="K51" i="14"/>
  <c r="N43" i="9"/>
  <c r="K43" i="14"/>
  <c r="N36" i="9"/>
  <c r="K36" i="14"/>
  <c r="N35" i="9"/>
  <c r="K35" i="14"/>
  <c r="K50" i="14"/>
  <c r="K60" i="14"/>
  <c r="K52" i="14"/>
  <c r="I91" i="14"/>
  <c r="I93" i="14"/>
  <c r="N6" i="9"/>
  <c r="K6" i="14"/>
  <c r="N27" i="9"/>
  <c r="K27" i="14"/>
  <c r="O90" i="1"/>
  <c r="K56" i="14"/>
  <c r="N7" i="9"/>
  <c r="K7" i="14"/>
  <c r="N34" i="9"/>
  <c r="K34" i="14"/>
  <c r="N37" i="9"/>
  <c r="K37" i="14"/>
  <c r="K58" i="14"/>
  <c r="K63" i="14"/>
  <c r="I20" i="10"/>
  <c r="K67" i="14"/>
  <c r="J70" i="14"/>
  <c r="I8" i="10"/>
  <c r="K40" i="14"/>
  <c r="K28" i="14"/>
  <c r="K29" i="14"/>
  <c r="G11" i="10"/>
  <c r="G17" i="10"/>
  <c r="M38" i="6"/>
  <c r="M52" i="6"/>
  <c r="K29" i="10"/>
  <c r="K10" i="10"/>
  <c r="M53" i="6"/>
  <c r="K24" i="10"/>
  <c r="L53" i="6"/>
  <c r="O50" i="2"/>
  <c r="H27" i="10"/>
  <c r="N22" i="9"/>
  <c r="L68" i="9"/>
  <c r="G28" i="10"/>
  <c r="G30" i="10"/>
  <c r="M45" i="9"/>
  <c r="M67" i="9"/>
  <c r="H9" i="10"/>
  <c r="M86" i="1"/>
  <c r="M82" i="1"/>
  <c r="N49" i="6"/>
  <c r="N36" i="6"/>
  <c r="N48" i="6"/>
  <c r="N46" i="6"/>
  <c r="N45" i="6"/>
  <c r="N44" i="6"/>
  <c r="N43" i="6"/>
  <c r="N42" i="6"/>
  <c r="N47" i="6"/>
  <c r="N41" i="6"/>
  <c r="N50" i="6"/>
  <c r="N34" i="6"/>
  <c r="N33" i="6"/>
  <c r="N31" i="6"/>
  <c r="N29" i="6"/>
  <c r="N37" i="6"/>
  <c r="L15" i="10"/>
  <c r="N30" i="6"/>
  <c r="N28" i="6"/>
  <c r="N25" i="6"/>
  <c r="N35" i="6"/>
  <c r="N26" i="6"/>
  <c r="N27" i="6"/>
  <c r="N24" i="6"/>
  <c r="N23" i="6"/>
  <c r="N22" i="6"/>
  <c r="N21" i="6"/>
  <c r="N19" i="6"/>
  <c r="N18" i="6"/>
  <c r="N17" i="6"/>
  <c r="N20" i="6"/>
  <c r="N13" i="6"/>
  <c r="N16" i="6"/>
  <c r="N14" i="6"/>
  <c r="N10" i="6"/>
  <c r="N15" i="6"/>
  <c r="N7" i="6"/>
  <c r="N6" i="6"/>
  <c r="N12" i="6"/>
  <c r="N11" i="6"/>
  <c r="N9" i="6"/>
  <c r="N8" i="6"/>
  <c r="N32" i="6"/>
  <c r="O54" i="2"/>
  <c r="S52" i="5"/>
  <c r="S51" i="5"/>
  <c r="S49" i="5"/>
  <c r="S48" i="5"/>
  <c r="S50" i="5"/>
  <c r="S46" i="5"/>
  <c r="S45" i="5"/>
  <c r="S44" i="5"/>
  <c r="S42" i="5"/>
  <c r="S41" i="5"/>
  <c r="S43" i="5"/>
  <c r="S25" i="5"/>
  <c r="S24" i="5"/>
  <c r="S26" i="5"/>
  <c r="S19" i="5"/>
  <c r="S20" i="5"/>
  <c r="S15" i="5"/>
  <c r="S14" i="5"/>
  <c r="S40" i="5"/>
  <c r="S39" i="5"/>
  <c r="S38" i="5"/>
  <c r="S33" i="5"/>
  <c r="S32" i="5"/>
  <c r="S31" i="5"/>
  <c r="S29" i="5"/>
  <c r="S16" i="5"/>
  <c r="S21" i="5"/>
  <c r="S11" i="5"/>
  <c r="S12" i="5"/>
  <c r="S28" i="5"/>
  <c r="S27" i="5"/>
  <c r="S23" i="5"/>
  <c r="S18" i="5"/>
  <c r="S17" i="5"/>
  <c r="S47" i="5"/>
  <c r="S22" i="5"/>
  <c r="S13" i="5"/>
  <c r="S10" i="5"/>
  <c r="S9" i="5"/>
  <c r="S8" i="5"/>
  <c r="S7" i="5"/>
  <c r="S6" i="5"/>
  <c r="O1" i="4"/>
  <c r="N11" i="4"/>
  <c r="N8" i="4"/>
  <c r="N7" i="4"/>
  <c r="N6" i="4"/>
  <c r="N5" i="4"/>
  <c r="N9" i="4"/>
  <c r="T39" i="3"/>
  <c r="T37" i="3"/>
  <c r="T36" i="3"/>
  <c r="T33" i="3"/>
  <c r="T32" i="3"/>
  <c r="T28" i="3"/>
  <c r="T38" i="3"/>
  <c r="T40" i="3"/>
  <c r="T34" i="3"/>
  <c r="T35" i="3"/>
  <c r="T26" i="3"/>
  <c r="T22" i="3"/>
  <c r="T23" i="3"/>
  <c r="T18" i="3"/>
  <c r="T25" i="3"/>
  <c r="T16" i="3"/>
  <c r="T27" i="3"/>
  <c r="T12" i="3"/>
  <c r="T10" i="3"/>
  <c r="T14" i="3"/>
  <c r="T7" i="3"/>
  <c r="T24" i="3"/>
  <c r="T21" i="3"/>
  <c r="T19" i="3"/>
  <c r="T20" i="3"/>
  <c r="T17" i="3"/>
  <c r="T15" i="3"/>
  <c r="T13" i="3"/>
  <c r="T11" i="3"/>
  <c r="T9" i="3"/>
  <c r="T8" i="3"/>
  <c r="T6" i="3"/>
  <c r="N28" i="9"/>
  <c r="L76" i="7"/>
  <c r="L71" i="7"/>
  <c r="N75" i="7"/>
  <c r="N74" i="7"/>
  <c r="O52" i="7"/>
  <c r="O41" i="7"/>
  <c r="O66" i="7"/>
  <c r="O68" i="7"/>
  <c r="O40" i="7"/>
  <c r="O53" i="7"/>
  <c r="O64" i="7"/>
  <c r="O65" i="7"/>
  <c r="O63" i="7"/>
  <c r="O62" i="7"/>
  <c r="O58" i="7"/>
  <c r="O61" i="7"/>
  <c r="O60" i="7"/>
  <c r="O56" i="7"/>
  <c r="O54" i="7"/>
  <c r="O22" i="7"/>
  <c r="O59" i="7"/>
  <c r="O57" i="7"/>
  <c r="O51" i="7"/>
  <c r="O55" i="7"/>
  <c r="O67" i="7"/>
  <c r="O49" i="7"/>
  <c r="O43" i="7"/>
  <c r="O45" i="7"/>
  <c r="O37" i="7"/>
  <c r="O50" i="7"/>
  <c r="O44" i="7"/>
  <c r="O42" i="7"/>
  <c r="O35" i="7"/>
  <c r="O33" i="7"/>
  <c r="O39" i="7"/>
  <c r="O28" i="7"/>
  <c r="O30" i="7"/>
  <c r="O23" i="7"/>
  <c r="O20" i="7"/>
  <c r="O18" i="7"/>
  <c r="O16" i="7"/>
  <c r="O14" i="7"/>
  <c r="O36" i="7"/>
  <c r="O34" i="7"/>
  <c r="O29" i="7"/>
  <c r="O25" i="7"/>
  <c r="O31" i="7"/>
  <c r="O26" i="7"/>
  <c r="O21" i="7"/>
  <c r="O19" i="7"/>
  <c r="O17" i="7"/>
  <c r="O15" i="7"/>
  <c r="O13" i="7"/>
  <c r="O32" i="7"/>
  <c r="O24" i="7"/>
  <c r="O12" i="7"/>
  <c r="O11" i="7"/>
  <c r="O10" i="7"/>
  <c r="O8" i="7"/>
  <c r="O38" i="7"/>
  <c r="O27" i="7"/>
  <c r="O9" i="7"/>
  <c r="O7" i="7"/>
  <c r="N46" i="7"/>
  <c r="M70" i="7"/>
  <c r="N42" i="9"/>
  <c r="N9" i="9"/>
  <c r="N20" i="9"/>
  <c r="N40" i="9"/>
  <c r="I9" i="10"/>
  <c r="I11" i="10"/>
  <c r="M72" i="9"/>
  <c r="N18" i="9"/>
  <c r="N19" i="9"/>
  <c r="N23" i="9"/>
  <c r="O63" i="1"/>
  <c r="O61" i="1"/>
  <c r="O51" i="9"/>
  <c r="O60" i="1"/>
  <c r="N30" i="9"/>
  <c r="N41" i="9"/>
  <c r="N31" i="9"/>
  <c r="N8" i="9"/>
  <c r="Q46" i="2"/>
  <c r="Q44" i="2"/>
  <c r="Q41" i="2"/>
  <c r="O52" i="9"/>
  <c r="Q48" i="2"/>
  <c r="J21" i="10"/>
  <c r="Q36" i="2"/>
  <c r="Q34" i="2"/>
  <c r="Q45" i="2"/>
  <c r="L33" i="14"/>
  <c r="Q24" i="2"/>
  <c r="Q43" i="2"/>
  <c r="Q35" i="2"/>
  <c r="Q23" i="2"/>
  <c r="L77" i="14"/>
  <c r="Q22" i="2"/>
  <c r="Q42" i="2"/>
  <c r="O53" i="9"/>
  <c r="Q29" i="2"/>
  <c r="Q20" i="2"/>
  <c r="Q16" i="2"/>
  <c r="Q12" i="2"/>
  <c r="Q10" i="2"/>
  <c r="Q8" i="2"/>
  <c r="Q6" i="2"/>
  <c r="Q25" i="2"/>
  <c r="Q14" i="2"/>
  <c r="Q33" i="2"/>
  <c r="J7" i="10"/>
  <c r="Q27" i="2"/>
  <c r="Q37" i="2"/>
  <c r="J13" i="10"/>
  <c r="Q31" i="2"/>
  <c r="Q18" i="2"/>
  <c r="L12" i="14"/>
  <c r="L8" i="14"/>
  <c r="O80" i="1"/>
  <c r="O66" i="9"/>
  <c r="O78" i="1"/>
  <c r="O75" i="1"/>
  <c r="O62" i="9"/>
  <c r="O76" i="1"/>
  <c r="O63" i="9"/>
  <c r="O74" i="1"/>
  <c r="O61" i="9"/>
  <c r="O73" i="1"/>
  <c r="O60" i="9"/>
  <c r="O72" i="1"/>
  <c r="O59" i="9"/>
  <c r="O70" i="1"/>
  <c r="O57" i="9"/>
  <c r="O16" i="1"/>
  <c r="O71" i="1"/>
  <c r="O66" i="1"/>
  <c r="O65" i="1"/>
  <c r="O54" i="9"/>
  <c r="O69" i="1"/>
  <c r="O58" i="1"/>
  <c r="O48" i="9"/>
  <c r="O77" i="1"/>
  <c r="O59" i="1"/>
  <c r="O49" i="9"/>
  <c r="O53" i="1"/>
  <c r="O47" i="1"/>
  <c r="O45" i="1"/>
  <c r="O40" i="1"/>
  <c r="O38" i="1"/>
  <c r="O36" i="1"/>
  <c r="O32" i="1"/>
  <c r="O62" i="1"/>
  <c r="O57" i="1"/>
  <c r="O47" i="9"/>
  <c r="O44" i="1"/>
  <c r="O35" i="1"/>
  <c r="L24" i="14"/>
  <c r="O29" i="1"/>
  <c r="O27" i="1"/>
  <c r="O24" i="1"/>
  <c r="O22" i="1"/>
  <c r="O20" i="1"/>
  <c r="O33" i="1"/>
  <c r="O34" i="1"/>
  <c r="O18" i="1"/>
  <c r="L20" i="14"/>
  <c r="O46" i="1"/>
  <c r="O41" i="1"/>
  <c r="O31" i="1"/>
  <c r="O68" i="1"/>
  <c r="O55" i="9"/>
  <c r="O64" i="1"/>
  <c r="O50" i="1"/>
  <c r="L41" i="14"/>
  <c r="O48" i="1"/>
  <c r="O25" i="1"/>
  <c r="O37" i="1"/>
  <c r="O52" i="1"/>
  <c r="L43" i="14"/>
  <c r="O51" i="1"/>
  <c r="O30" i="1"/>
  <c r="O21" i="1"/>
  <c r="O67" i="1"/>
  <c r="O28" i="1"/>
  <c r="O23" i="1"/>
  <c r="O17" i="1"/>
  <c r="L22" i="14"/>
  <c r="O11" i="1"/>
  <c r="O8" i="1"/>
  <c r="O6" i="1"/>
  <c r="O9" i="1"/>
  <c r="O43" i="1"/>
  <c r="O26" i="1"/>
  <c r="O19" i="1"/>
  <c r="O10" i="1"/>
  <c r="O14" i="1"/>
  <c r="O12" i="1"/>
  <c r="L17" i="14"/>
  <c r="O49" i="1"/>
  <c r="J6" i="10"/>
  <c r="O5" i="1"/>
  <c r="O39" i="1"/>
  <c r="O7" i="1"/>
  <c r="N21" i="9"/>
  <c r="P38" i="2"/>
  <c r="P49" i="2"/>
  <c r="N44" i="9"/>
  <c r="I14" i="10"/>
  <c r="I16" i="10"/>
  <c r="I23" i="10"/>
  <c r="I25" i="10"/>
  <c r="N29" i="9"/>
  <c r="N24" i="9"/>
  <c r="N54" i="1"/>
  <c r="N81" i="1"/>
  <c r="I26" i="10"/>
  <c r="P1" i="7"/>
  <c r="O12" i="9"/>
  <c r="O33" i="9"/>
  <c r="J95" i="14"/>
  <c r="J89" i="14"/>
  <c r="K45" i="14"/>
  <c r="O65" i="9"/>
  <c r="L30" i="14"/>
  <c r="L23" i="14"/>
  <c r="O56" i="9"/>
  <c r="L42" i="14"/>
  <c r="O50" i="9"/>
  <c r="L59" i="14"/>
  <c r="O58" i="9"/>
  <c r="L65" i="14"/>
  <c r="O64" i="9"/>
  <c r="O10" i="9"/>
  <c r="L10" i="14"/>
  <c r="O39" i="9"/>
  <c r="L39" i="14"/>
  <c r="L38" i="14"/>
  <c r="O14" i="9"/>
  <c r="L14" i="14"/>
  <c r="O16" i="9"/>
  <c r="L16" i="14"/>
  <c r="O25" i="9"/>
  <c r="L25" i="14"/>
  <c r="O15" i="9"/>
  <c r="L15" i="14"/>
  <c r="O11" i="9"/>
  <c r="L11" i="14"/>
  <c r="O32" i="9"/>
  <c r="L32" i="14"/>
  <c r="L53" i="14"/>
  <c r="M74" i="9"/>
  <c r="J92" i="14"/>
  <c r="L19" i="14"/>
  <c r="L9" i="14"/>
  <c r="L21" i="14"/>
  <c r="L7" i="14"/>
  <c r="O13" i="9"/>
  <c r="L13" i="14"/>
  <c r="L54" i="14"/>
  <c r="L48" i="14"/>
  <c r="O37" i="9"/>
  <c r="L37" i="14"/>
  <c r="L49" i="14"/>
  <c r="L61" i="14"/>
  <c r="L52" i="14"/>
  <c r="K69" i="14"/>
  <c r="K70" i="14"/>
  <c r="O27" i="9"/>
  <c r="L27" i="14"/>
  <c r="K78" i="14"/>
  <c r="J12" i="10"/>
  <c r="L44" i="14"/>
  <c r="L57" i="14"/>
  <c r="L62" i="14"/>
  <c r="O73" i="9"/>
  <c r="L83" i="14"/>
  <c r="P90" i="1"/>
  <c r="O6" i="9"/>
  <c r="L6" i="14"/>
  <c r="O36" i="9"/>
  <c r="L36" i="14"/>
  <c r="O34" i="9"/>
  <c r="L34" i="14"/>
  <c r="O31" i="9"/>
  <c r="L31" i="14"/>
  <c r="L50" i="14"/>
  <c r="L55" i="14"/>
  <c r="L58" i="14"/>
  <c r="L64" i="14"/>
  <c r="J20" i="10"/>
  <c r="J23" i="10"/>
  <c r="J25" i="10"/>
  <c r="L67" i="14"/>
  <c r="J91" i="14"/>
  <c r="J93" i="14"/>
  <c r="L56" i="14"/>
  <c r="O18" i="9"/>
  <c r="L18" i="14"/>
  <c r="O26" i="9"/>
  <c r="L26" i="14"/>
  <c r="O35" i="9"/>
  <c r="L35" i="14"/>
  <c r="L60" i="14"/>
  <c r="L63" i="14"/>
  <c r="L51" i="14"/>
  <c r="J8" i="10"/>
  <c r="L40" i="14"/>
  <c r="L45" i="14"/>
  <c r="L28" i="14"/>
  <c r="L29" i="14"/>
  <c r="H11" i="10"/>
  <c r="H17" i="10"/>
  <c r="N38" i="6"/>
  <c r="N52" i="6"/>
  <c r="L29" i="10"/>
  <c r="L10" i="10"/>
  <c r="L24" i="10"/>
  <c r="J22" i="10"/>
  <c r="P50" i="2"/>
  <c r="I27" i="10"/>
  <c r="I17" i="10"/>
  <c r="O20" i="9"/>
  <c r="M68" i="9"/>
  <c r="H28" i="10"/>
  <c r="H30" i="10"/>
  <c r="N72" i="9"/>
  <c r="N45" i="9"/>
  <c r="N67" i="9"/>
  <c r="R56" i="5"/>
  <c r="S56" i="5"/>
  <c r="O17" i="9"/>
  <c r="O41" i="9"/>
  <c r="N86" i="1"/>
  <c r="N82" i="1"/>
  <c r="O28" i="9"/>
  <c r="U13" i="3"/>
  <c r="U9" i="3"/>
  <c r="U6" i="3"/>
  <c r="U39" i="3"/>
  <c r="U38" i="3"/>
  <c r="U37" i="3"/>
  <c r="U40" i="3"/>
  <c r="U36" i="3"/>
  <c r="U34" i="3"/>
  <c r="U33" i="3"/>
  <c r="U35" i="3"/>
  <c r="U32" i="3"/>
  <c r="U28" i="3"/>
  <c r="U26" i="3"/>
  <c r="U24" i="3"/>
  <c r="U21" i="3"/>
  <c r="U19" i="3"/>
  <c r="U20" i="3"/>
  <c r="U17" i="3"/>
  <c r="U15" i="3"/>
  <c r="U11" i="3"/>
  <c r="U8" i="3"/>
  <c r="U22" i="3"/>
  <c r="U25" i="3"/>
  <c r="U23" i="3"/>
  <c r="U18" i="3"/>
  <c r="U16" i="3"/>
  <c r="U12" i="3"/>
  <c r="U14" i="3"/>
  <c r="U27" i="3"/>
  <c r="U10" i="3"/>
  <c r="U7" i="3"/>
  <c r="P1" i="4"/>
  <c r="O11" i="4"/>
  <c r="O7" i="4"/>
  <c r="O5" i="4"/>
  <c r="O8" i="4"/>
  <c r="O6" i="4"/>
  <c r="O9" i="4"/>
  <c r="T51" i="5"/>
  <c r="T48" i="5"/>
  <c r="T46" i="5"/>
  <c r="T44" i="5"/>
  <c r="T41" i="5"/>
  <c r="T52" i="5"/>
  <c r="T49" i="5"/>
  <c r="T50" i="5"/>
  <c r="T45" i="5"/>
  <c r="T42" i="5"/>
  <c r="T40" i="5"/>
  <c r="T47" i="5"/>
  <c r="T38" i="5"/>
  <c r="T33" i="5"/>
  <c r="T31" i="5"/>
  <c r="T29" i="5"/>
  <c r="T27" i="5"/>
  <c r="T24" i="5"/>
  <c r="T22" i="5"/>
  <c r="T43" i="5"/>
  <c r="T39" i="5"/>
  <c r="T32" i="5"/>
  <c r="T28" i="5"/>
  <c r="T25" i="5"/>
  <c r="T21" i="5"/>
  <c r="T11" i="5"/>
  <c r="T12" i="5"/>
  <c r="T8" i="5"/>
  <c r="T6" i="5"/>
  <c r="T23" i="5"/>
  <c r="T26" i="5"/>
  <c r="T19" i="5"/>
  <c r="T18" i="5"/>
  <c r="T15" i="5"/>
  <c r="T17" i="5"/>
  <c r="T13" i="5"/>
  <c r="T10" i="5"/>
  <c r="T9" i="5"/>
  <c r="T7" i="5"/>
  <c r="T20" i="5"/>
  <c r="T16" i="5"/>
  <c r="T14" i="5"/>
  <c r="O48" i="6"/>
  <c r="O45" i="6"/>
  <c r="O43" i="6"/>
  <c r="O47" i="6"/>
  <c r="O49" i="6"/>
  <c r="O46" i="6"/>
  <c r="O44" i="6"/>
  <c r="O42" i="6"/>
  <c r="O41" i="6"/>
  <c r="O36" i="6"/>
  <c r="O34" i="6"/>
  <c r="O50" i="6"/>
  <c r="O35" i="6"/>
  <c r="O33" i="6"/>
  <c r="O31" i="6"/>
  <c r="O29" i="6"/>
  <c r="O26" i="6"/>
  <c r="O30" i="6"/>
  <c r="O25" i="6"/>
  <c r="O27" i="6"/>
  <c r="O23" i="6"/>
  <c r="O21" i="6"/>
  <c r="O18" i="6"/>
  <c r="O37" i="6"/>
  <c r="M15" i="10"/>
  <c r="O28" i="6"/>
  <c r="O24" i="6"/>
  <c r="O22" i="6"/>
  <c r="O19" i="6"/>
  <c r="O17" i="6"/>
  <c r="O20" i="6"/>
  <c r="O13" i="6"/>
  <c r="O11" i="6"/>
  <c r="O15" i="6"/>
  <c r="O8" i="6"/>
  <c r="O6" i="6"/>
  <c r="O14" i="6"/>
  <c r="O12" i="6"/>
  <c r="O16" i="6"/>
  <c r="O32" i="6"/>
  <c r="O7" i="6"/>
  <c r="O9" i="6"/>
  <c r="O10" i="6"/>
  <c r="M76" i="7"/>
  <c r="M71" i="7"/>
  <c r="O75" i="7"/>
  <c r="P52" i="7"/>
  <c r="P68" i="7"/>
  <c r="P41" i="7"/>
  <c r="P66" i="7"/>
  <c r="P53" i="7"/>
  <c r="P40" i="7"/>
  <c r="P22" i="7"/>
  <c r="P63" i="7"/>
  <c r="P62" i="7"/>
  <c r="P60" i="7"/>
  <c r="P57" i="7"/>
  <c r="P61" i="7"/>
  <c r="P56" i="7"/>
  <c r="P54" i="7"/>
  <c r="P64" i="7"/>
  <c r="P59" i="7"/>
  <c r="P65" i="7"/>
  <c r="P55" i="7"/>
  <c r="P67" i="7"/>
  <c r="P50" i="7"/>
  <c r="P44" i="7"/>
  <c r="P42" i="7"/>
  <c r="P39" i="7"/>
  <c r="P58" i="7"/>
  <c r="P51" i="7"/>
  <c r="P43" i="7"/>
  <c r="P35" i="7"/>
  <c r="P33" i="7"/>
  <c r="P31" i="7"/>
  <c r="P28" i="7"/>
  <c r="P26" i="7"/>
  <c r="P30" i="7"/>
  <c r="P45" i="7"/>
  <c r="P38" i="7"/>
  <c r="P36" i="7"/>
  <c r="P34" i="7"/>
  <c r="P32" i="7"/>
  <c r="P29" i="7"/>
  <c r="P27" i="7"/>
  <c r="P25" i="7"/>
  <c r="P24" i="7"/>
  <c r="P49" i="7"/>
  <c r="P21" i="7"/>
  <c r="P19" i="7"/>
  <c r="P17" i="7"/>
  <c r="P15" i="7"/>
  <c r="P13" i="7"/>
  <c r="P11" i="7"/>
  <c r="P20" i="7"/>
  <c r="P9" i="7"/>
  <c r="P10" i="7"/>
  <c r="P37" i="7"/>
  <c r="P18" i="7"/>
  <c r="P7" i="7"/>
  <c r="P23" i="7"/>
  <c r="P8" i="7"/>
  <c r="P16" i="7"/>
  <c r="P14" i="7"/>
  <c r="P12" i="7"/>
  <c r="O46" i="7"/>
  <c r="N70" i="7"/>
  <c r="O74" i="7"/>
  <c r="O22" i="9"/>
  <c r="O38" i="9"/>
  <c r="O7" i="9"/>
  <c r="O40" i="9"/>
  <c r="J9" i="10"/>
  <c r="J11" i="10"/>
  <c r="P63" i="1"/>
  <c r="P61" i="1"/>
  <c r="P60" i="1"/>
  <c r="O23" i="9"/>
  <c r="O42" i="9"/>
  <c r="O8" i="9"/>
  <c r="R46" i="2"/>
  <c r="R45" i="2"/>
  <c r="R44" i="2"/>
  <c r="R42" i="2"/>
  <c r="P53" i="9"/>
  <c r="R35" i="2"/>
  <c r="R48" i="2"/>
  <c r="K21" i="10"/>
  <c r="R43" i="2"/>
  <c r="R41" i="2"/>
  <c r="P52" i="9"/>
  <c r="R34" i="2"/>
  <c r="R29" i="2"/>
  <c r="R20" i="2"/>
  <c r="R31" i="2"/>
  <c r="R27" i="2"/>
  <c r="R18" i="2"/>
  <c r="R16" i="2"/>
  <c r="R37" i="2"/>
  <c r="K13" i="10"/>
  <c r="R24" i="2"/>
  <c r="M77" i="14"/>
  <c r="R23" i="2"/>
  <c r="R25" i="2"/>
  <c r="R14" i="2"/>
  <c r="M8" i="14"/>
  <c r="R33" i="2"/>
  <c r="K7" i="10"/>
  <c r="R36" i="2"/>
  <c r="R22" i="2"/>
  <c r="R12" i="2"/>
  <c r="R10" i="2"/>
  <c r="R8" i="2"/>
  <c r="R6" i="2"/>
  <c r="O19" i="9"/>
  <c r="O30" i="9"/>
  <c r="O9" i="9"/>
  <c r="O43" i="9"/>
  <c r="O44" i="9"/>
  <c r="J14" i="10"/>
  <c r="J16" i="10"/>
  <c r="P80" i="1"/>
  <c r="P76" i="1"/>
  <c r="P63" i="9"/>
  <c r="P73" i="1"/>
  <c r="P60" i="9"/>
  <c r="P72" i="1"/>
  <c r="P59" i="9"/>
  <c r="P77" i="1"/>
  <c r="P52" i="1"/>
  <c r="P16" i="1"/>
  <c r="P78" i="1"/>
  <c r="P74" i="1"/>
  <c r="P61" i="9"/>
  <c r="P67" i="1"/>
  <c r="P68" i="1"/>
  <c r="P55" i="9"/>
  <c r="P62" i="1"/>
  <c r="P75" i="1"/>
  <c r="P62" i="9"/>
  <c r="P70" i="1"/>
  <c r="P57" i="9"/>
  <c r="P58" i="1"/>
  <c r="P48" i="9"/>
  <c r="P57" i="1"/>
  <c r="P47" i="9"/>
  <c r="P65" i="1"/>
  <c r="P54" i="9"/>
  <c r="P50" i="1"/>
  <c r="M41" i="14"/>
  <c r="P48" i="1"/>
  <c r="M38" i="14"/>
  <c r="P46" i="1"/>
  <c r="P44" i="1"/>
  <c r="P66" i="1"/>
  <c r="P69" i="1"/>
  <c r="P56" i="9"/>
  <c r="P45" i="1"/>
  <c r="P41" i="1"/>
  <c r="P32" i="1"/>
  <c r="P31" i="1"/>
  <c r="P64" i="1"/>
  <c r="P51" i="1"/>
  <c r="P47" i="1"/>
  <c r="P40" i="1"/>
  <c r="P39" i="1"/>
  <c r="P30" i="1"/>
  <c r="P28" i="1"/>
  <c r="P25" i="1"/>
  <c r="P26" i="1"/>
  <c r="P21" i="1"/>
  <c r="P23" i="1"/>
  <c r="P36" i="1"/>
  <c r="P27" i="1"/>
  <c r="P33" i="1"/>
  <c r="P18" i="1"/>
  <c r="M23" i="14"/>
  <c r="P17" i="1"/>
  <c r="M22" i="14"/>
  <c r="P11" i="1"/>
  <c r="P8" i="1"/>
  <c r="P6" i="1"/>
  <c r="P9" i="1"/>
  <c r="P53" i="1"/>
  <c r="P38" i="1"/>
  <c r="P35" i="1"/>
  <c r="M24" i="14"/>
  <c r="P43" i="1"/>
  <c r="P29" i="1"/>
  <c r="P20" i="1"/>
  <c r="M20" i="14"/>
  <c r="P14" i="1"/>
  <c r="P22" i="1"/>
  <c r="P59" i="1"/>
  <c r="P49" i="9"/>
  <c r="P37" i="1"/>
  <c r="P12" i="1"/>
  <c r="P49" i="1"/>
  <c r="K6" i="10"/>
  <c r="P24" i="1"/>
  <c r="P34" i="1"/>
  <c r="P19" i="1"/>
  <c r="P71" i="1"/>
  <c r="M31" i="14"/>
  <c r="P5" i="1"/>
  <c r="P7" i="1"/>
  <c r="P10" i="1"/>
  <c r="M7" i="14"/>
  <c r="O21" i="9"/>
  <c r="O24" i="9"/>
  <c r="O29" i="9"/>
  <c r="P54" i="2"/>
  <c r="K92" i="14"/>
  <c r="Q1" i="7"/>
  <c r="O54" i="1"/>
  <c r="O81" i="1"/>
  <c r="J26" i="10"/>
  <c r="Q38" i="2"/>
  <c r="Q49" i="2"/>
  <c r="K95" i="14"/>
  <c r="K89" i="14"/>
  <c r="L69" i="14"/>
  <c r="M18" i="14"/>
  <c r="M19" i="14"/>
  <c r="M17" i="14"/>
  <c r="M43" i="14"/>
  <c r="M59" i="14"/>
  <c r="P58" i="9"/>
  <c r="M65" i="14"/>
  <c r="P64" i="9"/>
  <c r="P50" i="9"/>
  <c r="P65" i="9"/>
  <c r="P66" i="9"/>
  <c r="P51" i="9"/>
  <c r="M21" i="14"/>
  <c r="P10" i="9"/>
  <c r="M10" i="14"/>
  <c r="P11" i="9"/>
  <c r="M11" i="14"/>
  <c r="P12" i="9"/>
  <c r="M12" i="14"/>
  <c r="P13" i="9"/>
  <c r="M13" i="14"/>
  <c r="P14" i="9"/>
  <c r="M14" i="14"/>
  <c r="P32" i="9"/>
  <c r="M32" i="14"/>
  <c r="P33" i="9"/>
  <c r="M33" i="14"/>
  <c r="M54" i="14"/>
  <c r="M53" i="14"/>
  <c r="M9" i="14"/>
  <c r="P16" i="9"/>
  <c r="M16" i="14"/>
  <c r="P15" i="9"/>
  <c r="M15" i="14"/>
  <c r="P25" i="9"/>
  <c r="M25" i="14"/>
  <c r="P39" i="9"/>
  <c r="M39" i="14"/>
  <c r="P27" i="9"/>
  <c r="M27" i="14"/>
  <c r="P35" i="9"/>
  <c r="M35" i="14"/>
  <c r="M83" i="14"/>
  <c r="O72" i="9"/>
  <c r="L78" i="14"/>
  <c r="M30" i="14"/>
  <c r="P6" i="9"/>
  <c r="M6" i="14"/>
  <c r="P26" i="9"/>
  <c r="M26" i="14"/>
  <c r="M57" i="14"/>
  <c r="M49" i="14"/>
  <c r="M56" i="14"/>
  <c r="K20" i="10"/>
  <c r="M67" i="14"/>
  <c r="M51" i="14"/>
  <c r="K12" i="10"/>
  <c r="M44" i="14"/>
  <c r="P36" i="9"/>
  <c r="M36" i="14"/>
  <c r="M64" i="14"/>
  <c r="Q90" i="1"/>
  <c r="P37" i="9"/>
  <c r="M37" i="14"/>
  <c r="M58" i="14"/>
  <c r="M60" i="14"/>
  <c r="M52" i="14"/>
  <c r="M48" i="14"/>
  <c r="M50" i="14"/>
  <c r="P42" i="9"/>
  <c r="M42" i="14"/>
  <c r="P34" i="9"/>
  <c r="M34" i="14"/>
  <c r="M55" i="14"/>
  <c r="M63" i="14"/>
  <c r="M62" i="14"/>
  <c r="M61" i="14"/>
  <c r="K93" i="14"/>
  <c r="K91" i="14"/>
  <c r="K8" i="10"/>
  <c r="M29" i="14"/>
  <c r="M28" i="14"/>
  <c r="M40" i="14"/>
  <c r="M45" i="14"/>
  <c r="M69" i="14"/>
  <c r="L70" i="14"/>
  <c r="N53" i="6"/>
  <c r="O38" i="6"/>
  <c r="O52" i="6"/>
  <c r="M29" i="10"/>
  <c r="M10" i="10"/>
  <c r="O53" i="6"/>
  <c r="M24" i="10"/>
  <c r="K22" i="10"/>
  <c r="J17" i="10"/>
  <c r="Q50" i="2"/>
  <c r="J27" i="10"/>
  <c r="N74" i="9"/>
  <c r="P22" i="9"/>
  <c r="N68" i="9"/>
  <c r="I28" i="10"/>
  <c r="I30" i="10"/>
  <c r="O45" i="9"/>
  <c r="T56" i="5"/>
  <c r="P20" i="9"/>
  <c r="P41" i="9"/>
  <c r="P43" i="9"/>
  <c r="P23" i="9"/>
  <c r="O86" i="1"/>
  <c r="O82" i="1"/>
  <c r="V38" i="3"/>
  <c r="V40" i="3"/>
  <c r="V34" i="3"/>
  <c r="V35" i="3"/>
  <c r="V26" i="3"/>
  <c r="V39" i="3"/>
  <c r="V37" i="3"/>
  <c r="V36" i="3"/>
  <c r="V33" i="3"/>
  <c r="V32" i="3"/>
  <c r="V28" i="3"/>
  <c r="V24" i="3"/>
  <c r="V21" i="3"/>
  <c r="V19" i="3"/>
  <c r="V20" i="3"/>
  <c r="V17" i="3"/>
  <c r="V15" i="3"/>
  <c r="V13" i="3"/>
  <c r="V11" i="3"/>
  <c r="V9" i="3"/>
  <c r="V8" i="3"/>
  <c r="V6" i="3"/>
  <c r="V22" i="3"/>
  <c r="V23" i="3"/>
  <c r="V18" i="3"/>
  <c r="V25" i="3"/>
  <c r="V16" i="3"/>
  <c r="V27" i="3"/>
  <c r="V12" i="3"/>
  <c r="V10" i="3"/>
  <c r="V14" i="3"/>
  <c r="V7" i="3"/>
  <c r="P48" i="6"/>
  <c r="P49" i="6"/>
  <c r="P46" i="6"/>
  <c r="P45" i="6"/>
  <c r="P44" i="6"/>
  <c r="P43" i="6"/>
  <c r="P42" i="6"/>
  <c r="P47" i="6"/>
  <c r="P41" i="6"/>
  <c r="P50" i="6"/>
  <c r="P35" i="6"/>
  <c r="P37" i="6"/>
  <c r="N15" i="10"/>
  <c r="P30" i="6"/>
  <c r="P28" i="6"/>
  <c r="P36" i="6"/>
  <c r="P34" i="6"/>
  <c r="P33" i="6"/>
  <c r="P31" i="6"/>
  <c r="P29" i="6"/>
  <c r="P26" i="6"/>
  <c r="P27" i="6"/>
  <c r="P24" i="6"/>
  <c r="P23" i="6"/>
  <c r="P22" i="6"/>
  <c r="P21" i="6"/>
  <c r="P19" i="6"/>
  <c r="P18" i="6"/>
  <c r="P16" i="6"/>
  <c r="P14" i="6"/>
  <c r="P25" i="6"/>
  <c r="P17" i="6"/>
  <c r="P20" i="6"/>
  <c r="P13" i="6"/>
  <c r="P12" i="6"/>
  <c r="P9" i="6"/>
  <c r="P32" i="6"/>
  <c r="P10" i="6"/>
  <c r="P7" i="6"/>
  <c r="P6" i="6"/>
  <c r="P8" i="6"/>
  <c r="P15" i="6"/>
  <c r="P11" i="6"/>
  <c r="U52" i="5"/>
  <c r="U51" i="5"/>
  <c r="U49" i="5"/>
  <c r="U48" i="5"/>
  <c r="U50" i="5"/>
  <c r="U46" i="5"/>
  <c r="U45" i="5"/>
  <c r="U44" i="5"/>
  <c r="U42" i="5"/>
  <c r="U41" i="5"/>
  <c r="U40" i="5"/>
  <c r="U47" i="5"/>
  <c r="U43" i="5"/>
  <c r="U39" i="5"/>
  <c r="U38" i="5"/>
  <c r="U33" i="5"/>
  <c r="U32" i="5"/>
  <c r="U31" i="5"/>
  <c r="U29" i="5"/>
  <c r="U28" i="5"/>
  <c r="U23" i="5"/>
  <c r="U18" i="5"/>
  <c r="U16" i="5"/>
  <c r="U17" i="5"/>
  <c r="U26" i="5"/>
  <c r="U19" i="5"/>
  <c r="U15" i="5"/>
  <c r="U27" i="5"/>
  <c r="U13" i="5"/>
  <c r="U10" i="5"/>
  <c r="U9" i="5"/>
  <c r="U24" i="5"/>
  <c r="U22" i="5"/>
  <c r="U20" i="5"/>
  <c r="U14" i="5"/>
  <c r="U25" i="5"/>
  <c r="U21" i="5"/>
  <c r="U11" i="5"/>
  <c r="U12" i="5"/>
  <c r="U8" i="5"/>
  <c r="U7" i="5"/>
  <c r="U6" i="5"/>
  <c r="Q1" i="4"/>
  <c r="P11" i="4"/>
  <c r="P8" i="4"/>
  <c r="P7" i="4"/>
  <c r="P6" i="4"/>
  <c r="P5" i="4"/>
  <c r="P9" i="4"/>
  <c r="N76" i="7"/>
  <c r="N71" i="7"/>
  <c r="P74" i="7"/>
  <c r="P46" i="7"/>
  <c r="Q52" i="7"/>
  <c r="Q68" i="7"/>
  <c r="Q41" i="7"/>
  <c r="Q66" i="7"/>
  <c r="Q40" i="7"/>
  <c r="Q53" i="7"/>
  <c r="Q63" i="7"/>
  <c r="Q62" i="7"/>
  <c r="Q22" i="7"/>
  <c r="Q64" i="7"/>
  <c r="Q65" i="7"/>
  <c r="Q61" i="7"/>
  <c r="Q60" i="7"/>
  <c r="Q59" i="7"/>
  <c r="Q51" i="7"/>
  <c r="Q57" i="7"/>
  <c r="Q55" i="7"/>
  <c r="Q58" i="7"/>
  <c r="Q50" i="7"/>
  <c r="Q44" i="7"/>
  <c r="Q42" i="7"/>
  <c r="Q56" i="7"/>
  <c r="Q54" i="7"/>
  <c r="Q38" i="7"/>
  <c r="Q49" i="7"/>
  <c r="Q43" i="7"/>
  <c r="Q45" i="7"/>
  <c r="Q36" i="7"/>
  <c r="Q34" i="7"/>
  <c r="Q39" i="7"/>
  <c r="Q37" i="7"/>
  <c r="Q29" i="7"/>
  <c r="Q25" i="7"/>
  <c r="Q21" i="7"/>
  <c r="Q19" i="7"/>
  <c r="Q17" i="7"/>
  <c r="Q15" i="7"/>
  <c r="Q31" i="7"/>
  <c r="Q26" i="7"/>
  <c r="Q35" i="7"/>
  <c r="Q33" i="7"/>
  <c r="Q32" i="7"/>
  <c r="Q27" i="7"/>
  <c r="Q24" i="7"/>
  <c r="Q23" i="7"/>
  <c r="Q20" i="7"/>
  <c r="Q18" i="7"/>
  <c r="Q16" i="7"/>
  <c r="Q14" i="7"/>
  <c r="Q12" i="7"/>
  <c r="Q28" i="7"/>
  <c r="Q9" i="7"/>
  <c r="Q7" i="7"/>
  <c r="Q13" i="7"/>
  <c r="Q11" i="7"/>
  <c r="Q30" i="7"/>
  <c r="Q10" i="7"/>
  <c r="Q8" i="7"/>
  <c r="O70" i="7"/>
  <c r="P75" i="7"/>
  <c r="P17" i="9"/>
  <c r="P19" i="9"/>
  <c r="P7" i="9"/>
  <c r="P9" i="9"/>
  <c r="Q63" i="1"/>
  <c r="Q61" i="1"/>
  <c r="Q51" i="9"/>
  <c r="Q60" i="1"/>
  <c r="Q62" i="1"/>
  <c r="Q50" i="9"/>
  <c r="P30" i="9"/>
  <c r="P31" i="9"/>
  <c r="S45" i="2"/>
  <c r="S42" i="2"/>
  <c r="Q53" i="9"/>
  <c r="S43" i="2"/>
  <c r="S44" i="2"/>
  <c r="S35" i="2"/>
  <c r="S41" i="2"/>
  <c r="Q52" i="9"/>
  <c r="S36" i="2"/>
  <c r="S34" i="2"/>
  <c r="S37" i="2"/>
  <c r="L13" i="10"/>
  <c r="S31" i="2"/>
  <c r="S29" i="2"/>
  <c r="N32" i="14"/>
  <c r="S27" i="2"/>
  <c r="S25" i="2"/>
  <c r="S23" i="2"/>
  <c r="S20" i="2"/>
  <c r="S46" i="2"/>
  <c r="S48" i="2"/>
  <c r="L21" i="10"/>
  <c r="S18" i="2"/>
  <c r="S16" i="2"/>
  <c r="S14" i="2"/>
  <c r="N33" i="14"/>
  <c r="N14" i="14"/>
  <c r="N10" i="14"/>
  <c r="N8" i="14"/>
  <c r="S33" i="2"/>
  <c r="L7" i="10"/>
  <c r="S10" i="2"/>
  <c r="S6" i="2"/>
  <c r="S24" i="2"/>
  <c r="S22" i="2"/>
  <c r="S12" i="2"/>
  <c r="S8" i="2"/>
  <c r="N77" i="14"/>
  <c r="P40" i="9"/>
  <c r="K9" i="10"/>
  <c r="K11" i="10"/>
  <c r="P44" i="9"/>
  <c r="K14" i="10"/>
  <c r="K16" i="10"/>
  <c r="P8" i="9"/>
  <c r="P18" i="9"/>
  <c r="P38" i="9"/>
  <c r="P73" i="9"/>
  <c r="Q80" i="1"/>
  <c r="Q16" i="1"/>
  <c r="Q77" i="1"/>
  <c r="Q74" i="1"/>
  <c r="Q61" i="9"/>
  <c r="Q73" i="1"/>
  <c r="Q60" i="9"/>
  <c r="Q78" i="1"/>
  <c r="Q71" i="1"/>
  <c r="Q72" i="1"/>
  <c r="Q59" i="9"/>
  <c r="Q67" i="1"/>
  <c r="Q68" i="1"/>
  <c r="Q55" i="9"/>
  <c r="Q64" i="1"/>
  <c r="Q59" i="1"/>
  <c r="Q49" i="9"/>
  <c r="Q57" i="1"/>
  <c r="Q47" i="9"/>
  <c r="Q70" i="1"/>
  <c r="Q57" i="9"/>
  <c r="Q65" i="1"/>
  <c r="Q54" i="9"/>
  <c r="Q50" i="1"/>
  <c r="N41" i="14"/>
  <c r="Q48" i="1"/>
  <c r="N38" i="14"/>
  <c r="Q46" i="1"/>
  <c r="Q44" i="1"/>
  <c r="Q41" i="1"/>
  <c r="Q39" i="1"/>
  <c r="Q43" i="1"/>
  <c r="Q35" i="1"/>
  <c r="N24" i="14"/>
  <c r="Q31" i="1"/>
  <c r="Q66" i="1"/>
  <c r="Q52" i="1"/>
  <c r="N43" i="14"/>
  <c r="Q51" i="1"/>
  <c r="N42" i="14"/>
  <c r="Q76" i="1"/>
  <c r="Q63" i="9"/>
  <c r="Q58" i="1"/>
  <c r="Q48" i="9"/>
  <c r="Q47" i="1"/>
  <c r="Q40" i="1"/>
  <c r="Q30" i="1"/>
  <c r="Q28" i="1"/>
  <c r="Q25" i="1"/>
  <c r="Q26" i="1"/>
  <c r="Q21" i="1"/>
  <c r="Q23" i="1"/>
  <c r="Q19" i="1"/>
  <c r="Q37" i="1"/>
  <c r="Q17" i="1"/>
  <c r="N22" i="14"/>
  <c r="Q14" i="1"/>
  <c r="Q53" i="1"/>
  <c r="Q38" i="1"/>
  <c r="Q75" i="1"/>
  <c r="Q62" i="9"/>
  <c r="Q69" i="1"/>
  <c r="Q56" i="9"/>
  <c r="Q32" i="1"/>
  <c r="Q29" i="1"/>
  <c r="Q20" i="1"/>
  <c r="N20" i="14"/>
  <c r="Q45" i="1"/>
  <c r="Q22" i="1"/>
  <c r="Q12" i="1"/>
  <c r="N17" i="14"/>
  <c r="Q10" i="1"/>
  <c r="N7" i="14"/>
  <c r="Q7" i="1"/>
  <c r="Q5" i="1"/>
  <c r="Q49" i="1"/>
  <c r="L6" i="10"/>
  <c r="Q24" i="1"/>
  <c r="Q36" i="1"/>
  <c r="Q11" i="1"/>
  <c r="N9" i="14"/>
  <c r="Q27" i="1"/>
  <c r="Q18" i="1"/>
  <c r="N23" i="14"/>
  <c r="Q6" i="1"/>
  <c r="Q33" i="1"/>
  <c r="Q8" i="1"/>
  <c r="Q34" i="1"/>
  <c r="Q9" i="1"/>
  <c r="P28" i="9"/>
  <c r="K23" i="10"/>
  <c r="K25" i="10"/>
  <c r="P29" i="9"/>
  <c r="P24" i="9"/>
  <c r="P21" i="9"/>
  <c r="O67" i="9"/>
  <c r="Q54" i="2"/>
  <c r="R1" i="7"/>
  <c r="P54" i="1"/>
  <c r="P81" i="1"/>
  <c r="K26" i="10"/>
  <c r="R38" i="2"/>
  <c r="R49" i="2"/>
  <c r="K27" i="10"/>
  <c r="Q10" i="9"/>
  <c r="Q14" i="9"/>
  <c r="Q32" i="9"/>
  <c r="Q33" i="9"/>
  <c r="L95" i="14"/>
  <c r="L89" i="14"/>
  <c r="Q66" i="9"/>
  <c r="N65" i="14"/>
  <c r="Q64" i="9"/>
  <c r="Q65" i="9"/>
  <c r="N59" i="14"/>
  <c r="Q58" i="9"/>
  <c r="Q39" i="9"/>
  <c r="N39" i="14"/>
  <c r="Q15" i="9"/>
  <c r="N15" i="14"/>
  <c r="N18" i="14"/>
  <c r="Q16" i="9"/>
  <c r="N16" i="14"/>
  <c r="Q12" i="9"/>
  <c r="N12" i="14"/>
  <c r="Q25" i="9"/>
  <c r="N25" i="14"/>
  <c r="O74" i="9"/>
  <c r="L92" i="14"/>
  <c r="N21" i="14"/>
  <c r="Q11" i="9"/>
  <c r="N11" i="14"/>
  <c r="Q13" i="9"/>
  <c r="N13" i="14"/>
  <c r="N53" i="14"/>
  <c r="N54" i="14"/>
  <c r="R90" i="1"/>
  <c r="N49" i="14"/>
  <c r="P72" i="9"/>
  <c r="M78" i="14"/>
  <c r="Q6" i="9"/>
  <c r="N6" i="14"/>
  <c r="Q26" i="9"/>
  <c r="N26" i="14"/>
  <c r="N63" i="14"/>
  <c r="N64" i="14"/>
  <c r="N48" i="14"/>
  <c r="N56" i="14"/>
  <c r="Q34" i="9"/>
  <c r="N34" i="14"/>
  <c r="N55" i="14"/>
  <c r="N50" i="14"/>
  <c r="N61" i="14"/>
  <c r="Q73" i="9"/>
  <c r="Q31" i="9"/>
  <c r="N31" i="14"/>
  <c r="L12" i="10"/>
  <c r="N44" i="14"/>
  <c r="Q27" i="9"/>
  <c r="N27" i="14"/>
  <c r="Q37" i="9"/>
  <c r="N37" i="14"/>
  <c r="N30" i="14"/>
  <c r="Q36" i="9"/>
  <c r="N36" i="14"/>
  <c r="N83" i="14"/>
  <c r="N60" i="14"/>
  <c r="N62" i="14"/>
  <c r="L20" i="10"/>
  <c r="N67" i="14"/>
  <c r="N51" i="14"/>
  <c r="Q35" i="9"/>
  <c r="N35" i="14"/>
  <c r="N57" i="14"/>
  <c r="Q19" i="9"/>
  <c r="N19" i="14"/>
  <c r="N58" i="14"/>
  <c r="N52" i="14"/>
  <c r="L93" i="14"/>
  <c r="L91" i="14"/>
  <c r="M70" i="14"/>
  <c r="L8" i="10"/>
  <c r="N29" i="14"/>
  <c r="N40" i="14"/>
  <c r="N28" i="14"/>
  <c r="N24" i="10"/>
  <c r="P38" i="6"/>
  <c r="P52" i="6"/>
  <c r="N29" i="10"/>
  <c r="N10" i="10"/>
  <c r="K17" i="10"/>
  <c r="L22" i="10"/>
  <c r="O68" i="9"/>
  <c r="J28" i="10"/>
  <c r="J30" i="10"/>
  <c r="Q17" i="9"/>
  <c r="Q20" i="9"/>
  <c r="U56" i="5"/>
  <c r="R54" i="2"/>
  <c r="M92" i="14"/>
  <c r="R50" i="2"/>
  <c r="Q7" i="9"/>
  <c r="Q43" i="9"/>
  <c r="Q9" i="9"/>
  <c r="Q23" i="9"/>
  <c r="Q41" i="9"/>
  <c r="P86" i="1"/>
  <c r="P82" i="1"/>
  <c r="W39" i="3"/>
  <c r="W38" i="3"/>
  <c r="W37" i="3"/>
  <c r="W40" i="3"/>
  <c r="W36" i="3"/>
  <c r="W34" i="3"/>
  <c r="W33" i="3"/>
  <c r="W35" i="3"/>
  <c r="W32" i="3"/>
  <c r="W28" i="3"/>
  <c r="W26" i="3"/>
  <c r="W27" i="3"/>
  <c r="W10" i="3"/>
  <c r="W7" i="3"/>
  <c r="W20" i="3"/>
  <c r="W22" i="3"/>
  <c r="W23" i="3"/>
  <c r="W18" i="3"/>
  <c r="W25" i="3"/>
  <c r="W16" i="3"/>
  <c r="W12" i="3"/>
  <c r="W14" i="3"/>
  <c r="W24" i="3"/>
  <c r="W21" i="3"/>
  <c r="W17" i="3"/>
  <c r="W19" i="3"/>
  <c r="W13" i="3"/>
  <c r="W9" i="3"/>
  <c r="W6" i="3"/>
  <c r="W15" i="3"/>
  <c r="W11" i="3"/>
  <c r="W8" i="3"/>
  <c r="R1" i="4"/>
  <c r="Q8" i="4"/>
  <c r="Q6" i="4"/>
  <c r="Q9" i="4"/>
  <c r="Q11" i="4"/>
  <c r="Q7" i="4"/>
  <c r="Q5" i="4"/>
  <c r="V52" i="5"/>
  <c r="V49" i="5"/>
  <c r="V50" i="5"/>
  <c r="V45" i="5"/>
  <c r="V42" i="5"/>
  <c r="V51" i="5"/>
  <c r="V48" i="5"/>
  <c r="V46" i="5"/>
  <c r="V44" i="5"/>
  <c r="V41" i="5"/>
  <c r="V43" i="5"/>
  <c r="V39" i="5"/>
  <c r="V32" i="5"/>
  <c r="V28" i="5"/>
  <c r="V25" i="5"/>
  <c r="V23" i="5"/>
  <c r="V26" i="5"/>
  <c r="V40" i="5"/>
  <c r="V47" i="5"/>
  <c r="V38" i="5"/>
  <c r="V33" i="5"/>
  <c r="V31" i="5"/>
  <c r="V29" i="5"/>
  <c r="V27" i="5"/>
  <c r="V22" i="5"/>
  <c r="V18" i="5"/>
  <c r="V17" i="5"/>
  <c r="V13" i="5"/>
  <c r="V10" i="5"/>
  <c r="V9" i="5"/>
  <c r="V7" i="5"/>
  <c r="V24" i="5"/>
  <c r="V20" i="5"/>
  <c r="V14" i="5"/>
  <c r="V16" i="5"/>
  <c r="V21" i="5"/>
  <c r="V11" i="5"/>
  <c r="V12" i="5"/>
  <c r="V8" i="5"/>
  <c r="V6" i="5"/>
  <c r="V19" i="5"/>
  <c r="V15" i="5"/>
  <c r="Q49" i="6"/>
  <c r="Q46" i="6"/>
  <c r="Q44" i="6"/>
  <c r="Q42" i="6"/>
  <c r="Q41" i="6"/>
  <c r="Q48" i="6"/>
  <c r="Q45" i="6"/>
  <c r="Q43" i="6"/>
  <c r="Q47" i="6"/>
  <c r="Q50" i="6"/>
  <c r="O24" i="10"/>
  <c r="Q35" i="6"/>
  <c r="Q33" i="6"/>
  <c r="Q36" i="6"/>
  <c r="Q34" i="6"/>
  <c r="Q37" i="6"/>
  <c r="O15" i="10"/>
  <c r="Q30" i="6"/>
  <c r="Q28" i="6"/>
  <c r="Q25" i="6"/>
  <c r="Q31" i="6"/>
  <c r="Q24" i="6"/>
  <c r="Q22" i="6"/>
  <c r="Q19" i="6"/>
  <c r="Q29" i="6"/>
  <c r="Q26" i="6"/>
  <c r="Q23" i="6"/>
  <c r="Q21" i="6"/>
  <c r="Q18" i="6"/>
  <c r="Q27" i="6"/>
  <c r="Q16" i="6"/>
  <c r="Q14" i="6"/>
  <c r="Q12" i="6"/>
  <c r="Q10" i="6"/>
  <c r="Q9" i="6"/>
  <c r="Q7" i="6"/>
  <c r="Q32" i="6"/>
  <c r="Q20" i="6"/>
  <c r="Q11" i="6"/>
  <c r="Q8" i="6"/>
  <c r="Q17" i="6"/>
  <c r="Q13" i="6"/>
  <c r="Q15" i="6"/>
  <c r="Q6" i="6"/>
  <c r="O76" i="7"/>
  <c r="O71" i="7"/>
  <c r="Q67" i="7"/>
  <c r="Q74" i="7"/>
  <c r="P70" i="7"/>
  <c r="R52" i="7"/>
  <c r="R66" i="7"/>
  <c r="R41" i="7"/>
  <c r="R68" i="7"/>
  <c r="R53" i="7"/>
  <c r="R40" i="7"/>
  <c r="R64" i="7"/>
  <c r="R65" i="7"/>
  <c r="R61" i="7"/>
  <c r="R59" i="7"/>
  <c r="R22" i="7"/>
  <c r="R62" i="7"/>
  <c r="R57" i="7"/>
  <c r="R55" i="7"/>
  <c r="R67" i="7"/>
  <c r="R56" i="7"/>
  <c r="R54" i="7"/>
  <c r="R63" i="7"/>
  <c r="R60" i="7"/>
  <c r="R58" i="7"/>
  <c r="R51" i="7"/>
  <c r="R49" i="7"/>
  <c r="R43" i="7"/>
  <c r="R45" i="7"/>
  <c r="R50" i="7"/>
  <c r="R36" i="7"/>
  <c r="R34" i="7"/>
  <c r="R32" i="7"/>
  <c r="R29" i="7"/>
  <c r="R27" i="7"/>
  <c r="R25" i="7"/>
  <c r="R24" i="7"/>
  <c r="R44" i="7"/>
  <c r="R39" i="7"/>
  <c r="R38" i="7"/>
  <c r="R37" i="7"/>
  <c r="R42" i="7"/>
  <c r="R35" i="7"/>
  <c r="R33" i="7"/>
  <c r="R31" i="7"/>
  <c r="R28" i="7"/>
  <c r="R26" i="7"/>
  <c r="R30" i="7"/>
  <c r="R23" i="7"/>
  <c r="R20" i="7"/>
  <c r="R18" i="7"/>
  <c r="R16" i="7"/>
  <c r="R14" i="7"/>
  <c r="R12" i="7"/>
  <c r="R15" i="7"/>
  <c r="R8" i="7"/>
  <c r="R21" i="7"/>
  <c r="R10" i="7"/>
  <c r="R17" i="7"/>
  <c r="R19" i="7"/>
  <c r="R13" i="7"/>
  <c r="R11" i="7"/>
  <c r="R9" i="7"/>
  <c r="R7" i="7"/>
  <c r="Q46" i="7"/>
  <c r="P45" i="9"/>
  <c r="P67" i="9"/>
  <c r="Q30" i="9"/>
  <c r="R63" i="1"/>
  <c r="R61" i="1"/>
  <c r="R51" i="9"/>
  <c r="R60" i="1"/>
  <c r="Q40" i="9"/>
  <c r="L9" i="10"/>
  <c r="L11" i="10"/>
  <c r="Q22" i="9"/>
  <c r="Q38" i="9"/>
  <c r="Q44" i="9"/>
  <c r="Q42" i="9"/>
  <c r="T42" i="2"/>
  <c r="R53" i="9"/>
  <c r="T41" i="2"/>
  <c r="R52" i="9"/>
  <c r="T43" i="2"/>
  <c r="T48" i="2"/>
  <c r="M21" i="10"/>
  <c r="T36" i="2"/>
  <c r="T45" i="2"/>
  <c r="T34" i="2"/>
  <c r="T37" i="2"/>
  <c r="M13" i="10"/>
  <c r="T31" i="2"/>
  <c r="T46" i="2"/>
  <c r="T35" i="2"/>
  <c r="T44" i="2"/>
  <c r="T27" i="2"/>
  <c r="O25" i="14"/>
  <c r="T25" i="2"/>
  <c r="T24" i="2"/>
  <c r="O77" i="14"/>
  <c r="T29" i="2"/>
  <c r="T18" i="2"/>
  <c r="T14" i="2"/>
  <c r="T22" i="2"/>
  <c r="T20" i="2"/>
  <c r="T16" i="2"/>
  <c r="T23" i="2"/>
  <c r="T12" i="2"/>
  <c r="T10" i="2"/>
  <c r="T8" i="2"/>
  <c r="T6" i="2"/>
  <c r="T33" i="2"/>
  <c r="M7" i="10"/>
  <c r="Q8" i="9"/>
  <c r="Q18" i="9"/>
  <c r="R80" i="1"/>
  <c r="R66" i="9"/>
  <c r="R16" i="1"/>
  <c r="O21" i="14"/>
  <c r="R65" i="9"/>
  <c r="R78" i="1"/>
  <c r="R71" i="1"/>
  <c r="R77" i="1"/>
  <c r="R75" i="1"/>
  <c r="R62" i="9"/>
  <c r="R74" i="1"/>
  <c r="R61" i="9"/>
  <c r="R70" i="1"/>
  <c r="R57" i="9"/>
  <c r="R51" i="1"/>
  <c r="O42" i="14"/>
  <c r="R73" i="1"/>
  <c r="R60" i="9"/>
  <c r="R66" i="1"/>
  <c r="R65" i="1"/>
  <c r="R54" i="9"/>
  <c r="R62" i="1"/>
  <c r="R52" i="1"/>
  <c r="O43" i="14"/>
  <c r="R68" i="1"/>
  <c r="R55" i="9"/>
  <c r="R64" i="1"/>
  <c r="R69" i="1"/>
  <c r="R56" i="9"/>
  <c r="R53" i="1"/>
  <c r="R47" i="1"/>
  <c r="R45" i="1"/>
  <c r="O31" i="14"/>
  <c r="R46" i="1"/>
  <c r="R39" i="1"/>
  <c r="R38" i="1"/>
  <c r="R67" i="1"/>
  <c r="R59" i="1"/>
  <c r="R49" i="9"/>
  <c r="R48" i="1"/>
  <c r="O38" i="14"/>
  <c r="R43" i="1"/>
  <c r="O30" i="14"/>
  <c r="R36" i="1"/>
  <c r="R29" i="1"/>
  <c r="R27" i="1"/>
  <c r="R24" i="1"/>
  <c r="R22" i="1"/>
  <c r="R20" i="1"/>
  <c r="R33" i="1"/>
  <c r="R72" i="1"/>
  <c r="R59" i="9"/>
  <c r="R44" i="1"/>
  <c r="R41" i="1"/>
  <c r="R28" i="1"/>
  <c r="R23" i="1"/>
  <c r="R14" i="1"/>
  <c r="O19" i="14"/>
  <c r="O18" i="14"/>
  <c r="R12" i="1"/>
  <c r="R10" i="1"/>
  <c r="O7" i="14"/>
  <c r="R7" i="1"/>
  <c r="R5" i="1"/>
  <c r="R49" i="1"/>
  <c r="M6" i="10"/>
  <c r="R58" i="1"/>
  <c r="R48" i="9"/>
  <c r="R57" i="1"/>
  <c r="R47" i="9"/>
  <c r="R31" i="1"/>
  <c r="R35" i="1"/>
  <c r="O24" i="14"/>
  <c r="R30" i="1"/>
  <c r="R21" i="1"/>
  <c r="R19" i="1"/>
  <c r="R34" i="1"/>
  <c r="R76" i="1"/>
  <c r="R63" i="9"/>
  <c r="R26" i="1"/>
  <c r="R32" i="1"/>
  <c r="R25" i="1"/>
  <c r="R17" i="1"/>
  <c r="O22" i="14"/>
  <c r="R9" i="1"/>
  <c r="R40" i="1"/>
  <c r="R8" i="1"/>
  <c r="R11" i="1"/>
  <c r="O9" i="14"/>
  <c r="R18" i="1"/>
  <c r="O23" i="14"/>
  <c r="R6" i="1"/>
  <c r="R50" i="1"/>
  <c r="R37" i="1"/>
  <c r="Q28" i="9"/>
  <c r="P74" i="9"/>
  <c r="Q21" i="9"/>
  <c r="L23" i="10"/>
  <c r="L25" i="10"/>
  <c r="Q29" i="9"/>
  <c r="Q24" i="9"/>
  <c r="S1" i="7"/>
  <c r="Q54" i="1"/>
  <c r="Q81" i="1"/>
  <c r="L26" i="10"/>
  <c r="S38" i="2"/>
  <c r="S49" i="2"/>
  <c r="R25" i="9"/>
  <c r="M95" i="14"/>
  <c r="M89" i="14"/>
  <c r="N45" i="14"/>
  <c r="O59" i="14"/>
  <c r="R58" i="9"/>
  <c r="O65" i="14"/>
  <c r="R64" i="9"/>
  <c r="R50" i="9"/>
  <c r="R12" i="9"/>
  <c r="O12" i="14"/>
  <c r="R15" i="9"/>
  <c r="O15" i="14"/>
  <c r="R39" i="9"/>
  <c r="O39" i="14"/>
  <c r="O54" i="14"/>
  <c r="R13" i="9"/>
  <c r="O13" i="14"/>
  <c r="R11" i="9"/>
  <c r="O11" i="14"/>
  <c r="O20" i="14"/>
  <c r="R14" i="9"/>
  <c r="O14" i="14"/>
  <c r="O17" i="14"/>
  <c r="R8" i="9"/>
  <c r="O8" i="14"/>
  <c r="R32" i="9"/>
  <c r="O32" i="14"/>
  <c r="R10" i="9"/>
  <c r="O10" i="14"/>
  <c r="R16" i="9"/>
  <c r="O16" i="14"/>
  <c r="R33" i="9"/>
  <c r="O33" i="14"/>
  <c r="O53" i="14"/>
  <c r="O64" i="14"/>
  <c r="O60" i="14"/>
  <c r="S90" i="1"/>
  <c r="R37" i="9"/>
  <c r="O37" i="14"/>
  <c r="O56" i="14"/>
  <c r="O62" i="14"/>
  <c r="M20" i="10"/>
  <c r="O67" i="14"/>
  <c r="R19" i="9"/>
  <c r="N69" i="14"/>
  <c r="N70" i="14"/>
  <c r="R41" i="9"/>
  <c r="O41" i="14"/>
  <c r="O49" i="14"/>
  <c r="R27" i="9"/>
  <c r="O27" i="14"/>
  <c r="O50" i="14"/>
  <c r="R36" i="9"/>
  <c r="O36" i="14"/>
  <c r="M12" i="10"/>
  <c r="O44" i="14"/>
  <c r="O61" i="14"/>
  <c r="O63" i="14"/>
  <c r="M91" i="14"/>
  <c r="M93" i="14"/>
  <c r="O48" i="14"/>
  <c r="R34" i="9"/>
  <c r="O34" i="14"/>
  <c r="R26" i="9"/>
  <c r="O26" i="14"/>
  <c r="O57" i="14"/>
  <c r="R73" i="9"/>
  <c r="O83" i="14"/>
  <c r="O51" i="14"/>
  <c r="R6" i="9"/>
  <c r="O6" i="14"/>
  <c r="N78" i="14"/>
  <c r="R35" i="9"/>
  <c r="O35" i="14"/>
  <c r="O55" i="14"/>
  <c r="O58" i="14"/>
  <c r="O52" i="14"/>
  <c r="O29" i="14"/>
  <c r="O40" i="14"/>
  <c r="O28" i="14"/>
  <c r="Q38" i="6"/>
  <c r="Q52" i="6"/>
  <c r="O29" i="10"/>
  <c r="O10" i="10"/>
  <c r="P53" i="6"/>
  <c r="S50" i="2"/>
  <c r="L27" i="10"/>
  <c r="M8" i="10"/>
  <c r="M22" i="10"/>
  <c r="Q45" i="9"/>
  <c r="L14" i="10"/>
  <c r="R31" i="9"/>
  <c r="P68" i="9"/>
  <c r="K28" i="10"/>
  <c r="K30" i="10"/>
  <c r="Q72" i="9"/>
  <c r="V56" i="5"/>
  <c r="R30" i="9"/>
  <c r="R42" i="9"/>
  <c r="R22" i="9"/>
  <c r="R7" i="9"/>
  <c r="Q86" i="1"/>
  <c r="Q82" i="1"/>
  <c r="R17" i="9"/>
  <c r="R18" i="9"/>
  <c r="X39" i="3"/>
  <c r="X37" i="3"/>
  <c r="X36" i="3"/>
  <c r="X33" i="3"/>
  <c r="X32" i="3"/>
  <c r="X28" i="3"/>
  <c r="X38" i="3"/>
  <c r="X40" i="3"/>
  <c r="X34" i="3"/>
  <c r="X35" i="3"/>
  <c r="X26" i="3"/>
  <c r="X22" i="3"/>
  <c r="X23" i="3"/>
  <c r="X18" i="3"/>
  <c r="X25" i="3"/>
  <c r="X16" i="3"/>
  <c r="X27" i="3"/>
  <c r="X12" i="3"/>
  <c r="X10" i="3"/>
  <c r="X14" i="3"/>
  <c r="X7" i="3"/>
  <c r="X24" i="3"/>
  <c r="X21" i="3"/>
  <c r="X19" i="3"/>
  <c r="X20" i="3"/>
  <c r="X17" i="3"/>
  <c r="X15" i="3"/>
  <c r="X13" i="3"/>
  <c r="X11" i="3"/>
  <c r="X9" i="3"/>
  <c r="X8" i="3"/>
  <c r="X6" i="3"/>
  <c r="R49" i="6"/>
  <c r="R46" i="6"/>
  <c r="R45" i="6"/>
  <c r="R44" i="6"/>
  <c r="R43" i="6"/>
  <c r="R42" i="6"/>
  <c r="R47" i="6"/>
  <c r="R41" i="6"/>
  <c r="R48" i="6"/>
  <c r="R36" i="6"/>
  <c r="R35" i="6"/>
  <c r="R31" i="6"/>
  <c r="R29" i="6"/>
  <c r="R50" i="6"/>
  <c r="P24" i="10"/>
  <c r="R37" i="6"/>
  <c r="P15" i="10"/>
  <c r="R30" i="6"/>
  <c r="R28" i="6"/>
  <c r="R25" i="6"/>
  <c r="R24" i="6"/>
  <c r="R27" i="6"/>
  <c r="R34" i="6"/>
  <c r="R33" i="6"/>
  <c r="R17" i="6"/>
  <c r="R20" i="6"/>
  <c r="R13" i="6"/>
  <c r="R26" i="6"/>
  <c r="R23" i="6"/>
  <c r="R22" i="6"/>
  <c r="R21" i="6"/>
  <c r="R19" i="6"/>
  <c r="R18" i="6"/>
  <c r="R16" i="6"/>
  <c r="R14" i="6"/>
  <c r="R8" i="6"/>
  <c r="R7" i="6"/>
  <c r="R12" i="6"/>
  <c r="R15" i="6"/>
  <c r="R9" i="6"/>
  <c r="R11" i="6"/>
  <c r="R10" i="6"/>
  <c r="R6" i="6"/>
  <c r="R32" i="6"/>
  <c r="W52" i="5"/>
  <c r="W51" i="5"/>
  <c r="W49" i="5"/>
  <c r="W48" i="5"/>
  <c r="W50" i="5"/>
  <c r="W46" i="5"/>
  <c r="W45" i="5"/>
  <c r="W44" i="5"/>
  <c r="W42" i="5"/>
  <c r="W41" i="5"/>
  <c r="W43" i="5"/>
  <c r="W40" i="5"/>
  <c r="W19" i="5"/>
  <c r="W20" i="5"/>
  <c r="W15" i="5"/>
  <c r="W14" i="5"/>
  <c r="W47" i="5"/>
  <c r="W39" i="5"/>
  <c r="W32" i="5"/>
  <c r="W27" i="5"/>
  <c r="W24" i="5"/>
  <c r="W23" i="5"/>
  <c r="W29" i="5"/>
  <c r="W28" i="5"/>
  <c r="W22" i="5"/>
  <c r="W16" i="5"/>
  <c r="W21" i="5"/>
  <c r="W11" i="5"/>
  <c r="W12" i="5"/>
  <c r="W38" i="5"/>
  <c r="W33" i="5"/>
  <c r="W31" i="5"/>
  <c r="W25" i="5"/>
  <c r="W26" i="5"/>
  <c r="W18" i="5"/>
  <c r="W17" i="5"/>
  <c r="W13" i="5"/>
  <c r="W10" i="5"/>
  <c r="W9" i="5"/>
  <c r="W7" i="5"/>
  <c r="W6" i="5"/>
  <c r="W8" i="5"/>
  <c r="S1" i="4"/>
  <c r="R11" i="4"/>
  <c r="R8" i="4"/>
  <c r="R7" i="4"/>
  <c r="R6" i="4"/>
  <c r="R5" i="4"/>
  <c r="R9" i="4"/>
  <c r="P76" i="7"/>
  <c r="P71" i="7"/>
  <c r="Q75" i="7"/>
  <c r="S52" i="7"/>
  <c r="S41" i="7"/>
  <c r="S66" i="7"/>
  <c r="S68" i="7"/>
  <c r="S40" i="7"/>
  <c r="S53" i="7"/>
  <c r="S64" i="7"/>
  <c r="S65" i="7"/>
  <c r="S63" i="7"/>
  <c r="S62" i="7"/>
  <c r="S58" i="7"/>
  <c r="S56" i="7"/>
  <c r="S54" i="7"/>
  <c r="S60" i="7"/>
  <c r="S51" i="7"/>
  <c r="S22" i="7"/>
  <c r="S57" i="7"/>
  <c r="S49" i="7"/>
  <c r="S43" i="7"/>
  <c r="S45" i="7"/>
  <c r="S59" i="7"/>
  <c r="S37" i="7"/>
  <c r="S50" i="7"/>
  <c r="S44" i="7"/>
  <c r="S42" i="7"/>
  <c r="S61" i="7"/>
  <c r="S39" i="7"/>
  <c r="S38" i="7"/>
  <c r="S35" i="7"/>
  <c r="S33" i="7"/>
  <c r="S55" i="7"/>
  <c r="S67" i="7"/>
  <c r="S36" i="7"/>
  <c r="S34" i="7"/>
  <c r="S31" i="7"/>
  <c r="S26" i="7"/>
  <c r="S23" i="7"/>
  <c r="S20" i="7"/>
  <c r="S18" i="7"/>
  <c r="S16" i="7"/>
  <c r="S14" i="7"/>
  <c r="S32" i="7"/>
  <c r="S27" i="7"/>
  <c r="S24" i="7"/>
  <c r="S28" i="7"/>
  <c r="S30" i="7"/>
  <c r="S21" i="7"/>
  <c r="S19" i="7"/>
  <c r="S17" i="7"/>
  <c r="S15" i="7"/>
  <c r="S13" i="7"/>
  <c r="S10" i="7"/>
  <c r="S8" i="7"/>
  <c r="S25" i="7"/>
  <c r="S11" i="7"/>
  <c r="S29" i="7"/>
  <c r="S12" i="7"/>
  <c r="S9" i="7"/>
  <c r="S7" i="7"/>
  <c r="Q70" i="7"/>
  <c r="R74" i="7"/>
  <c r="R75" i="7"/>
  <c r="R46" i="7"/>
  <c r="R23" i="9"/>
  <c r="R20" i="9"/>
  <c r="S63" i="1"/>
  <c r="S61" i="1"/>
  <c r="S51" i="9"/>
  <c r="S60" i="1"/>
  <c r="R9" i="9"/>
  <c r="R38" i="9"/>
  <c r="R43" i="9"/>
  <c r="R28" i="9"/>
  <c r="U46" i="2"/>
  <c r="U44" i="2"/>
  <c r="U41" i="2"/>
  <c r="S52" i="9"/>
  <c r="U48" i="2"/>
  <c r="N21" i="10"/>
  <c r="U43" i="2"/>
  <c r="U36" i="2"/>
  <c r="U34" i="2"/>
  <c r="U35" i="2"/>
  <c r="P25" i="14"/>
  <c r="U24" i="2"/>
  <c r="U42" i="2"/>
  <c r="S53" i="9"/>
  <c r="U31" i="2"/>
  <c r="U25" i="2"/>
  <c r="P77" i="14"/>
  <c r="U22" i="2"/>
  <c r="U37" i="2"/>
  <c r="N13" i="10"/>
  <c r="U23" i="2"/>
  <c r="U12" i="2"/>
  <c r="P13" i="14"/>
  <c r="U10" i="2"/>
  <c r="P11" i="14"/>
  <c r="U8" i="2"/>
  <c r="U6" i="2"/>
  <c r="U27" i="2"/>
  <c r="U16" i="2"/>
  <c r="N22" i="10"/>
  <c r="U29" i="2"/>
  <c r="U18" i="2"/>
  <c r="U45" i="2"/>
  <c r="U20" i="2"/>
  <c r="U33" i="2"/>
  <c r="N7" i="10"/>
  <c r="U14" i="2"/>
  <c r="S80" i="1"/>
  <c r="S66" i="9"/>
  <c r="S78" i="1"/>
  <c r="S75" i="1"/>
  <c r="S62" i="9"/>
  <c r="S76" i="1"/>
  <c r="S63" i="9"/>
  <c r="S16" i="1"/>
  <c r="S77" i="1"/>
  <c r="S74" i="1"/>
  <c r="S61" i="9"/>
  <c r="S72" i="1"/>
  <c r="S59" i="9"/>
  <c r="S70" i="1"/>
  <c r="S57" i="9"/>
  <c r="S73" i="1"/>
  <c r="S60" i="9"/>
  <c r="S66" i="1"/>
  <c r="S65" i="1"/>
  <c r="S54" i="9"/>
  <c r="S69" i="1"/>
  <c r="S56" i="9"/>
  <c r="S58" i="1"/>
  <c r="S48" i="9"/>
  <c r="S65" i="9"/>
  <c r="S68" i="1"/>
  <c r="S55" i="9"/>
  <c r="S64" i="1"/>
  <c r="S51" i="1"/>
  <c r="P42" i="14"/>
  <c r="S53" i="1"/>
  <c r="S47" i="1"/>
  <c r="S45" i="1"/>
  <c r="P31" i="14"/>
  <c r="S40" i="1"/>
  <c r="S38" i="1"/>
  <c r="S36" i="1"/>
  <c r="S32" i="1"/>
  <c r="S71" i="1"/>
  <c r="S67" i="1"/>
  <c r="S59" i="1"/>
  <c r="S49" i="9"/>
  <c r="S48" i="1"/>
  <c r="P38" i="14"/>
  <c r="S43" i="1"/>
  <c r="S29" i="1"/>
  <c r="S27" i="1"/>
  <c r="S24" i="1"/>
  <c r="S22" i="1"/>
  <c r="S20" i="1"/>
  <c r="S33" i="1"/>
  <c r="S34" i="1"/>
  <c r="S18" i="1"/>
  <c r="P23" i="14"/>
  <c r="P20" i="14"/>
  <c r="P18" i="14"/>
  <c r="S62" i="1"/>
  <c r="S57" i="1"/>
  <c r="S47" i="9"/>
  <c r="S52" i="1"/>
  <c r="P43" i="14"/>
  <c r="S50" i="1"/>
  <c r="P41" i="14"/>
  <c r="S35" i="1"/>
  <c r="P24" i="14"/>
  <c r="S30" i="1"/>
  <c r="S21" i="1"/>
  <c r="S19" i="1"/>
  <c r="S39" i="1"/>
  <c r="S31" i="1"/>
  <c r="S26" i="1"/>
  <c r="S37" i="1"/>
  <c r="S11" i="1"/>
  <c r="P9" i="14"/>
  <c r="S8" i="1"/>
  <c r="S6" i="1"/>
  <c r="S9" i="1"/>
  <c r="S25" i="1"/>
  <c r="S28" i="1"/>
  <c r="S5" i="1"/>
  <c r="S44" i="1"/>
  <c r="S14" i="1"/>
  <c r="P19" i="14"/>
  <c r="S17" i="1"/>
  <c r="S49" i="1"/>
  <c r="N6" i="10"/>
  <c r="S41" i="1"/>
  <c r="S23" i="1"/>
  <c r="S7" i="1"/>
  <c r="S10" i="1"/>
  <c r="P7" i="14"/>
  <c r="S46" i="1"/>
  <c r="S12" i="1"/>
  <c r="P17" i="14"/>
  <c r="M23" i="10"/>
  <c r="M25" i="10"/>
  <c r="R29" i="9"/>
  <c r="R24" i="9"/>
  <c r="R21" i="9"/>
  <c r="T38" i="2"/>
  <c r="T49" i="2"/>
  <c r="R44" i="9"/>
  <c r="M14" i="10"/>
  <c r="M16" i="10"/>
  <c r="R40" i="9"/>
  <c r="M9" i="10"/>
  <c r="M11" i="10"/>
  <c r="S54" i="2"/>
  <c r="Q67" i="9"/>
  <c r="R54" i="1"/>
  <c r="R81" i="1"/>
  <c r="M26" i="10"/>
  <c r="T1" i="7"/>
  <c r="S13" i="9"/>
  <c r="S11" i="9"/>
  <c r="S25" i="9"/>
  <c r="N95" i="14"/>
  <c r="N89" i="14"/>
  <c r="P65" i="14"/>
  <c r="S64" i="9"/>
  <c r="S50" i="9"/>
  <c r="P59" i="14"/>
  <c r="S58" i="9"/>
  <c r="P22" i="14"/>
  <c r="S14" i="9"/>
  <c r="P14" i="14"/>
  <c r="S32" i="9"/>
  <c r="P32" i="14"/>
  <c r="S16" i="9"/>
  <c r="P16" i="14"/>
  <c r="P54" i="14"/>
  <c r="Q74" i="9"/>
  <c r="N92" i="14"/>
  <c r="S15" i="9"/>
  <c r="P15" i="14"/>
  <c r="S8" i="9"/>
  <c r="P8" i="14"/>
  <c r="P21" i="14"/>
  <c r="S12" i="9"/>
  <c r="P12" i="14"/>
  <c r="S33" i="9"/>
  <c r="P33" i="14"/>
  <c r="P53" i="14"/>
  <c r="S10" i="9"/>
  <c r="P10" i="14"/>
  <c r="S39" i="9"/>
  <c r="P39" i="14"/>
  <c r="T90" i="1"/>
  <c r="P49" i="14"/>
  <c r="P61" i="14"/>
  <c r="O45" i="14"/>
  <c r="O69" i="14"/>
  <c r="O70" i="14"/>
  <c r="S36" i="9"/>
  <c r="P36" i="14"/>
  <c r="S27" i="9"/>
  <c r="P27" i="14"/>
  <c r="P50" i="14"/>
  <c r="S26" i="9"/>
  <c r="P26" i="14"/>
  <c r="S35" i="9"/>
  <c r="P35" i="14"/>
  <c r="P57" i="14"/>
  <c r="P58" i="14"/>
  <c r="P83" i="14"/>
  <c r="P51" i="14"/>
  <c r="S34" i="9"/>
  <c r="P34" i="14"/>
  <c r="O78" i="14"/>
  <c r="S37" i="9"/>
  <c r="P37" i="14"/>
  <c r="P56" i="14"/>
  <c r="P55" i="14"/>
  <c r="P60" i="14"/>
  <c r="P64" i="14"/>
  <c r="N20" i="10"/>
  <c r="P67" i="14"/>
  <c r="P52" i="14"/>
  <c r="S6" i="9"/>
  <c r="P6" i="14"/>
  <c r="P48" i="14"/>
  <c r="S30" i="9"/>
  <c r="P30" i="14"/>
  <c r="N12" i="10"/>
  <c r="P44" i="14"/>
  <c r="P62" i="14"/>
  <c r="P63" i="14"/>
  <c r="N91" i="14"/>
  <c r="N93" i="14"/>
  <c r="N8" i="10"/>
  <c r="P40" i="14"/>
  <c r="P28" i="14"/>
  <c r="P29" i="14"/>
  <c r="L16" i="10"/>
  <c r="L17" i="10"/>
  <c r="R38" i="6"/>
  <c r="R52" i="6"/>
  <c r="P29" i="10"/>
  <c r="P10" i="10"/>
  <c r="Q53" i="6"/>
  <c r="T50" i="2"/>
  <c r="M27" i="10"/>
  <c r="M17" i="10"/>
  <c r="S38" i="9"/>
  <c r="S20" i="9"/>
  <c r="Q68" i="9"/>
  <c r="L28" i="10"/>
  <c r="L30" i="10"/>
  <c r="S17" i="9"/>
  <c r="S42" i="9"/>
  <c r="S73" i="9"/>
  <c r="S23" i="9"/>
  <c r="R72" i="9"/>
  <c r="R86" i="1"/>
  <c r="R82" i="1"/>
  <c r="S22" i="9"/>
  <c r="S31" i="9"/>
  <c r="S41" i="9"/>
  <c r="S7" i="9"/>
  <c r="Y15" i="3"/>
  <c r="Y13" i="3"/>
  <c r="Y9" i="3"/>
  <c r="Y6" i="3"/>
  <c r="Y35" i="3"/>
  <c r="Y32" i="3"/>
  <c r="Y25" i="3"/>
  <c r="Y24" i="3"/>
  <c r="Y21" i="3"/>
  <c r="Y19" i="3"/>
  <c r="Y20" i="3"/>
  <c r="Y17" i="3"/>
  <c r="Y11" i="3"/>
  <c r="Y8" i="3"/>
  <c r="Y26" i="3"/>
  <c r="Y23" i="3"/>
  <c r="Y37" i="3"/>
  <c r="Y36" i="3"/>
  <c r="Y34" i="3"/>
  <c r="Y22" i="3"/>
  <c r="Y39" i="3"/>
  <c r="Y38" i="3"/>
  <c r="Y40" i="3"/>
  <c r="Y33" i="3"/>
  <c r="Y28" i="3"/>
  <c r="Y18" i="3"/>
  <c r="Y14" i="3"/>
  <c r="Y27" i="3"/>
  <c r="Y10" i="3"/>
  <c r="Y7" i="3"/>
  <c r="Y16" i="3"/>
  <c r="Y12" i="3"/>
  <c r="T1" i="4"/>
  <c r="S11" i="4"/>
  <c r="S7" i="4"/>
  <c r="S5" i="4"/>
  <c r="S8" i="4"/>
  <c r="S6" i="4"/>
  <c r="S9" i="4"/>
  <c r="X51" i="5"/>
  <c r="X48" i="5"/>
  <c r="X46" i="5"/>
  <c r="X44" i="5"/>
  <c r="X41" i="5"/>
  <c r="X52" i="5"/>
  <c r="X49" i="5"/>
  <c r="X50" i="5"/>
  <c r="X45" i="5"/>
  <c r="X42" i="5"/>
  <c r="X40" i="5"/>
  <c r="X47" i="5"/>
  <c r="X38" i="5"/>
  <c r="X33" i="5"/>
  <c r="X31" i="5"/>
  <c r="X29" i="5"/>
  <c r="X27" i="5"/>
  <c r="X24" i="5"/>
  <c r="X22" i="5"/>
  <c r="X43" i="5"/>
  <c r="X39" i="5"/>
  <c r="X32" i="5"/>
  <c r="X25" i="5"/>
  <c r="X26" i="5"/>
  <c r="X28" i="5"/>
  <c r="X20" i="5"/>
  <c r="X16" i="5"/>
  <c r="X14" i="5"/>
  <c r="X21" i="5"/>
  <c r="X11" i="5"/>
  <c r="X12" i="5"/>
  <c r="X8" i="5"/>
  <c r="X6" i="5"/>
  <c r="X19" i="5"/>
  <c r="X18" i="5"/>
  <c r="X15" i="5"/>
  <c r="X17" i="5"/>
  <c r="X13" i="5"/>
  <c r="X10" i="5"/>
  <c r="X9" i="5"/>
  <c r="X7" i="5"/>
  <c r="X23" i="5"/>
  <c r="S48" i="6"/>
  <c r="S45" i="6"/>
  <c r="S43" i="6"/>
  <c r="S47" i="6"/>
  <c r="S49" i="6"/>
  <c r="S46" i="6"/>
  <c r="S44" i="6"/>
  <c r="S42" i="6"/>
  <c r="S41" i="6"/>
  <c r="S36" i="6"/>
  <c r="S34" i="6"/>
  <c r="S37" i="6"/>
  <c r="Q15" i="10"/>
  <c r="S50" i="6"/>
  <c r="Q24" i="10"/>
  <c r="S35" i="6"/>
  <c r="S33" i="6"/>
  <c r="S31" i="6"/>
  <c r="S29" i="6"/>
  <c r="S26" i="6"/>
  <c r="S23" i="6"/>
  <c r="S21" i="6"/>
  <c r="S18" i="6"/>
  <c r="S25" i="6"/>
  <c r="S22" i="6"/>
  <c r="S19" i="6"/>
  <c r="S17" i="6"/>
  <c r="S20" i="6"/>
  <c r="S13" i="6"/>
  <c r="S11" i="6"/>
  <c r="S15" i="6"/>
  <c r="S8" i="6"/>
  <c r="S6" i="6"/>
  <c r="S30" i="6"/>
  <c r="S28" i="6"/>
  <c r="S27" i="6"/>
  <c r="S24" i="6"/>
  <c r="S10" i="6"/>
  <c r="S7" i="6"/>
  <c r="S16" i="6"/>
  <c r="S12" i="6"/>
  <c r="S9" i="6"/>
  <c r="S32" i="6"/>
  <c r="S14" i="6"/>
  <c r="Q76" i="7"/>
  <c r="Q71" i="7"/>
  <c r="S75" i="7"/>
  <c r="S74" i="7"/>
  <c r="R70" i="7"/>
  <c r="T52" i="7"/>
  <c r="T68" i="7"/>
  <c r="T41" i="7"/>
  <c r="T66" i="7"/>
  <c r="T53" i="7"/>
  <c r="T40" i="7"/>
  <c r="T22" i="7"/>
  <c r="T63" i="7"/>
  <c r="T62" i="7"/>
  <c r="T60" i="7"/>
  <c r="T57" i="7"/>
  <c r="T64" i="7"/>
  <c r="T56" i="7"/>
  <c r="T54" i="7"/>
  <c r="T65" i="7"/>
  <c r="T61" i="7"/>
  <c r="T59" i="7"/>
  <c r="T55" i="7"/>
  <c r="T67" i="7"/>
  <c r="T58" i="7"/>
  <c r="T51" i="7"/>
  <c r="T50" i="7"/>
  <c r="T44" i="7"/>
  <c r="T42" i="7"/>
  <c r="T39" i="7"/>
  <c r="T45" i="7"/>
  <c r="T37" i="7"/>
  <c r="T35" i="7"/>
  <c r="T33" i="7"/>
  <c r="T31" i="7"/>
  <c r="T28" i="7"/>
  <c r="T26" i="7"/>
  <c r="T30" i="7"/>
  <c r="T49" i="7"/>
  <c r="T36" i="7"/>
  <c r="T34" i="7"/>
  <c r="T32" i="7"/>
  <c r="T29" i="7"/>
  <c r="T27" i="7"/>
  <c r="T25" i="7"/>
  <c r="T24" i="7"/>
  <c r="T21" i="7"/>
  <c r="T19" i="7"/>
  <c r="T17" i="7"/>
  <c r="T15" i="7"/>
  <c r="T13" i="7"/>
  <c r="T11" i="7"/>
  <c r="T38" i="7"/>
  <c r="T18" i="7"/>
  <c r="T7" i="7"/>
  <c r="T8" i="7"/>
  <c r="T16" i="7"/>
  <c r="T12" i="7"/>
  <c r="T9" i="7"/>
  <c r="T20" i="7"/>
  <c r="T43" i="7"/>
  <c r="T23" i="7"/>
  <c r="T14" i="7"/>
  <c r="T10" i="7"/>
  <c r="S46" i="7"/>
  <c r="T63" i="1"/>
  <c r="T61" i="1"/>
  <c r="T51" i="9"/>
  <c r="T60" i="1"/>
  <c r="S9" i="9"/>
  <c r="S44" i="9"/>
  <c r="N14" i="10"/>
  <c r="N16" i="10"/>
  <c r="S43" i="9"/>
  <c r="S21" i="9"/>
  <c r="S28" i="9"/>
  <c r="S19" i="9"/>
  <c r="V48" i="2"/>
  <c r="O21" i="10"/>
  <c r="V46" i="2"/>
  <c r="V45" i="2"/>
  <c r="V35" i="2"/>
  <c r="V43" i="2"/>
  <c r="V36" i="2"/>
  <c r="V42" i="2"/>
  <c r="T53" i="9"/>
  <c r="V41" i="2"/>
  <c r="T52" i="9"/>
  <c r="V37" i="2"/>
  <c r="O13" i="10"/>
  <c r="V24" i="2"/>
  <c r="V23" i="2"/>
  <c r="V29" i="2"/>
  <c r="V20" i="2"/>
  <c r="V18" i="2"/>
  <c r="V16" i="2"/>
  <c r="V31" i="2"/>
  <c r="V25" i="2"/>
  <c r="Q77" i="14"/>
  <c r="V22" i="2"/>
  <c r="V44" i="2"/>
  <c r="V27" i="2"/>
  <c r="V33" i="2"/>
  <c r="O7" i="10"/>
  <c r="V34" i="2"/>
  <c r="V14" i="2"/>
  <c r="V12" i="2"/>
  <c r="V10" i="2"/>
  <c r="V8" i="2"/>
  <c r="V6" i="2"/>
  <c r="S18" i="9"/>
  <c r="S40" i="9"/>
  <c r="T80" i="1"/>
  <c r="T66" i="9"/>
  <c r="T75" i="1"/>
  <c r="T62" i="9"/>
  <c r="T74" i="1"/>
  <c r="T61" i="9"/>
  <c r="T72" i="1"/>
  <c r="T59" i="9"/>
  <c r="T16" i="1"/>
  <c r="T76" i="1"/>
  <c r="T63" i="9"/>
  <c r="T73" i="1"/>
  <c r="T60" i="9"/>
  <c r="T78" i="1"/>
  <c r="T52" i="1"/>
  <c r="Q43" i="14"/>
  <c r="T71" i="1"/>
  <c r="T67" i="1"/>
  <c r="T68" i="1"/>
  <c r="T55" i="9"/>
  <c r="T62" i="1"/>
  <c r="T66" i="1"/>
  <c r="T69" i="1"/>
  <c r="T56" i="9"/>
  <c r="T59" i="1"/>
  <c r="T49" i="9"/>
  <c r="T58" i="1"/>
  <c r="T48" i="9"/>
  <c r="T57" i="1"/>
  <c r="T47" i="9"/>
  <c r="T50" i="1"/>
  <c r="Q41" i="14"/>
  <c r="T48" i="1"/>
  <c r="Q38" i="14"/>
  <c r="T46" i="1"/>
  <c r="T44" i="1"/>
  <c r="T64" i="1"/>
  <c r="T51" i="1"/>
  <c r="Q42" i="14"/>
  <c r="T53" i="1"/>
  <c r="Q44" i="14"/>
  <c r="T36" i="1"/>
  <c r="T35" i="1"/>
  <c r="Q31" i="14"/>
  <c r="T41" i="1"/>
  <c r="T32" i="1"/>
  <c r="T31" i="1"/>
  <c r="T30" i="1"/>
  <c r="T28" i="1"/>
  <c r="T25" i="1"/>
  <c r="T26" i="1"/>
  <c r="T21" i="1"/>
  <c r="T23" i="1"/>
  <c r="T70" i="1"/>
  <c r="T57" i="9"/>
  <c r="T45" i="1"/>
  <c r="T43" i="1"/>
  <c r="Q30" i="14"/>
  <c r="T22" i="1"/>
  <c r="T34" i="1"/>
  <c r="T37" i="1"/>
  <c r="T11" i="1"/>
  <c r="Q9" i="14"/>
  <c r="T8" i="1"/>
  <c r="T6" i="1"/>
  <c r="T9" i="1"/>
  <c r="T65" i="1"/>
  <c r="T54" i="9"/>
  <c r="T47" i="1"/>
  <c r="T39" i="1"/>
  <c r="T38" i="1"/>
  <c r="T24" i="1"/>
  <c r="T18" i="1"/>
  <c r="T17" i="1"/>
  <c r="Q22" i="14"/>
  <c r="T77" i="1"/>
  <c r="T40" i="1"/>
  <c r="T27" i="1"/>
  <c r="T33" i="1"/>
  <c r="T7" i="1"/>
  <c r="T29" i="1"/>
  <c r="T19" i="1"/>
  <c r="Q20" i="14"/>
  <c r="T49" i="1"/>
  <c r="O6" i="10"/>
  <c r="T20" i="1"/>
  <c r="T5" i="1"/>
  <c r="T14" i="1"/>
  <c r="T10" i="1"/>
  <c r="Q7" i="14"/>
  <c r="T12" i="1"/>
  <c r="Q17" i="14"/>
  <c r="N23" i="10"/>
  <c r="N25" i="10"/>
  <c r="S24" i="9"/>
  <c r="S29" i="9"/>
  <c r="R45" i="9"/>
  <c r="R67" i="9"/>
  <c r="T54" i="2"/>
  <c r="U38" i="2"/>
  <c r="U49" i="2"/>
  <c r="U1" i="7"/>
  <c r="S54" i="1"/>
  <c r="S81" i="1"/>
  <c r="N26" i="10"/>
  <c r="O95" i="14"/>
  <c r="O89" i="14"/>
  <c r="P45" i="14"/>
  <c r="P69" i="14"/>
  <c r="T65" i="9"/>
  <c r="Q59" i="14"/>
  <c r="T58" i="9"/>
  <c r="Q65" i="14"/>
  <c r="T64" i="9"/>
  <c r="T50" i="9"/>
  <c r="Q24" i="14"/>
  <c r="Q21" i="14"/>
  <c r="T15" i="9"/>
  <c r="Q15" i="14"/>
  <c r="T10" i="9"/>
  <c r="Q10" i="14"/>
  <c r="T25" i="9"/>
  <c r="Q25" i="14"/>
  <c r="T39" i="9"/>
  <c r="Q39" i="14"/>
  <c r="T13" i="9"/>
  <c r="Q13" i="14"/>
  <c r="T16" i="9"/>
  <c r="Q16" i="14"/>
  <c r="T33" i="9"/>
  <c r="Q33" i="14"/>
  <c r="R74" i="9"/>
  <c r="O92" i="14"/>
  <c r="Q19" i="14"/>
  <c r="T12" i="9"/>
  <c r="Q12" i="14"/>
  <c r="T32" i="9"/>
  <c r="Q32" i="14"/>
  <c r="Q53" i="14"/>
  <c r="Q23" i="14"/>
  <c r="T11" i="9"/>
  <c r="Q11" i="14"/>
  <c r="T14" i="9"/>
  <c r="Q14" i="14"/>
  <c r="Q54" i="14"/>
  <c r="T8" i="9"/>
  <c r="Q8" i="14"/>
  <c r="Q58" i="14"/>
  <c r="T27" i="9"/>
  <c r="Q27" i="14"/>
  <c r="T37" i="9"/>
  <c r="Q37" i="14"/>
  <c r="T36" i="9"/>
  <c r="Q36" i="14"/>
  <c r="Q49" i="14"/>
  <c r="Q64" i="14"/>
  <c r="Q62" i="14"/>
  <c r="P78" i="14"/>
  <c r="Q55" i="14"/>
  <c r="Q50" i="14"/>
  <c r="Q56" i="14"/>
  <c r="T73" i="9"/>
  <c r="Q83" i="14"/>
  <c r="Q63" i="14"/>
  <c r="U90" i="1"/>
  <c r="T6" i="9"/>
  <c r="Q6" i="14"/>
  <c r="T35" i="9"/>
  <c r="Q35" i="14"/>
  <c r="Q57" i="14"/>
  <c r="O20" i="10"/>
  <c r="Q67" i="14"/>
  <c r="Q51" i="14"/>
  <c r="T18" i="9"/>
  <c r="Q18" i="14"/>
  <c r="T26" i="9"/>
  <c r="Q26" i="14"/>
  <c r="T34" i="9"/>
  <c r="Q34" i="14"/>
  <c r="Q48" i="14"/>
  <c r="Q61" i="14"/>
  <c r="Q60" i="14"/>
  <c r="Q52" i="14"/>
  <c r="O93" i="14"/>
  <c r="O91" i="14"/>
  <c r="O8" i="10"/>
  <c r="Q28" i="14"/>
  <c r="Q29" i="14"/>
  <c r="Q40" i="14"/>
  <c r="Q45" i="14"/>
  <c r="P70" i="14"/>
  <c r="S38" i="6"/>
  <c r="S52" i="6"/>
  <c r="Q29" i="10"/>
  <c r="Q10" i="10"/>
  <c r="R53" i="6"/>
  <c r="W56" i="5"/>
  <c r="T31" i="9"/>
  <c r="U50" i="2"/>
  <c r="N27" i="10"/>
  <c r="T22" i="9"/>
  <c r="O22" i="10"/>
  <c r="T44" i="9"/>
  <c r="O14" i="10"/>
  <c r="O16" i="10"/>
  <c r="O12" i="10"/>
  <c r="R68" i="9"/>
  <c r="M28" i="10"/>
  <c r="M30" i="10"/>
  <c r="S45" i="9"/>
  <c r="S67" i="9"/>
  <c r="N9" i="10"/>
  <c r="T20" i="9"/>
  <c r="X56" i="5"/>
  <c r="T21" i="9"/>
  <c r="T43" i="9"/>
  <c r="T42" i="9"/>
  <c r="T7" i="9"/>
  <c r="T38" i="9"/>
  <c r="S86" i="1"/>
  <c r="S82" i="1"/>
  <c r="Z38" i="3"/>
  <c r="Z40" i="3"/>
  <c r="Z34" i="3"/>
  <c r="Z35" i="3"/>
  <c r="Z26" i="3"/>
  <c r="Z39" i="3"/>
  <c r="Z37" i="3"/>
  <c r="Z36" i="3"/>
  <c r="Z33" i="3"/>
  <c r="Z32" i="3"/>
  <c r="Z28" i="3"/>
  <c r="Z24" i="3"/>
  <c r="Z21" i="3"/>
  <c r="Z19" i="3"/>
  <c r="Z20" i="3"/>
  <c r="Z17" i="3"/>
  <c r="Z15" i="3"/>
  <c r="Z13" i="3"/>
  <c r="Z11" i="3"/>
  <c r="Z9" i="3"/>
  <c r="Z8" i="3"/>
  <c r="Z6" i="3"/>
  <c r="Z22" i="3"/>
  <c r="Z23" i="3"/>
  <c r="Z18" i="3"/>
  <c r="Z25" i="3"/>
  <c r="Z16" i="3"/>
  <c r="Z27" i="3"/>
  <c r="Z12" i="3"/>
  <c r="Z10" i="3"/>
  <c r="Z14" i="3"/>
  <c r="Z7" i="3"/>
  <c r="T48" i="6"/>
  <c r="T49" i="6"/>
  <c r="T50" i="6"/>
  <c r="R24" i="10"/>
  <c r="T35" i="6"/>
  <c r="T46" i="6"/>
  <c r="T44" i="6"/>
  <c r="T42" i="6"/>
  <c r="T41" i="6"/>
  <c r="T34" i="6"/>
  <c r="T33" i="6"/>
  <c r="T30" i="6"/>
  <c r="T28" i="6"/>
  <c r="T45" i="6"/>
  <c r="T43" i="6"/>
  <c r="T47" i="6"/>
  <c r="T36" i="6"/>
  <c r="T31" i="6"/>
  <c r="T29" i="6"/>
  <c r="T26" i="6"/>
  <c r="T27" i="6"/>
  <c r="T24" i="6"/>
  <c r="T37" i="6"/>
  <c r="R15" i="10"/>
  <c r="T16" i="6"/>
  <c r="T14" i="6"/>
  <c r="T12" i="6"/>
  <c r="T25" i="6"/>
  <c r="T17" i="6"/>
  <c r="T20" i="6"/>
  <c r="T13" i="6"/>
  <c r="T22" i="6"/>
  <c r="T19" i="6"/>
  <c r="T15" i="6"/>
  <c r="T6" i="6"/>
  <c r="T23" i="6"/>
  <c r="T21" i="6"/>
  <c r="T18" i="6"/>
  <c r="T11" i="6"/>
  <c r="T8" i="6"/>
  <c r="T9" i="6"/>
  <c r="T10" i="6"/>
  <c r="T32" i="6"/>
  <c r="T7" i="6"/>
  <c r="Y52" i="5"/>
  <c r="Y51" i="5"/>
  <c r="Y40" i="5"/>
  <c r="Y47" i="5"/>
  <c r="Y49" i="5"/>
  <c r="Y50" i="5"/>
  <c r="Y45" i="5"/>
  <c r="Y42" i="5"/>
  <c r="Y43" i="5"/>
  <c r="Y24" i="5"/>
  <c r="Y18" i="5"/>
  <c r="Y16" i="5"/>
  <c r="Y17" i="5"/>
  <c r="Y21" i="5"/>
  <c r="Y48" i="5"/>
  <c r="Y46" i="5"/>
  <c r="Y44" i="5"/>
  <c r="Y41" i="5"/>
  <c r="Y28" i="5"/>
  <c r="Y39" i="5"/>
  <c r="Y38" i="5"/>
  <c r="Y33" i="5"/>
  <c r="Y32" i="5"/>
  <c r="Y31" i="5"/>
  <c r="Y29" i="5"/>
  <c r="Y22" i="5"/>
  <c r="Y25" i="5"/>
  <c r="Y19" i="5"/>
  <c r="Y15" i="5"/>
  <c r="Y13" i="5"/>
  <c r="Y10" i="5"/>
  <c r="Y9" i="5"/>
  <c r="Y23" i="5"/>
  <c r="Y26" i="5"/>
  <c r="Y27" i="5"/>
  <c r="Y20" i="5"/>
  <c r="Y14" i="5"/>
  <c r="Y11" i="5"/>
  <c r="Y12" i="5"/>
  <c r="Y8" i="5"/>
  <c r="Y7" i="5"/>
  <c r="Y6" i="5"/>
  <c r="U1" i="4"/>
  <c r="T9" i="4"/>
  <c r="T11" i="4"/>
  <c r="T8" i="4"/>
  <c r="T7" i="4"/>
  <c r="T6" i="4"/>
  <c r="T5" i="4"/>
  <c r="T41" i="9"/>
  <c r="R76" i="7"/>
  <c r="R71" i="7"/>
  <c r="T75" i="7"/>
  <c r="U52" i="7"/>
  <c r="U68" i="7"/>
  <c r="U41" i="7"/>
  <c r="U66" i="7"/>
  <c r="U40" i="7"/>
  <c r="U53" i="7"/>
  <c r="U63" i="7"/>
  <c r="U62" i="7"/>
  <c r="U22" i="7"/>
  <c r="U64" i="7"/>
  <c r="U65" i="7"/>
  <c r="U61" i="7"/>
  <c r="U51" i="7"/>
  <c r="U60" i="7"/>
  <c r="U59" i="7"/>
  <c r="U55" i="7"/>
  <c r="U57" i="7"/>
  <c r="U58" i="7"/>
  <c r="U56" i="7"/>
  <c r="U54" i="7"/>
  <c r="U50" i="7"/>
  <c r="U44" i="7"/>
  <c r="U42" i="7"/>
  <c r="U38" i="7"/>
  <c r="U49" i="7"/>
  <c r="U43" i="7"/>
  <c r="U45" i="7"/>
  <c r="U36" i="7"/>
  <c r="U34" i="7"/>
  <c r="U32" i="7"/>
  <c r="U27" i="7"/>
  <c r="U24" i="7"/>
  <c r="U21" i="7"/>
  <c r="U19" i="7"/>
  <c r="U17" i="7"/>
  <c r="U15" i="7"/>
  <c r="U35" i="7"/>
  <c r="U33" i="7"/>
  <c r="U28" i="7"/>
  <c r="U30" i="7"/>
  <c r="U37" i="7"/>
  <c r="U29" i="7"/>
  <c r="U25" i="7"/>
  <c r="U23" i="7"/>
  <c r="U20" i="7"/>
  <c r="U18" i="7"/>
  <c r="U16" i="7"/>
  <c r="U14" i="7"/>
  <c r="U12" i="7"/>
  <c r="U39" i="7"/>
  <c r="U11" i="7"/>
  <c r="U9" i="7"/>
  <c r="U7" i="7"/>
  <c r="U31" i="7"/>
  <c r="U13" i="7"/>
  <c r="U26" i="7"/>
  <c r="U10" i="7"/>
  <c r="U8" i="7"/>
  <c r="S70" i="7"/>
  <c r="T74" i="7"/>
  <c r="T46" i="7"/>
  <c r="U63" i="1"/>
  <c r="U61" i="1"/>
  <c r="U51" i="9"/>
  <c r="U60" i="1"/>
  <c r="U62" i="1"/>
  <c r="U50" i="9"/>
  <c r="T30" i="9"/>
  <c r="T17" i="9"/>
  <c r="T19" i="9"/>
  <c r="T23" i="9"/>
  <c r="T9" i="9"/>
  <c r="S72" i="9"/>
  <c r="W45" i="2"/>
  <c r="W42" i="2"/>
  <c r="U53" i="9"/>
  <c r="W43" i="2"/>
  <c r="W46" i="2"/>
  <c r="W35" i="2"/>
  <c r="W44" i="2"/>
  <c r="W41" i="2"/>
  <c r="U52" i="9"/>
  <c r="W37" i="2"/>
  <c r="P13" i="10"/>
  <c r="W31" i="2"/>
  <c r="W29" i="2"/>
  <c r="W27" i="2"/>
  <c r="W25" i="2"/>
  <c r="W23" i="2"/>
  <c r="W20" i="2"/>
  <c r="W18" i="2"/>
  <c r="W16" i="2"/>
  <c r="W14" i="2"/>
  <c r="W36" i="2"/>
  <c r="R25" i="14"/>
  <c r="R10" i="14"/>
  <c r="W33" i="2"/>
  <c r="P7" i="10"/>
  <c r="W24" i="2"/>
  <c r="W22" i="2"/>
  <c r="W12" i="2"/>
  <c r="R13" i="14"/>
  <c r="W8" i="2"/>
  <c r="W48" i="2"/>
  <c r="P21" i="10"/>
  <c r="W34" i="2"/>
  <c r="R77" i="14"/>
  <c r="W10" i="2"/>
  <c r="W6" i="2"/>
  <c r="T28" i="9"/>
  <c r="U80" i="1"/>
  <c r="U16" i="1"/>
  <c r="U65" i="9"/>
  <c r="U77" i="1"/>
  <c r="U74" i="1"/>
  <c r="U61" i="9"/>
  <c r="U73" i="1"/>
  <c r="U60" i="9"/>
  <c r="U76" i="1"/>
  <c r="U63" i="9"/>
  <c r="U71" i="1"/>
  <c r="U67" i="1"/>
  <c r="U68" i="1"/>
  <c r="U55" i="9"/>
  <c r="U64" i="1"/>
  <c r="U59" i="1"/>
  <c r="U49" i="9"/>
  <c r="U57" i="1"/>
  <c r="U47" i="9"/>
  <c r="U75" i="1"/>
  <c r="U62" i="9"/>
  <c r="U58" i="1"/>
  <c r="U48" i="9"/>
  <c r="U50" i="1"/>
  <c r="U48" i="1"/>
  <c r="U46" i="1"/>
  <c r="U44" i="1"/>
  <c r="U41" i="1"/>
  <c r="U39" i="1"/>
  <c r="U43" i="1"/>
  <c r="U35" i="1"/>
  <c r="U31" i="1"/>
  <c r="U78" i="1"/>
  <c r="U52" i="1"/>
  <c r="R43" i="14"/>
  <c r="R31" i="14"/>
  <c r="U32" i="1"/>
  <c r="U30" i="1"/>
  <c r="U28" i="1"/>
  <c r="U25" i="1"/>
  <c r="U26" i="1"/>
  <c r="U21" i="1"/>
  <c r="U23" i="1"/>
  <c r="U19" i="1"/>
  <c r="U37" i="1"/>
  <c r="U17" i="1"/>
  <c r="U14" i="1"/>
  <c r="U72" i="1"/>
  <c r="U59" i="9"/>
  <c r="U45" i="1"/>
  <c r="U40" i="1"/>
  <c r="U47" i="1"/>
  <c r="U38" i="1"/>
  <c r="U24" i="1"/>
  <c r="U18" i="1"/>
  <c r="R23" i="14"/>
  <c r="U36" i="1"/>
  <c r="U29" i="1"/>
  <c r="U20" i="1"/>
  <c r="U65" i="1"/>
  <c r="U54" i="9"/>
  <c r="U51" i="1"/>
  <c r="U53" i="1"/>
  <c r="U27" i="1"/>
  <c r="U33" i="1"/>
  <c r="R20" i="14"/>
  <c r="U12" i="1"/>
  <c r="U10" i="1"/>
  <c r="U7" i="1"/>
  <c r="U5" i="1"/>
  <c r="U49" i="1"/>
  <c r="P6" i="10"/>
  <c r="U34" i="1"/>
  <c r="R18" i="14"/>
  <c r="U6" i="1"/>
  <c r="U11" i="1"/>
  <c r="U70" i="1"/>
  <c r="U57" i="9"/>
  <c r="U9" i="1"/>
  <c r="U69" i="1"/>
  <c r="U56" i="9"/>
  <c r="U22" i="1"/>
  <c r="U8" i="1"/>
  <c r="U66" i="1"/>
  <c r="O23" i="10"/>
  <c r="O25" i="10"/>
  <c r="T40" i="9"/>
  <c r="T29" i="9"/>
  <c r="T24" i="9"/>
  <c r="U54" i="2"/>
  <c r="V38" i="2"/>
  <c r="V49" i="2"/>
  <c r="O27" i="10"/>
  <c r="V1" i="7"/>
  <c r="T54" i="1"/>
  <c r="T81" i="1"/>
  <c r="O26" i="10"/>
  <c r="U10" i="9"/>
  <c r="U13" i="9"/>
  <c r="P95" i="14"/>
  <c r="P89" i="14"/>
  <c r="U25" i="9"/>
  <c r="U66" i="9"/>
  <c r="R65" i="14"/>
  <c r="U64" i="9"/>
  <c r="R59" i="14"/>
  <c r="U58" i="9"/>
  <c r="U8" i="9"/>
  <c r="R8" i="14"/>
  <c r="U16" i="9"/>
  <c r="R16" i="14"/>
  <c r="U15" i="9"/>
  <c r="R15" i="14"/>
  <c r="U11" i="9"/>
  <c r="R11" i="14"/>
  <c r="R9" i="14"/>
  <c r="R24" i="14"/>
  <c r="U33" i="9"/>
  <c r="R33" i="14"/>
  <c r="U12" i="9"/>
  <c r="R12" i="14"/>
  <c r="R54" i="14"/>
  <c r="Q69" i="14"/>
  <c r="S74" i="9"/>
  <c r="P92" i="14"/>
  <c r="U14" i="9"/>
  <c r="R14" i="14"/>
  <c r="R53" i="14"/>
  <c r="U39" i="9"/>
  <c r="R39" i="14"/>
  <c r="R7" i="14"/>
  <c r="R41" i="14"/>
  <c r="R21" i="14"/>
  <c r="P22" i="10"/>
  <c r="U32" i="9"/>
  <c r="R32" i="14"/>
  <c r="P12" i="10"/>
  <c r="R44" i="14"/>
  <c r="U6" i="9"/>
  <c r="R6" i="14"/>
  <c r="R55" i="14"/>
  <c r="U22" i="9"/>
  <c r="R22" i="14"/>
  <c r="U38" i="9"/>
  <c r="R38" i="14"/>
  <c r="R48" i="14"/>
  <c r="R56" i="14"/>
  <c r="U73" i="9"/>
  <c r="R83" i="14"/>
  <c r="U35" i="9"/>
  <c r="R35" i="14"/>
  <c r="R50" i="14"/>
  <c r="R61" i="14"/>
  <c r="R51" i="14"/>
  <c r="Q78" i="14"/>
  <c r="U17" i="9"/>
  <c r="R17" i="14"/>
  <c r="R60" i="14"/>
  <c r="U27" i="9"/>
  <c r="R27" i="14"/>
  <c r="U34" i="9"/>
  <c r="R34" i="14"/>
  <c r="R49" i="14"/>
  <c r="R62" i="14"/>
  <c r="P20" i="10"/>
  <c r="R67" i="14"/>
  <c r="R52" i="14"/>
  <c r="R58" i="14"/>
  <c r="V90" i="1"/>
  <c r="R57" i="14"/>
  <c r="U42" i="9"/>
  <c r="R42" i="14"/>
  <c r="U26" i="9"/>
  <c r="R26" i="14"/>
  <c r="U37" i="9"/>
  <c r="R37" i="14"/>
  <c r="U19" i="9"/>
  <c r="R19" i="14"/>
  <c r="R30" i="14"/>
  <c r="U36" i="9"/>
  <c r="R36" i="14"/>
  <c r="R63" i="14"/>
  <c r="R64" i="14"/>
  <c r="P93" i="14"/>
  <c r="P91" i="14"/>
  <c r="Q70" i="14"/>
  <c r="R29" i="14"/>
  <c r="R40" i="14"/>
  <c r="R45" i="14"/>
  <c r="R69" i="14"/>
  <c r="R28" i="14"/>
  <c r="N11" i="10"/>
  <c r="N17" i="10"/>
  <c r="T38" i="6"/>
  <c r="T52" i="6"/>
  <c r="R29" i="10"/>
  <c r="R10" i="10"/>
  <c r="S53" i="6"/>
  <c r="P8" i="10"/>
  <c r="U23" i="9"/>
  <c r="S68" i="9"/>
  <c r="N28" i="10"/>
  <c r="N30" i="10"/>
  <c r="T45" i="9"/>
  <c r="O9" i="10"/>
  <c r="T72" i="9"/>
  <c r="V54" i="2"/>
  <c r="Q92" i="14"/>
  <c r="V50" i="2"/>
  <c r="U9" i="9"/>
  <c r="T86" i="1"/>
  <c r="T82" i="1"/>
  <c r="AA16" i="3"/>
  <c r="AA27" i="3"/>
  <c r="AA10" i="3"/>
  <c r="AA7" i="3"/>
  <c r="AA20" i="3"/>
  <c r="AA22" i="3"/>
  <c r="AA23" i="3"/>
  <c r="AA18" i="3"/>
  <c r="AA25" i="3"/>
  <c r="AA12" i="3"/>
  <c r="AA14" i="3"/>
  <c r="AA24" i="3"/>
  <c r="AA21" i="3"/>
  <c r="AA39" i="3"/>
  <c r="AA38" i="3"/>
  <c r="AA37" i="3"/>
  <c r="AA40" i="3"/>
  <c r="AA36" i="3"/>
  <c r="AA34" i="3"/>
  <c r="AA33" i="3"/>
  <c r="AA35" i="3"/>
  <c r="AA32" i="3"/>
  <c r="AA28" i="3"/>
  <c r="AA26" i="3"/>
  <c r="AA17" i="3"/>
  <c r="AA19" i="3"/>
  <c r="AA9" i="3"/>
  <c r="AA15" i="3"/>
  <c r="AA11" i="3"/>
  <c r="AA8" i="3"/>
  <c r="AA13" i="3"/>
  <c r="AA6" i="3"/>
  <c r="V1" i="4"/>
  <c r="U8" i="4"/>
  <c r="U6" i="4"/>
  <c r="U9" i="4"/>
  <c r="U11" i="4"/>
  <c r="U7" i="4"/>
  <c r="U5" i="4"/>
  <c r="Z52" i="5"/>
  <c r="Z49" i="5"/>
  <c r="Z50" i="5"/>
  <c r="Z45" i="5"/>
  <c r="Z42" i="5"/>
  <c r="Z51" i="5"/>
  <c r="Z48" i="5"/>
  <c r="Z46" i="5"/>
  <c r="Z44" i="5"/>
  <c r="Z41" i="5"/>
  <c r="Z43" i="5"/>
  <c r="Z39" i="5"/>
  <c r="Z32" i="5"/>
  <c r="Z28" i="5"/>
  <c r="Z25" i="5"/>
  <c r="Z23" i="5"/>
  <c r="Z26" i="5"/>
  <c r="Z40" i="5"/>
  <c r="Z47" i="5"/>
  <c r="Z38" i="5"/>
  <c r="Z33" i="5"/>
  <c r="Z31" i="5"/>
  <c r="Z29" i="5"/>
  <c r="Z19" i="5"/>
  <c r="Z15" i="5"/>
  <c r="Z13" i="5"/>
  <c r="Z10" i="5"/>
  <c r="Z9" i="5"/>
  <c r="Z7" i="5"/>
  <c r="Z18" i="5"/>
  <c r="Z17" i="5"/>
  <c r="Z27" i="5"/>
  <c r="Z20" i="5"/>
  <c r="Z14" i="5"/>
  <c r="Z11" i="5"/>
  <c r="Z12" i="5"/>
  <c r="Z8" i="5"/>
  <c r="Z6" i="5"/>
  <c r="Z24" i="5"/>
  <c r="Z22" i="5"/>
  <c r="Z16" i="5"/>
  <c r="Z21" i="5"/>
  <c r="U49" i="6"/>
  <c r="U46" i="6"/>
  <c r="U44" i="6"/>
  <c r="U42" i="6"/>
  <c r="U41" i="6"/>
  <c r="U48" i="6"/>
  <c r="U45" i="6"/>
  <c r="U43" i="6"/>
  <c r="U47" i="6"/>
  <c r="U50" i="6"/>
  <c r="S24" i="10"/>
  <c r="U35" i="6"/>
  <c r="U33" i="6"/>
  <c r="U36" i="6"/>
  <c r="U34" i="6"/>
  <c r="U30" i="6"/>
  <c r="U28" i="6"/>
  <c r="U25" i="6"/>
  <c r="U37" i="6"/>
  <c r="S15" i="10"/>
  <c r="U26" i="6"/>
  <c r="U27" i="6"/>
  <c r="U22" i="6"/>
  <c r="U19" i="6"/>
  <c r="U23" i="6"/>
  <c r="U21" i="6"/>
  <c r="U18" i="6"/>
  <c r="U16" i="6"/>
  <c r="U14" i="6"/>
  <c r="U12" i="6"/>
  <c r="U10" i="6"/>
  <c r="U9" i="6"/>
  <c r="U7" i="6"/>
  <c r="U32" i="6"/>
  <c r="U31" i="6"/>
  <c r="U24" i="6"/>
  <c r="U29" i="6"/>
  <c r="U17" i="6"/>
  <c r="U13" i="6"/>
  <c r="U15" i="6"/>
  <c r="U11" i="6"/>
  <c r="U6" i="6"/>
  <c r="U20" i="6"/>
  <c r="U8" i="6"/>
  <c r="S76" i="7"/>
  <c r="S71" i="7"/>
  <c r="U67" i="7"/>
  <c r="V52" i="7"/>
  <c r="V66" i="7"/>
  <c r="V68" i="7"/>
  <c r="V41" i="7"/>
  <c r="V53" i="7"/>
  <c r="V40" i="7"/>
  <c r="V64" i="7"/>
  <c r="V65" i="7"/>
  <c r="V61" i="7"/>
  <c r="V59" i="7"/>
  <c r="V22" i="7"/>
  <c r="V60" i="7"/>
  <c r="V55" i="7"/>
  <c r="V67" i="7"/>
  <c r="V57" i="7"/>
  <c r="V63" i="7"/>
  <c r="V56" i="7"/>
  <c r="V54" i="7"/>
  <c r="V49" i="7"/>
  <c r="V43" i="7"/>
  <c r="V45" i="7"/>
  <c r="V44" i="7"/>
  <c r="V36" i="7"/>
  <c r="V34" i="7"/>
  <c r="V32" i="7"/>
  <c r="V29" i="7"/>
  <c r="V27" i="7"/>
  <c r="V25" i="7"/>
  <c r="V24" i="7"/>
  <c r="V58" i="7"/>
  <c r="V42" i="7"/>
  <c r="V62" i="7"/>
  <c r="V39" i="7"/>
  <c r="V38" i="7"/>
  <c r="V37" i="7"/>
  <c r="V35" i="7"/>
  <c r="V33" i="7"/>
  <c r="V31" i="7"/>
  <c r="V28" i="7"/>
  <c r="V26" i="7"/>
  <c r="V30" i="7"/>
  <c r="V23" i="7"/>
  <c r="V50" i="7"/>
  <c r="V20" i="7"/>
  <c r="V18" i="7"/>
  <c r="V16" i="7"/>
  <c r="V14" i="7"/>
  <c r="V12" i="7"/>
  <c r="V51" i="7"/>
  <c r="V21" i="7"/>
  <c r="V13" i="7"/>
  <c r="V11" i="7"/>
  <c r="V9" i="7"/>
  <c r="V7" i="7"/>
  <c r="V19" i="7"/>
  <c r="V10" i="7"/>
  <c r="V8" i="7"/>
  <c r="V15" i="7"/>
  <c r="V17" i="7"/>
  <c r="T70" i="7"/>
  <c r="U74" i="7"/>
  <c r="U46" i="7"/>
  <c r="U7" i="9"/>
  <c r="V63" i="1"/>
  <c r="V61" i="1"/>
  <c r="V51" i="9"/>
  <c r="V60" i="1"/>
  <c r="U30" i="9"/>
  <c r="U21" i="9"/>
  <c r="U44" i="9"/>
  <c r="P14" i="10"/>
  <c r="P16" i="10"/>
  <c r="X45" i="2"/>
  <c r="X44" i="2"/>
  <c r="X42" i="2"/>
  <c r="V53" i="9"/>
  <c r="X41" i="2"/>
  <c r="V52" i="9"/>
  <c r="X36" i="2"/>
  <c r="X46" i="2"/>
  <c r="X37" i="2"/>
  <c r="Q13" i="10"/>
  <c r="X31" i="2"/>
  <c r="X48" i="2"/>
  <c r="Q21" i="10"/>
  <c r="X34" i="2"/>
  <c r="X29" i="2"/>
  <c r="X20" i="2"/>
  <c r="X27" i="2"/>
  <c r="S77" i="14"/>
  <c r="S16" i="14"/>
  <c r="X35" i="2"/>
  <c r="X23" i="2"/>
  <c r="X18" i="2"/>
  <c r="X25" i="2"/>
  <c r="X43" i="2"/>
  <c r="X24" i="2"/>
  <c r="X16" i="2"/>
  <c r="Q22" i="10"/>
  <c r="X14" i="2"/>
  <c r="X22" i="2"/>
  <c r="X12" i="2"/>
  <c r="X10" i="2"/>
  <c r="X8" i="2"/>
  <c r="X6" i="2"/>
  <c r="S8" i="14"/>
  <c r="X33" i="2"/>
  <c r="Q7" i="10"/>
  <c r="U40" i="9"/>
  <c r="P9" i="10"/>
  <c r="P11" i="10"/>
  <c r="U41" i="9"/>
  <c r="P23" i="10"/>
  <c r="P25" i="10"/>
  <c r="U20" i="9"/>
  <c r="U43" i="9"/>
  <c r="U18" i="9"/>
  <c r="U28" i="9"/>
  <c r="U31" i="9"/>
  <c r="V80" i="1"/>
  <c r="V16" i="1"/>
  <c r="V73" i="1"/>
  <c r="V60" i="9"/>
  <c r="V71" i="1"/>
  <c r="V65" i="9"/>
  <c r="V78" i="1"/>
  <c r="V75" i="1"/>
  <c r="V62" i="9"/>
  <c r="V51" i="1"/>
  <c r="S42" i="14"/>
  <c r="V76" i="1"/>
  <c r="V63" i="9"/>
  <c r="V72" i="1"/>
  <c r="V59" i="9"/>
  <c r="V70" i="1"/>
  <c r="V57" i="9"/>
  <c r="V66" i="1"/>
  <c r="V65" i="1"/>
  <c r="V54" i="9"/>
  <c r="V67" i="1"/>
  <c r="V57" i="1"/>
  <c r="V47" i="9"/>
  <c r="V52" i="1"/>
  <c r="S43" i="14"/>
  <c r="V53" i="1"/>
  <c r="V47" i="1"/>
  <c r="V45" i="1"/>
  <c r="S31" i="14"/>
  <c r="V62" i="1"/>
  <c r="V59" i="1"/>
  <c r="V49" i="9"/>
  <c r="V50" i="1"/>
  <c r="S41" i="14"/>
  <c r="V41" i="1"/>
  <c r="V40" i="1"/>
  <c r="V31" i="1"/>
  <c r="V77" i="1"/>
  <c r="V68" i="1"/>
  <c r="V55" i="9"/>
  <c r="V69" i="1"/>
  <c r="V56" i="9"/>
  <c r="V44" i="1"/>
  <c r="V39" i="1"/>
  <c r="V38" i="1"/>
  <c r="V29" i="1"/>
  <c r="V27" i="1"/>
  <c r="V24" i="1"/>
  <c r="V22" i="1"/>
  <c r="V20" i="1"/>
  <c r="V33" i="1"/>
  <c r="V35" i="1"/>
  <c r="S24" i="14"/>
  <c r="V26" i="1"/>
  <c r="V17" i="1"/>
  <c r="S20" i="14"/>
  <c r="V12" i="1"/>
  <c r="S17" i="14"/>
  <c r="V10" i="1"/>
  <c r="S7" i="14"/>
  <c r="V7" i="1"/>
  <c r="V5" i="1"/>
  <c r="V49" i="1"/>
  <c r="Q6" i="10"/>
  <c r="V74" i="1"/>
  <c r="V61" i="9"/>
  <c r="V46" i="1"/>
  <c r="V32" i="1"/>
  <c r="V28" i="1"/>
  <c r="V23" i="1"/>
  <c r="V58" i="1"/>
  <c r="V48" i="9"/>
  <c r="V36" i="1"/>
  <c r="V25" i="1"/>
  <c r="V14" i="1"/>
  <c r="V19" i="1"/>
  <c r="V18" i="1"/>
  <c r="V8" i="1"/>
  <c r="V64" i="1"/>
  <c r="V21" i="1"/>
  <c r="V37" i="1"/>
  <c r="V48" i="1"/>
  <c r="S38" i="14"/>
  <c r="V30" i="1"/>
  <c r="V11" i="1"/>
  <c r="S9" i="14"/>
  <c r="V9" i="1"/>
  <c r="V43" i="1"/>
  <c r="S30" i="14"/>
  <c r="V34" i="1"/>
  <c r="V6" i="1"/>
  <c r="U29" i="9"/>
  <c r="U24" i="9"/>
  <c r="T67" i="9"/>
  <c r="W1" i="7"/>
  <c r="U54" i="1"/>
  <c r="U81" i="1"/>
  <c r="P26" i="10"/>
  <c r="W38" i="2"/>
  <c r="W49" i="2"/>
  <c r="V16" i="9"/>
  <c r="Q95" i="14"/>
  <c r="Q89" i="14"/>
  <c r="S22" i="14"/>
  <c r="V66" i="9"/>
  <c r="S59" i="14"/>
  <c r="V58" i="9"/>
  <c r="S65" i="14"/>
  <c r="V64" i="9"/>
  <c r="V50" i="9"/>
  <c r="V39" i="9"/>
  <c r="S39" i="14"/>
  <c r="S21" i="14"/>
  <c r="V13" i="9"/>
  <c r="S13" i="14"/>
  <c r="S53" i="14"/>
  <c r="V14" i="9"/>
  <c r="S14" i="14"/>
  <c r="S19" i="14"/>
  <c r="V33" i="9"/>
  <c r="S33" i="14"/>
  <c r="V25" i="9"/>
  <c r="S25" i="14"/>
  <c r="V32" i="9"/>
  <c r="S32" i="14"/>
  <c r="S54" i="14"/>
  <c r="S23" i="14"/>
  <c r="V10" i="9"/>
  <c r="S10" i="14"/>
  <c r="V15" i="9"/>
  <c r="S15" i="14"/>
  <c r="V11" i="9"/>
  <c r="S11" i="14"/>
  <c r="V12" i="9"/>
  <c r="S12" i="14"/>
  <c r="V18" i="9"/>
  <c r="S18" i="14"/>
  <c r="S56" i="14"/>
  <c r="Q20" i="10"/>
  <c r="S67" i="14"/>
  <c r="S52" i="14"/>
  <c r="T74" i="9"/>
  <c r="S62" i="14"/>
  <c r="V6" i="9"/>
  <c r="S6" i="14"/>
  <c r="V35" i="9"/>
  <c r="S35" i="14"/>
  <c r="S48" i="14"/>
  <c r="S58" i="14"/>
  <c r="S63" i="14"/>
  <c r="S61" i="14"/>
  <c r="Q91" i="14"/>
  <c r="Q93" i="14"/>
  <c r="W90" i="1"/>
  <c r="R78" i="14"/>
  <c r="V27" i="9"/>
  <c r="S27" i="14"/>
  <c r="V26" i="9"/>
  <c r="S26" i="14"/>
  <c r="V34" i="9"/>
  <c r="S34" i="14"/>
  <c r="S50" i="14"/>
  <c r="V37" i="9"/>
  <c r="S37" i="14"/>
  <c r="S60" i="14"/>
  <c r="S83" i="14"/>
  <c r="S49" i="14"/>
  <c r="V36" i="9"/>
  <c r="S36" i="14"/>
  <c r="S57" i="14"/>
  <c r="Q12" i="10"/>
  <c r="S44" i="14"/>
  <c r="S55" i="14"/>
  <c r="S64" i="14"/>
  <c r="S51" i="14"/>
  <c r="R70" i="14"/>
  <c r="Q8" i="10"/>
  <c r="S40" i="14"/>
  <c r="S28" i="14"/>
  <c r="S29" i="14"/>
  <c r="O11" i="10"/>
  <c r="O17" i="10"/>
  <c r="T53" i="6"/>
  <c r="U38" i="6"/>
  <c r="U52" i="6"/>
  <c r="S29" i="10"/>
  <c r="S10" i="10"/>
  <c r="U53" i="6"/>
  <c r="Y56" i="5"/>
  <c r="P17" i="10"/>
  <c r="W50" i="2"/>
  <c r="P27" i="10"/>
  <c r="V73" i="9"/>
  <c r="T68" i="9"/>
  <c r="O28" i="10"/>
  <c r="O30" i="10"/>
  <c r="V43" i="9"/>
  <c r="U86" i="1"/>
  <c r="U82" i="1"/>
  <c r="AB39" i="3"/>
  <c r="AB37" i="3"/>
  <c r="AB36" i="3"/>
  <c r="AB33" i="3"/>
  <c r="AB32" i="3"/>
  <c r="AB28" i="3"/>
  <c r="AB38" i="3"/>
  <c r="AB40" i="3"/>
  <c r="AB34" i="3"/>
  <c r="AB35" i="3"/>
  <c r="AB26" i="3"/>
  <c r="AB22" i="3"/>
  <c r="AB23" i="3"/>
  <c r="AB18" i="3"/>
  <c r="AB25" i="3"/>
  <c r="AB16" i="3"/>
  <c r="AB27" i="3"/>
  <c r="AB12" i="3"/>
  <c r="AB10" i="3"/>
  <c r="AB14" i="3"/>
  <c r="AB7" i="3"/>
  <c r="AB24" i="3"/>
  <c r="AB21" i="3"/>
  <c r="AB19" i="3"/>
  <c r="AB20" i="3"/>
  <c r="AB17" i="3"/>
  <c r="AB15" i="3"/>
  <c r="AB13" i="3"/>
  <c r="AB11" i="3"/>
  <c r="AB9" i="3"/>
  <c r="AB8" i="3"/>
  <c r="AB6" i="3"/>
  <c r="V49" i="6"/>
  <c r="V48" i="6"/>
  <c r="V36" i="6"/>
  <c r="V46" i="6"/>
  <c r="V45" i="6"/>
  <c r="V44" i="6"/>
  <c r="V43" i="6"/>
  <c r="V42" i="6"/>
  <c r="V47" i="6"/>
  <c r="V41" i="6"/>
  <c r="V35" i="6"/>
  <c r="V34" i="6"/>
  <c r="V33" i="6"/>
  <c r="V37" i="6"/>
  <c r="T15" i="10"/>
  <c r="V31" i="6"/>
  <c r="V29" i="6"/>
  <c r="V50" i="6"/>
  <c r="T24" i="10"/>
  <c r="V30" i="6"/>
  <c r="V28" i="6"/>
  <c r="V25" i="6"/>
  <c r="V24" i="6"/>
  <c r="V23" i="6"/>
  <c r="V22" i="6"/>
  <c r="V21" i="6"/>
  <c r="V19" i="6"/>
  <c r="V18" i="6"/>
  <c r="V17" i="6"/>
  <c r="V20" i="6"/>
  <c r="V13" i="6"/>
  <c r="V26" i="6"/>
  <c r="V27" i="6"/>
  <c r="V16" i="6"/>
  <c r="V14" i="6"/>
  <c r="V11" i="6"/>
  <c r="V9" i="6"/>
  <c r="V8" i="6"/>
  <c r="V32" i="6"/>
  <c r="V12" i="6"/>
  <c r="V10" i="6"/>
  <c r="V15" i="6"/>
  <c r="V7" i="6"/>
  <c r="V6" i="6"/>
  <c r="AA52" i="5"/>
  <c r="AA51" i="5"/>
  <c r="AA49" i="5"/>
  <c r="AA48" i="5"/>
  <c r="AA50" i="5"/>
  <c r="AA46" i="5"/>
  <c r="AA45" i="5"/>
  <c r="AA44" i="5"/>
  <c r="AA42" i="5"/>
  <c r="AA41" i="5"/>
  <c r="AA43" i="5"/>
  <c r="AA40" i="5"/>
  <c r="AA28" i="5"/>
  <c r="AA27" i="5"/>
  <c r="AA23" i="5"/>
  <c r="AA22" i="5"/>
  <c r="AA19" i="5"/>
  <c r="AA20" i="5"/>
  <c r="AA15" i="5"/>
  <c r="AA14" i="5"/>
  <c r="AA47" i="5"/>
  <c r="AA39" i="5"/>
  <c r="AA38" i="5"/>
  <c r="AA33" i="5"/>
  <c r="AA32" i="5"/>
  <c r="AA31" i="5"/>
  <c r="AA29" i="5"/>
  <c r="AA25" i="5"/>
  <c r="AA18" i="5"/>
  <c r="AA17" i="5"/>
  <c r="AA26" i="5"/>
  <c r="AA11" i="5"/>
  <c r="AA12" i="5"/>
  <c r="AA24" i="5"/>
  <c r="AA16" i="5"/>
  <c r="AA21" i="5"/>
  <c r="AA13" i="5"/>
  <c r="AA10" i="5"/>
  <c r="AA9" i="5"/>
  <c r="AA8" i="5"/>
  <c r="AA7" i="5"/>
  <c r="AA6" i="5"/>
  <c r="W1" i="4"/>
  <c r="V11" i="4"/>
  <c r="V8" i="4"/>
  <c r="V7" i="4"/>
  <c r="V6" i="4"/>
  <c r="V5" i="4"/>
  <c r="V9" i="4"/>
  <c r="V21" i="9"/>
  <c r="V31" i="9"/>
  <c r="T76" i="7"/>
  <c r="T71" i="7"/>
  <c r="V75" i="7"/>
  <c r="U75" i="7"/>
  <c r="W52" i="7"/>
  <c r="W41" i="7"/>
  <c r="W66" i="7"/>
  <c r="W68" i="7"/>
  <c r="W40" i="7"/>
  <c r="W53" i="7"/>
  <c r="W64" i="7"/>
  <c r="W65" i="7"/>
  <c r="W61" i="7"/>
  <c r="W63" i="7"/>
  <c r="W62" i="7"/>
  <c r="W22" i="7"/>
  <c r="W59" i="7"/>
  <c r="W57" i="7"/>
  <c r="W58" i="7"/>
  <c r="W56" i="7"/>
  <c r="W54" i="7"/>
  <c r="W51" i="7"/>
  <c r="W60" i="7"/>
  <c r="W49" i="7"/>
  <c r="W43" i="7"/>
  <c r="W45" i="7"/>
  <c r="W37" i="7"/>
  <c r="W55" i="7"/>
  <c r="W50" i="7"/>
  <c r="W44" i="7"/>
  <c r="W42" i="7"/>
  <c r="W39" i="7"/>
  <c r="W38" i="7"/>
  <c r="W35" i="7"/>
  <c r="W33" i="7"/>
  <c r="W28" i="7"/>
  <c r="W30" i="7"/>
  <c r="W20" i="7"/>
  <c r="W18" i="7"/>
  <c r="W16" i="7"/>
  <c r="W14" i="7"/>
  <c r="W29" i="7"/>
  <c r="W25" i="7"/>
  <c r="W23" i="7"/>
  <c r="W31" i="7"/>
  <c r="W26" i="7"/>
  <c r="W21" i="7"/>
  <c r="W19" i="7"/>
  <c r="W17" i="7"/>
  <c r="W15" i="7"/>
  <c r="W13" i="7"/>
  <c r="W36" i="7"/>
  <c r="W12" i="7"/>
  <c r="W10" i="7"/>
  <c r="W8" i="7"/>
  <c r="W27" i="7"/>
  <c r="W34" i="7"/>
  <c r="W24" i="7"/>
  <c r="W11" i="7"/>
  <c r="W9" i="7"/>
  <c r="W7" i="7"/>
  <c r="W32" i="7"/>
  <c r="U70" i="7"/>
  <c r="V74" i="7"/>
  <c r="V46" i="7"/>
  <c r="V38" i="9"/>
  <c r="V28" i="9"/>
  <c r="U45" i="9"/>
  <c r="V19" i="9"/>
  <c r="V22" i="9"/>
  <c r="U72" i="9"/>
  <c r="V23" i="9"/>
  <c r="W61" i="1"/>
  <c r="W60" i="1"/>
  <c r="W63" i="1"/>
  <c r="W51" i="9"/>
  <c r="V7" i="9"/>
  <c r="V9" i="9"/>
  <c r="V30" i="9"/>
  <c r="Q23" i="10"/>
  <c r="Q25" i="10"/>
  <c r="V20" i="9"/>
  <c r="Y46" i="2"/>
  <c r="Y44" i="2"/>
  <c r="Y41" i="2"/>
  <c r="W52" i="9"/>
  <c r="Y48" i="2"/>
  <c r="R21" i="10"/>
  <c r="Y42" i="2"/>
  <c r="W53" i="9"/>
  <c r="Y36" i="2"/>
  <c r="Y34" i="2"/>
  <c r="Y43" i="2"/>
  <c r="Y24" i="2"/>
  <c r="Y27" i="2"/>
  <c r="T77" i="14"/>
  <c r="Y22" i="2"/>
  <c r="Y25" i="2"/>
  <c r="Y45" i="2"/>
  <c r="Y20" i="2"/>
  <c r="Y16" i="2"/>
  <c r="R22" i="10"/>
  <c r="Y14" i="2"/>
  <c r="Y12" i="2"/>
  <c r="T13" i="14"/>
  <c r="Y10" i="2"/>
  <c r="Y8" i="2"/>
  <c r="Y6" i="2"/>
  <c r="Y29" i="2"/>
  <c r="T32" i="14"/>
  <c r="Y33" i="2"/>
  <c r="R7" i="10"/>
  <c r="Y31" i="2"/>
  <c r="Y23" i="2"/>
  <c r="Y18" i="2"/>
  <c r="T8" i="14"/>
  <c r="Y35" i="2"/>
  <c r="Y37" i="2"/>
  <c r="R13" i="10"/>
  <c r="V8" i="9"/>
  <c r="V17" i="9"/>
  <c r="V41" i="9"/>
  <c r="V42" i="9"/>
  <c r="W80" i="1"/>
  <c r="W66" i="9"/>
  <c r="W78" i="1"/>
  <c r="W75" i="1"/>
  <c r="W62" i="9"/>
  <c r="W76" i="1"/>
  <c r="W63" i="9"/>
  <c r="W77" i="1"/>
  <c r="W72" i="1"/>
  <c r="W59" i="9"/>
  <c r="W70" i="1"/>
  <c r="W57" i="9"/>
  <c r="W71" i="1"/>
  <c r="W66" i="1"/>
  <c r="W65" i="1"/>
  <c r="W54" i="9"/>
  <c r="W69" i="1"/>
  <c r="W58" i="1"/>
  <c r="W48" i="9"/>
  <c r="W16" i="1"/>
  <c r="W52" i="1"/>
  <c r="T43" i="14"/>
  <c r="W53" i="1"/>
  <c r="W47" i="1"/>
  <c r="W45" i="1"/>
  <c r="T31" i="14"/>
  <c r="W40" i="1"/>
  <c r="W38" i="1"/>
  <c r="W36" i="1"/>
  <c r="W32" i="1"/>
  <c r="W74" i="1"/>
  <c r="W61" i="9"/>
  <c r="W73" i="1"/>
  <c r="W60" i="9"/>
  <c r="W62" i="1"/>
  <c r="W64" i="1"/>
  <c r="W51" i="1"/>
  <c r="W67" i="1"/>
  <c r="W68" i="1"/>
  <c r="W55" i="9"/>
  <c r="W57" i="1"/>
  <c r="W47" i="9"/>
  <c r="W44" i="1"/>
  <c r="W39" i="1"/>
  <c r="W29" i="1"/>
  <c r="W27" i="1"/>
  <c r="W24" i="1"/>
  <c r="W22" i="1"/>
  <c r="W20" i="1"/>
  <c r="W33" i="1"/>
  <c r="W34" i="1"/>
  <c r="W18" i="1"/>
  <c r="T23" i="14"/>
  <c r="W46" i="1"/>
  <c r="W43" i="1"/>
  <c r="W31" i="1"/>
  <c r="W25" i="1"/>
  <c r="W14" i="1"/>
  <c r="W59" i="1"/>
  <c r="W49" i="9"/>
  <c r="W50" i="1"/>
  <c r="T41" i="14"/>
  <c r="W48" i="1"/>
  <c r="T38" i="14"/>
  <c r="W30" i="1"/>
  <c r="W28" i="1"/>
  <c r="W23" i="1"/>
  <c r="W19" i="1"/>
  <c r="W11" i="1"/>
  <c r="W8" i="1"/>
  <c r="W6" i="1"/>
  <c r="W9" i="1"/>
  <c r="W41" i="1"/>
  <c r="W21" i="1"/>
  <c r="W10" i="1"/>
  <c r="T7" i="14"/>
  <c r="W17" i="1"/>
  <c r="T22" i="14"/>
  <c r="W5" i="1"/>
  <c r="W26" i="1"/>
  <c r="W7" i="1"/>
  <c r="W37" i="1"/>
  <c r="W12" i="1"/>
  <c r="W49" i="1"/>
  <c r="R6" i="10"/>
  <c r="W35" i="1"/>
  <c r="T24" i="14"/>
  <c r="V24" i="9"/>
  <c r="V29" i="9"/>
  <c r="V40" i="9"/>
  <c r="Q9" i="10"/>
  <c r="Q11" i="10"/>
  <c r="W54" i="2"/>
  <c r="X38" i="2"/>
  <c r="X49" i="2"/>
  <c r="Q27" i="10"/>
  <c r="V44" i="9"/>
  <c r="Q14" i="10"/>
  <c r="Q16" i="10"/>
  <c r="U67" i="9"/>
  <c r="V54" i="1"/>
  <c r="V81" i="1"/>
  <c r="Q26" i="10"/>
  <c r="X1" i="7"/>
  <c r="W13" i="9"/>
  <c r="W32" i="9"/>
  <c r="R95" i="14"/>
  <c r="R89" i="14"/>
  <c r="W56" i="9"/>
  <c r="W65" i="9"/>
  <c r="T65" i="14"/>
  <c r="W64" i="9"/>
  <c r="T59" i="14"/>
  <c r="W58" i="9"/>
  <c r="W50" i="9"/>
  <c r="W12" i="9"/>
  <c r="T12" i="14"/>
  <c r="W15" i="9"/>
  <c r="T15" i="14"/>
  <c r="W39" i="9"/>
  <c r="T39" i="14"/>
  <c r="T54" i="14"/>
  <c r="U74" i="9"/>
  <c r="R92" i="14"/>
  <c r="T21" i="14"/>
  <c r="W10" i="9"/>
  <c r="T10" i="14"/>
  <c r="W14" i="9"/>
  <c r="T14" i="14"/>
  <c r="W16" i="9"/>
  <c r="T16" i="14"/>
  <c r="T53" i="14"/>
  <c r="S45" i="14"/>
  <c r="S69" i="14"/>
  <c r="W25" i="9"/>
  <c r="T25" i="14"/>
  <c r="T30" i="14"/>
  <c r="W11" i="9"/>
  <c r="T11" i="14"/>
  <c r="T17" i="14"/>
  <c r="T9" i="14"/>
  <c r="T19" i="14"/>
  <c r="T42" i="14"/>
  <c r="W33" i="9"/>
  <c r="T33" i="14"/>
  <c r="W6" i="9"/>
  <c r="T6" i="14"/>
  <c r="W20" i="9"/>
  <c r="T20" i="14"/>
  <c r="T56" i="14"/>
  <c r="W26" i="9"/>
  <c r="T26" i="14"/>
  <c r="W35" i="9"/>
  <c r="T35" i="14"/>
  <c r="T51" i="14"/>
  <c r="W27" i="9"/>
  <c r="T27" i="14"/>
  <c r="V72" i="9"/>
  <c r="S78" i="14"/>
  <c r="T50" i="14"/>
  <c r="T61" i="14"/>
  <c r="W37" i="9"/>
  <c r="T37" i="14"/>
  <c r="T49" i="14"/>
  <c r="T83" i="14"/>
  <c r="X90" i="1"/>
  <c r="W36" i="9"/>
  <c r="T36" i="14"/>
  <c r="W34" i="9"/>
  <c r="T34" i="14"/>
  <c r="T62" i="14"/>
  <c r="R12" i="10"/>
  <c r="T44" i="14"/>
  <c r="T57" i="14"/>
  <c r="T58" i="14"/>
  <c r="T64" i="14"/>
  <c r="R20" i="10"/>
  <c r="T67" i="14"/>
  <c r="R91" i="14"/>
  <c r="R93" i="14"/>
  <c r="W18" i="9"/>
  <c r="T18" i="14"/>
  <c r="T48" i="14"/>
  <c r="T55" i="14"/>
  <c r="T60" i="14"/>
  <c r="T63" i="14"/>
  <c r="T52" i="14"/>
  <c r="S70" i="14"/>
  <c r="R8" i="10"/>
  <c r="T40" i="14"/>
  <c r="T28" i="14"/>
  <c r="T29" i="14"/>
  <c r="V38" i="6"/>
  <c r="V52" i="6"/>
  <c r="T29" i="10"/>
  <c r="T10" i="10"/>
  <c r="Q17" i="10"/>
  <c r="W73" i="9"/>
  <c r="U68" i="9"/>
  <c r="P28" i="10"/>
  <c r="P30" i="10"/>
  <c r="Z56" i="5"/>
  <c r="X54" i="2"/>
  <c r="S92" i="14"/>
  <c r="X50" i="2"/>
  <c r="W43" i="9"/>
  <c r="W41" i="9"/>
  <c r="W7" i="9"/>
  <c r="V86" i="1"/>
  <c r="V82" i="1"/>
  <c r="AC13" i="3"/>
  <c r="AC9" i="3"/>
  <c r="AC6" i="3"/>
  <c r="AC39" i="3"/>
  <c r="AC38" i="3"/>
  <c r="AC37" i="3"/>
  <c r="AC40" i="3"/>
  <c r="AC36" i="3"/>
  <c r="AC34" i="3"/>
  <c r="AC33" i="3"/>
  <c r="AC35" i="3"/>
  <c r="AC32" i="3"/>
  <c r="AC28" i="3"/>
  <c r="AC26" i="3"/>
  <c r="AC24" i="3"/>
  <c r="AC21" i="3"/>
  <c r="AC19" i="3"/>
  <c r="AC20" i="3"/>
  <c r="AC17" i="3"/>
  <c r="AC15" i="3"/>
  <c r="AC11" i="3"/>
  <c r="AC8" i="3"/>
  <c r="AC22" i="3"/>
  <c r="AC23" i="3"/>
  <c r="AC25" i="3"/>
  <c r="AC18" i="3"/>
  <c r="AC27" i="3"/>
  <c r="AC10" i="3"/>
  <c r="AC7" i="3"/>
  <c r="AC16" i="3"/>
  <c r="AC12" i="3"/>
  <c r="AC14" i="3"/>
  <c r="X1" i="4"/>
  <c r="W11" i="4"/>
  <c r="W7" i="4"/>
  <c r="W5" i="4"/>
  <c r="W8" i="4"/>
  <c r="W6" i="4"/>
  <c r="W9" i="4"/>
  <c r="AB51" i="5"/>
  <c r="AB48" i="5"/>
  <c r="AB46" i="5"/>
  <c r="AB44" i="5"/>
  <c r="AB41" i="5"/>
  <c r="AB52" i="5"/>
  <c r="AB49" i="5"/>
  <c r="AB50" i="5"/>
  <c r="AB45" i="5"/>
  <c r="AB42" i="5"/>
  <c r="AB40" i="5"/>
  <c r="AB47" i="5"/>
  <c r="AB38" i="5"/>
  <c r="AB33" i="5"/>
  <c r="AB31" i="5"/>
  <c r="AB29" i="5"/>
  <c r="AB27" i="5"/>
  <c r="AB24" i="5"/>
  <c r="AB22" i="5"/>
  <c r="AB43" i="5"/>
  <c r="AB39" i="5"/>
  <c r="AB32" i="5"/>
  <c r="AB26" i="5"/>
  <c r="AB11" i="5"/>
  <c r="AB12" i="5"/>
  <c r="AB8" i="5"/>
  <c r="AB6" i="5"/>
  <c r="AB23" i="5"/>
  <c r="AB20" i="5"/>
  <c r="AB16" i="5"/>
  <c r="AB14" i="5"/>
  <c r="AB21" i="5"/>
  <c r="AB13" i="5"/>
  <c r="AB10" i="5"/>
  <c r="AB9" i="5"/>
  <c r="AB7" i="5"/>
  <c r="AB28" i="5"/>
  <c r="AB25" i="5"/>
  <c r="AB19" i="5"/>
  <c r="AB18" i="5"/>
  <c r="AB15" i="5"/>
  <c r="AB17" i="5"/>
  <c r="W48" i="6"/>
  <c r="W45" i="6"/>
  <c r="W43" i="6"/>
  <c r="W47" i="6"/>
  <c r="W49" i="6"/>
  <c r="W46" i="6"/>
  <c r="W44" i="6"/>
  <c r="W42" i="6"/>
  <c r="W41" i="6"/>
  <c r="W36" i="6"/>
  <c r="W34" i="6"/>
  <c r="W37" i="6"/>
  <c r="U15" i="10"/>
  <c r="W50" i="6"/>
  <c r="U24" i="10"/>
  <c r="W35" i="6"/>
  <c r="W33" i="6"/>
  <c r="W31" i="6"/>
  <c r="W29" i="6"/>
  <c r="W26" i="6"/>
  <c r="W28" i="6"/>
  <c r="W25" i="6"/>
  <c r="W24" i="6"/>
  <c r="W23" i="6"/>
  <c r="W21" i="6"/>
  <c r="W18" i="6"/>
  <c r="W30" i="6"/>
  <c r="W27" i="6"/>
  <c r="W22" i="6"/>
  <c r="W19" i="6"/>
  <c r="W17" i="6"/>
  <c r="W20" i="6"/>
  <c r="W13" i="6"/>
  <c r="W11" i="6"/>
  <c r="W15" i="6"/>
  <c r="W8" i="6"/>
  <c r="W6" i="6"/>
  <c r="W16" i="6"/>
  <c r="W12" i="6"/>
  <c r="W14" i="6"/>
  <c r="W10" i="6"/>
  <c r="W32" i="6"/>
  <c r="W7" i="6"/>
  <c r="W9" i="6"/>
  <c r="W23" i="9"/>
  <c r="U76" i="7"/>
  <c r="U71" i="7"/>
  <c r="W67" i="7"/>
  <c r="W74" i="7"/>
  <c r="V70" i="7"/>
  <c r="W46" i="7"/>
  <c r="X52" i="7"/>
  <c r="X68" i="7"/>
  <c r="X41" i="7"/>
  <c r="X66" i="7"/>
  <c r="X53" i="7"/>
  <c r="X40" i="7"/>
  <c r="X22" i="7"/>
  <c r="X63" i="7"/>
  <c r="X62" i="7"/>
  <c r="X60" i="7"/>
  <c r="X57" i="7"/>
  <c r="X65" i="7"/>
  <c r="X56" i="7"/>
  <c r="X54" i="7"/>
  <c r="X61" i="7"/>
  <c r="X55" i="7"/>
  <c r="X59" i="7"/>
  <c r="X64" i="7"/>
  <c r="X50" i="7"/>
  <c r="X44" i="7"/>
  <c r="X42" i="7"/>
  <c r="X39" i="7"/>
  <c r="X58" i="7"/>
  <c r="X51" i="7"/>
  <c r="X38" i="7"/>
  <c r="X35" i="7"/>
  <c r="X33" i="7"/>
  <c r="X31" i="7"/>
  <c r="X28" i="7"/>
  <c r="X26" i="7"/>
  <c r="X30" i="7"/>
  <c r="X49" i="7"/>
  <c r="X37" i="7"/>
  <c r="X43" i="7"/>
  <c r="X36" i="7"/>
  <c r="X34" i="7"/>
  <c r="X32" i="7"/>
  <c r="X29" i="7"/>
  <c r="X27" i="7"/>
  <c r="X25" i="7"/>
  <c r="X24" i="7"/>
  <c r="X23" i="7"/>
  <c r="X21" i="7"/>
  <c r="X19" i="7"/>
  <c r="X17" i="7"/>
  <c r="X15" i="7"/>
  <c r="X13" i="7"/>
  <c r="X11" i="7"/>
  <c r="X45" i="7"/>
  <c r="X16" i="7"/>
  <c r="X9" i="7"/>
  <c r="X10" i="7"/>
  <c r="X14" i="7"/>
  <c r="X7" i="7"/>
  <c r="X12" i="7"/>
  <c r="X20" i="7"/>
  <c r="X18" i="7"/>
  <c r="X8" i="7"/>
  <c r="X67" i="7"/>
  <c r="W22" i="9"/>
  <c r="W30" i="9"/>
  <c r="W17" i="9"/>
  <c r="W9" i="9"/>
  <c r="W44" i="9"/>
  <c r="R14" i="10"/>
  <c r="R16" i="10"/>
  <c r="X63" i="1"/>
  <c r="X61" i="1"/>
  <c r="X51" i="9"/>
  <c r="X60" i="1"/>
  <c r="W28" i="9"/>
  <c r="W31" i="9"/>
  <c r="W38" i="9"/>
  <c r="W21" i="9"/>
  <c r="R23" i="10"/>
  <c r="R25" i="10"/>
  <c r="W8" i="9"/>
  <c r="W40" i="9"/>
  <c r="R9" i="10"/>
  <c r="R11" i="10"/>
  <c r="Z41" i="2"/>
  <c r="X52" i="9"/>
  <c r="Z43" i="2"/>
  <c r="Z48" i="2"/>
  <c r="S21" i="10"/>
  <c r="Z35" i="2"/>
  <c r="Z42" i="2"/>
  <c r="X53" i="9"/>
  <c r="Z34" i="2"/>
  <c r="U33" i="14"/>
  <c r="Z45" i="2"/>
  <c r="Z44" i="2"/>
  <c r="Z36" i="2"/>
  <c r="U25" i="14"/>
  <c r="Z25" i="2"/>
  <c r="Z31" i="2"/>
  <c r="Z24" i="2"/>
  <c r="Z23" i="2"/>
  <c r="Z18" i="2"/>
  <c r="Z16" i="2"/>
  <c r="Z27" i="2"/>
  <c r="U77" i="14"/>
  <c r="Z22" i="2"/>
  <c r="Z20" i="2"/>
  <c r="Z14" i="2"/>
  <c r="Z46" i="2"/>
  <c r="Z29" i="2"/>
  <c r="U32" i="14"/>
  <c r="Z33" i="2"/>
  <c r="S7" i="10"/>
  <c r="Z37" i="2"/>
  <c r="S13" i="10"/>
  <c r="Z12" i="2"/>
  <c r="U13" i="14"/>
  <c r="Z10" i="2"/>
  <c r="Z6" i="2"/>
  <c r="Z8" i="2"/>
  <c r="W19" i="9"/>
  <c r="W42" i="9"/>
  <c r="X80" i="1"/>
  <c r="X66" i="9"/>
  <c r="X78" i="1"/>
  <c r="X77" i="1"/>
  <c r="X72" i="1"/>
  <c r="X59" i="9"/>
  <c r="X75" i="1"/>
  <c r="X62" i="9"/>
  <c r="X74" i="1"/>
  <c r="X61" i="9"/>
  <c r="X76" i="1"/>
  <c r="X63" i="9"/>
  <c r="X70" i="1"/>
  <c r="X57" i="9"/>
  <c r="X52" i="1"/>
  <c r="X67" i="1"/>
  <c r="X68" i="1"/>
  <c r="X55" i="9"/>
  <c r="X62" i="1"/>
  <c r="X73" i="1"/>
  <c r="X60" i="9"/>
  <c r="X71" i="1"/>
  <c r="X64" i="1"/>
  <c r="X51" i="1"/>
  <c r="X16" i="1"/>
  <c r="X65" i="1"/>
  <c r="X54" i="9"/>
  <c r="X69" i="1"/>
  <c r="X56" i="9"/>
  <c r="X59" i="1"/>
  <c r="X49" i="9"/>
  <c r="X50" i="1"/>
  <c r="U41" i="14"/>
  <c r="X48" i="1"/>
  <c r="U38" i="14"/>
  <c r="X46" i="1"/>
  <c r="X44" i="1"/>
  <c r="X45" i="1"/>
  <c r="X38" i="1"/>
  <c r="X43" i="1"/>
  <c r="X58" i="1"/>
  <c r="X48" i="9"/>
  <c r="X47" i="1"/>
  <c r="X36" i="1"/>
  <c r="X35" i="1"/>
  <c r="U24" i="14"/>
  <c r="X30" i="1"/>
  <c r="X28" i="1"/>
  <c r="X25" i="1"/>
  <c r="X26" i="1"/>
  <c r="X21" i="1"/>
  <c r="X23" i="1"/>
  <c r="X65" i="9"/>
  <c r="X53" i="1"/>
  <c r="X39" i="1"/>
  <c r="X27" i="1"/>
  <c r="X33" i="1"/>
  <c r="X19" i="1"/>
  <c r="X11" i="1"/>
  <c r="U9" i="14"/>
  <c r="X8" i="1"/>
  <c r="X6" i="1"/>
  <c r="X9" i="1"/>
  <c r="X66" i="1"/>
  <c r="X57" i="1"/>
  <c r="X47" i="9"/>
  <c r="X41" i="1"/>
  <c r="X40" i="1"/>
  <c r="X32" i="1"/>
  <c r="X29" i="1"/>
  <c r="X20" i="1"/>
  <c r="X34" i="1"/>
  <c r="X37" i="1"/>
  <c r="X22" i="1"/>
  <c r="X31" i="1"/>
  <c r="X14" i="1"/>
  <c r="U19" i="14"/>
  <c r="X12" i="1"/>
  <c r="U17" i="14"/>
  <c r="X49" i="1"/>
  <c r="S6" i="10"/>
  <c r="X7" i="1"/>
  <c r="X18" i="1"/>
  <c r="U23" i="14"/>
  <c r="X10" i="1"/>
  <c r="X24" i="1"/>
  <c r="X17" i="1"/>
  <c r="X5" i="1"/>
  <c r="V45" i="9"/>
  <c r="V67" i="9"/>
  <c r="W24" i="9"/>
  <c r="W29" i="9"/>
  <c r="Y38" i="2"/>
  <c r="Y49" i="2"/>
  <c r="Y1" i="7"/>
  <c r="W54" i="1"/>
  <c r="W81" i="1"/>
  <c r="R26" i="10"/>
  <c r="X32" i="9"/>
  <c r="X25" i="9"/>
  <c r="S95" i="14"/>
  <c r="S89" i="14"/>
  <c r="X13" i="9"/>
  <c r="U22" i="14"/>
  <c r="U18" i="14"/>
  <c r="U21" i="14"/>
  <c r="S22" i="10"/>
  <c r="X33" i="9"/>
  <c r="X50" i="9"/>
  <c r="U59" i="14"/>
  <c r="X58" i="9"/>
  <c r="U65" i="14"/>
  <c r="X64" i="9"/>
  <c r="X12" i="9"/>
  <c r="U12" i="14"/>
  <c r="X39" i="9"/>
  <c r="U39" i="14"/>
  <c r="X16" i="9"/>
  <c r="U16" i="14"/>
  <c r="X14" i="9"/>
  <c r="U14" i="14"/>
  <c r="U31" i="14"/>
  <c r="X11" i="9"/>
  <c r="U11" i="14"/>
  <c r="X8" i="9"/>
  <c r="U8" i="14"/>
  <c r="U54" i="14"/>
  <c r="U43" i="14"/>
  <c r="U7" i="14"/>
  <c r="X10" i="9"/>
  <c r="U10" i="14"/>
  <c r="X15" i="9"/>
  <c r="U15" i="14"/>
  <c r="U53" i="14"/>
  <c r="X6" i="9"/>
  <c r="U6" i="14"/>
  <c r="U49" i="14"/>
  <c r="U83" i="14"/>
  <c r="U61" i="14"/>
  <c r="U63" i="14"/>
  <c r="S20" i="10"/>
  <c r="U67" i="14"/>
  <c r="X27" i="9"/>
  <c r="U27" i="14"/>
  <c r="S12" i="10"/>
  <c r="U44" i="14"/>
  <c r="U30" i="14"/>
  <c r="X34" i="9"/>
  <c r="U34" i="14"/>
  <c r="U50" i="14"/>
  <c r="X42" i="9"/>
  <c r="U42" i="14"/>
  <c r="U58" i="14"/>
  <c r="U60" i="14"/>
  <c r="U51" i="14"/>
  <c r="S93" i="14"/>
  <c r="S91" i="14"/>
  <c r="Y90" i="1"/>
  <c r="X26" i="9"/>
  <c r="U26" i="14"/>
  <c r="X36" i="9"/>
  <c r="U36" i="14"/>
  <c r="U57" i="14"/>
  <c r="U56" i="14"/>
  <c r="U64" i="14"/>
  <c r="U52" i="14"/>
  <c r="W72" i="9"/>
  <c r="T78" i="14"/>
  <c r="U48" i="14"/>
  <c r="X20" i="9"/>
  <c r="U20" i="14"/>
  <c r="X37" i="9"/>
  <c r="U37" i="14"/>
  <c r="X35" i="9"/>
  <c r="U35" i="14"/>
  <c r="U55" i="14"/>
  <c r="U62" i="14"/>
  <c r="T45" i="14"/>
  <c r="T69" i="14"/>
  <c r="T70" i="14"/>
  <c r="S8" i="10"/>
  <c r="U29" i="14"/>
  <c r="U28" i="14"/>
  <c r="U40" i="14"/>
  <c r="V53" i="6"/>
  <c r="W38" i="6"/>
  <c r="W52" i="6"/>
  <c r="U29" i="10"/>
  <c r="U10" i="10"/>
  <c r="W53" i="6"/>
  <c r="AA56" i="5"/>
  <c r="R17" i="10"/>
  <c r="Y50" i="2"/>
  <c r="R27" i="10"/>
  <c r="V68" i="9"/>
  <c r="Q28" i="10"/>
  <c r="Q30" i="10"/>
  <c r="V74" i="9"/>
  <c r="X17" i="9"/>
  <c r="W86" i="1"/>
  <c r="W82" i="1"/>
  <c r="X22" i="9"/>
  <c r="W45" i="9"/>
  <c r="AD38" i="3"/>
  <c r="AD40" i="3"/>
  <c r="AD34" i="3"/>
  <c r="AD35" i="3"/>
  <c r="AD26" i="3"/>
  <c r="AD39" i="3"/>
  <c r="AD37" i="3"/>
  <c r="AD36" i="3"/>
  <c r="AD33" i="3"/>
  <c r="AD32" i="3"/>
  <c r="AD28" i="3"/>
  <c r="AD24" i="3"/>
  <c r="AD21" i="3"/>
  <c r="AD19" i="3"/>
  <c r="AD20" i="3"/>
  <c r="AD17" i="3"/>
  <c r="AD15" i="3"/>
  <c r="AD13" i="3"/>
  <c r="AD11" i="3"/>
  <c r="AD9" i="3"/>
  <c r="AD8" i="3"/>
  <c r="AD6" i="3"/>
  <c r="AD22" i="3"/>
  <c r="AD23" i="3"/>
  <c r="AD18" i="3"/>
  <c r="AD25" i="3"/>
  <c r="AD16" i="3"/>
  <c r="AD27" i="3"/>
  <c r="AD12" i="3"/>
  <c r="AD10" i="3"/>
  <c r="AD14" i="3"/>
  <c r="AD7" i="3"/>
  <c r="X48" i="6"/>
  <c r="X49" i="6"/>
  <c r="X46" i="6"/>
  <c r="X45" i="6"/>
  <c r="X44" i="6"/>
  <c r="X43" i="6"/>
  <c r="X42" i="6"/>
  <c r="X47" i="6"/>
  <c r="X41" i="6"/>
  <c r="X50" i="6"/>
  <c r="V24" i="10"/>
  <c r="X35" i="6"/>
  <c r="X36" i="6"/>
  <c r="X30" i="6"/>
  <c r="X28" i="6"/>
  <c r="X34" i="6"/>
  <c r="X33" i="6"/>
  <c r="X37" i="6"/>
  <c r="V15" i="10"/>
  <c r="X31" i="6"/>
  <c r="X29" i="6"/>
  <c r="X26" i="6"/>
  <c r="X27" i="6"/>
  <c r="X23" i="6"/>
  <c r="X22" i="6"/>
  <c r="X21" i="6"/>
  <c r="X19" i="6"/>
  <c r="X18" i="6"/>
  <c r="X25" i="6"/>
  <c r="X24" i="6"/>
  <c r="X16" i="6"/>
  <c r="X14" i="6"/>
  <c r="X12" i="6"/>
  <c r="X17" i="6"/>
  <c r="X20" i="6"/>
  <c r="X13" i="6"/>
  <c r="X10" i="6"/>
  <c r="X7" i="6"/>
  <c r="X9" i="6"/>
  <c r="X32" i="6"/>
  <c r="X11" i="6"/>
  <c r="X6" i="6"/>
  <c r="X8" i="6"/>
  <c r="X15" i="6"/>
  <c r="AC52" i="5"/>
  <c r="AC51" i="5"/>
  <c r="AC49" i="5"/>
  <c r="AC48" i="5"/>
  <c r="AC50" i="5"/>
  <c r="AC46" i="5"/>
  <c r="AC45" i="5"/>
  <c r="AC44" i="5"/>
  <c r="AC42" i="5"/>
  <c r="AC41" i="5"/>
  <c r="AC40" i="5"/>
  <c r="AC47" i="5"/>
  <c r="AC39" i="5"/>
  <c r="AC38" i="5"/>
  <c r="AC33" i="5"/>
  <c r="AC32" i="5"/>
  <c r="AC31" i="5"/>
  <c r="AC29" i="5"/>
  <c r="AC25" i="5"/>
  <c r="AC26" i="5"/>
  <c r="AC18" i="5"/>
  <c r="AC16" i="5"/>
  <c r="AC17" i="5"/>
  <c r="AC21" i="5"/>
  <c r="AC43" i="5"/>
  <c r="AC23" i="5"/>
  <c r="AC20" i="5"/>
  <c r="AC14" i="5"/>
  <c r="AC27" i="5"/>
  <c r="AC24" i="5"/>
  <c r="AC13" i="5"/>
  <c r="AC10" i="5"/>
  <c r="AC9" i="5"/>
  <c r="AC28" i="5"/>
  <c r="AC22" i="5"/>
  <c r="AC19" i="5"/>
  <c r="AC15" i="5"/>
  <c r="AC11" i="5"/>
  <c r="AC12" i="5"/>
  <c r="AC8" i="5"/>
  <c r="AC7" i="5"/>
  <c r="AC6" i="5"/>
  <c r="Y1" i="4"/>
  <c r="X11" i="4"/>
  <c r="X8" i="4"/>
  <c r="X7" i="4"/>
  <c r="X6" i="4"/>
  <c r="X5" i="4"/>
  <c r="X9" i="4"/>
  <c r="V76" i="7"/>
  <c r="V71" i="7"/>
  <c r="X75" i="7"/>
  <c r="W75" i="7"/>
  <c r="X74" i="7"/>
  <c r="X46" i="7"/>
  <c r="Y52" i="7"/>
  <c r="Y68" i="7"/>
  <c r="Y41" i="7"/>
  <c r="Y66" i="7"/>
  <c r="Y40" i="7"/>
  <c r="Y53" i="7"/>
  <c r="Y63" i="7"/>
  <c r="Y62" i="7"/>
  <c r="Y22" i="7"/>
  <c r="Y64" i="7"/>
  <c r="Y65" i="7"/>
  <c r="Y61" i="7"/>
  <c r="Y51" i="7"/>
  <c r="Y55" i="7"/>
  <c r="Y67" i="7"/>
  <c r="Y60" i="7"/>
  <c r="Y59" i="7"/>
  <c r="Y58" i="7"/>
  <c r="Y50" i="7"/>
  <c r="Y44" i="7"/>
  <c r="Y42" i="7"/>
  <c r="Y38" i="7"/>
  <c r="Y49" i="7"/>
  <c r="Y43" i="7"/>
  <c r="Y45" i="7"/>
  <c r="Y57" i="7"/>
  <c r="Y54" i="7"/>
  <c r="Y37" i="7"/>
  <c r="Y39" i="7"/>
  <c r="Y36" i="7"/>
  <c r="Y34" i="7"/>
  <c r="Y56" i="7"/>
  <c r="Y35" i="7"/>
  <c r="Y33" i="7"/>
  <c r="Y29" i="7"/>
  <c r="Y25" i="7"/>
  <c r="Y21" i="7"/>
  <c r="Y19" i="7"/>
  <c r="Y17" i="7"/>
  <c r="Y15" i="7"/>
  <c r="Y31" i="7"/>
  <c r="Y26" i="7"/>
  <c r="Y32" i="7"/>
  <c r="Y27" i="7"/>
  <c r="Y24" i="7"/>
  <c r="Y20" i="7"/>
  <c r="Y18" i="7"/>
  <c r="Y16" i="7"/>
  <c r="Y14" i="7"/>
  <c r="Y12" i="7"/>
  <c r="Y9" i="7"/>
  <c r="Y7" i="7"/>
  <c r="Y28" i="7"/>
  <c r="Y30" i="7"/>
  <c r="Y23" i="7"/>
  <c r="Y11" i="7"/>
  <c r="Y10" i="7"/>
  <c r="Y8" i="7"/>
  <c r="Y13" i="7"/>
  <c r="W70" i="7"/>
  <c r="X30" i="9"/>
  <c r="X44" i="9"/>
  <c r="S14" i="10"/>
  <c r="S16" i="10"/>
  <c r="Y63" i="1"/>
  <c r="Y61" i="1"/>
  <c r="Y51" i="9"/>
  <c r="Y60" i="1"/>
  <c r="X9" i="9"/>
  <c r="X31" i="9"/>
  <c r="X43" i="9"/>
  <c r="X73" i="9"/>
  <c r="X7" i="9"/>
  <c r="X41" i="9"/>
  <c r="X23" i="9"/>
  <c r="X19" i="9"/>
  <c r="X38" i="9"/>
  <c r="AA45" i="2"/>
  <c r="AA42" i="2"/>
  <c r="Y53" i="9"/>
  <c r="AA43" i="2"/>
  <c r="AA48" i="2"/>
  <c r="T21" i="10"/>
  <c r="AA35" i="2"/>
  <c r="AA46" i="2"/>
  <c r="AA44" i="2"/>
  <c r="AA36" i="2"/>
  <c r="AA37" i="2"/>
  <c r="T13" i="10"/>
  <c r="AA31" i="2"/>
  <c r="AA29" i="2"/>
  <c r="V32" i="14"/>
  <c r="AA27" i="2"/>
  <c r="AA25" i="2"/>
  <c r="AA23" i="2"/>
  <c r="AA20" i="2"/>
  <c r="AA24" i="2"/>
  <c r="AA18" i="2"/>
  <c r="AA16" i="2"/>
  <c r="AA14" i="2"/>
  <c r="AA34" i="2"/>
  <c r="V33" i="14"/>
  <c r="AA33" i="2"/>
  <c r="T7" i="10"/>
  <c r="AA10" i="2"/>
  <c r="AA6" i="2"/>
  <c r="V77" i="14"/>
  <c r="AA41" i="2"/>
  <c r="Y52" i="9"/>
  <c r="AA12" i="2"/>
  <c r="AA8" i="2"/>
  <c r="AA22" i="2"/>
  <c r="X18" i="9"/>
  <c r="Y80" i="1"/>
  <c r="Y16" i="1"/>
  <c r="Y65" i="9"/>
  <c r="Y77" i="1"/>
  <c r="Y74" i="1"/>
  <c r="Y61" i="9"/>
  <c r="Y73" i="1"/>
  <c r="Y60" i="9"/>
  <c r="Y75" i="1"/>
  <c r="Y62" i="9"/>
  <c r="Y76" i="1"/>
  <c r="Y63" i="9"/>
  <c r="Y71" i="1"/>
  <c r="Y72" i="1"/>
  <c r="Y59" i="9"/>
  <c r="Y67" i="1"/>
  <c r="Y68" i="1"/>
  <c r="Y55" i="9"/>
  <c r="Y62" i="1"/>
  <c r="Y64" i="1"/>
  <c r="Y59" i="1"/>
  <c r="Y49" i="9"/>
  <c r="Y57" i="1"/>
  <c r="Y47" i="9"/>
  <c r="Y65" i="1"/>
  <c r="Y54" i="9"/>
  <c r="Y69" i="1"/>
  <c r="Y56" i="9"/>
  <c r="Y50" i="1"/>
  <c r="V41" i="14"/>
  <c r="Y48" i="1"/>
  <c r="V38" i="14"/>
  <c r="Y46" i="1"/>
  <c r="Y44" i="1"/>
  <c r="Y41" i="1"/>
  <c r="Y39" i="1"/>
  <c r="Y43" i="1"/>
  <c r="Y35" i="1"/>
  <c r="V24" i="14"/>
  <c r="Y31" i="1"/>
  <c r="Y78" i="1"/>
  <c r="Y70" i="1"/>
  <c r="Y57" i="9"/>
  <c r="Y66" i="1"/>
  <c r="Y58" i="1"/>
  <c r="Y48" i="9"/>
  <c r="Y47" i="1"/>
  <c r="Y36" i="1"/>
  <c r="Y30" i="1"/>
  <c r="Y28" i="1"/>
  <c r="Y25" i="1"/>
  <c r="Y26" i="1"/>
  <c r="Y21" i="1"/>
  <c r="Y23" i="1"/>
  <c r="Y19" i="1"/>
  <c r="Y37" i="1"/>
  <c r="Y17" i="1"/>
  <c r="V22" i="14"/>
  <c r="Y14" i="1"/>
  <c r="Y53" i="1"/>
  <c r="Y32" i="1"/>
  <c r="Y51" i="1"/>
  <c r="V42" i="14"/>
  <c r="Y40" i="1"/>
  <c r="Y29" i="1"/>
  <c r="Y20" i="1"/>
  <c r="Y34" i="1"/>
  <c r="Y52" i="1"/>
  <c r="V43" i="14"/>
  <c r="Y22" i="1"/>
  <c r="Y18" i="1"/>
  <c r="Y12" i="1"/>
  <c r="V17" i="14"/>
  <c r="Y10" i="1"/>
  <c r="V7" i="14"/>
  <c r="Y7" i="1"/>
  <c r="Y5" i="1"/>
  <c r="Y49" i="1"/>
  <c r="T6" i="10"/>
  <c r="Y24" i="1"/>
  <c r="V20" i="14"/>
  <c r="Y11" i="1"/>
  <c r="Y45" i="1"/>
  <c r="Y38" i="1"/>
  <c r="Y33" i="1"/>
  <c r="Y28" i="9"/>
  <c r="Y27" i="1"/>
  <c r="Y9" i="1"/>
  <c r="Y6" i="1"/>
  <c r="Y8" i="1"/>
  <c r="X28" i="9"/>
  <c r="S23" i="10"/>
  <c r="S25" i="10"/>
  <c r="X29" i="9"/>
  <c r="X24" i="9"/>
  <c r="X21" i="9"/>
  <c r="X40" i="9"/>
  <c r="S9" i="10"/>
  <c r="S11" i="10"/>
  <c r="Y54" i="2"/>
  <c r="W67" i="9"/>
  <c r="Z1" i="7"/>
  <c r="X54" i="1"/>
  <c r="X81" i="1"/>
  <c r="S26" i="10"/>
  <c r="Z38" i="2"/>
  <c r="Z49" i="2"/>
  <c r="Y33" i="9"/>
  <c r="T95" i="14"/>
  <c r="T89" i="14"/>
  <c r="Y32" i="9"/>
  <c r="Y66" i="9"/>
  <c r="V65" i="14"/>
  <c r="Y64" i="9"/>
  <c r="V59" i="14"/>
  <c r="Y58" i="9"/>
  <c r="Y50" i="9"/>
  <c r="U45" i="14"/>
  <c r="U69" i="14"/>
  <c r="U70" i="14"/>
  <c r="V30" i="14"/>
  <c r="Y10" i="9"/>
  <c r="V10" i="14"/>
  <c r="Y15" i="9"/>
  <c r="V15" i="14"/>
  <c r="Y16" i="9"/>
  <c r="V16" i="14"/>
  <c r="Y12" i="9"/>
  <c r="V12" i="14"/>
  <c r="V53" i="14"/>
  <c r="V19" i="14"/>
  <c r="Y13" i="9"/>
  <c r="V13" i="14"/>
  <c r="Y25" i="9"/>
  <c r="V25" i="14"/>
  <c r="Y14" i="9"/>
  <c r="V14" i="14"/>
  <c r="V54" i="14"/>
  <c r="V31" i="14"/>
  <c r="V9" i="14"/>
  <c r="Y39" i="9"/>
  <c r="V39" i="14"/>
  <c r="Y8" i="9"/>
  <c r="V8" i="14"/>
  <c r="W74" i="9"/>
  <c r="T92" i="14"/>
  <c r="V21" i="14"/>
  <c r="Y11" i="9"/>
  <c r="V11" i="14"/>
  <c r="U78" i="14"/>
  <c r="Y35" i="9"/>
  <c r="V35" i="14"/>
  <c r="V49" i="14"/>
  <c r="V48" i="14"/>
  <c r="V56" i="14"/>
  <c r="V64" i="14"/>
  <c r="Y18" i="9"/>
  <c r="V18" i="14"/>
  <c r="Y23" i="9"/>
  <c r="V23" i="14"/>
  <c r="Y34" i="9"/>
  <c r="V34" i="14"/>
  <c r="V57" i="14"/>
  <c r="V50" i="14"/>
  <c r="V63" i="14"/>
  <c r="V51" i="14"/>
  <c r="Y26" i="9"/>
  <c r="V26" i="14"/>
  <c r="V58" i="14"/>
  <c r="Y36" i="9"/>
  <c r="V36" i="14"/>
  <c r="V55" i="14"/>
  <c r="V60" i="14"/>
  <c r="V61" i="14"/>
  <c r="V52" i="14"/>
  <c r="Z90" i="1"/>
  <c r="Y6" i="9"/>
  <c r="V6" i="14"/>
  <c r="T12" i="10"/>
  <c r="V44" i="14"/>
  <c r="Y27" i="9"/>
  <c r="V27" i="14"/>
  <c r="Y37" i="9"/>
  <c r="V37" i="14"/>
  <c r="V83" i="14"/>
  <c r="V62" i="14"/>
  <c r="T20" i="10"/>
  <c r="T23" i="10"/>
  <c r="T25" i="10"/>
  <c r="V67" i="14"/>
  <c r="T93" i="14"/>
  <c r="T91" i="14"/>
  <c r="T8" i="10"/>
  <c r="V29" i="14"/>
  <c r="V40" i="14"/>
  <c r="V28" i="14"/>
  <c r="X38" i="6"/>
  <c r="X52" i="6"/>
  <c r="V29" i="10"/>
  <c r="V10" i="10"/>
  <c r="AB56" i="5"/>
  <c r="Z50" i="2"/>
  <c r="S27" i="10"/>
  <c r="T22" i="10"/>
  <c r="S17" i="10"/>
  <c r="W68" i="9"/>
  <c r="R28" i="10"/>
  <c r="R30" i="10"/>
  <c r="Y17" i="9"/>
  <c r="Y41" i="9"/>
  <c r="Y43" i="9"/>
  <c r="Y9" i="9"/>
  <c r="X86" i="1"/>
  <c r="X82" i="1"/>
  <c r="X45" i="9"/>
  <c r="X67" i="9"/>
  <c r="AE39" i="3"/>
  <c r="AE38" i="3"/>
  <c r="AE37" i="3"/>
  <c r="AE40" i="3"/>
  <c r="AE36" i="3"/>
  <c r="AE34" i="3"/>
  <c r="AE33" i="3"/>
  <c r="AE35" i="3"/>
  <c r="AE32" i="3"/>
  <c r="AE28" i="3"/>
  <c r="AE26" i="3"/>
  <c r="AE16" i="3"/>
  <c r="AE27" i="3"/>
  <c r="AE10" i="3"/>
  <c r="AE7" i="3"/>
  <c r="AE20" i="3"/>
  <c r="AE22" i="3"/>
  <c r="AE23" i="3"/>
  <c r="AE18" i="3"/>
  <c r="AE25" i="3"/>
  <c r="AE12" i="3"/>
  <c r="AE14" i="3"/>
  <c r="AE24" i="3"/>
  <c r="AE21" i="3"/>
  <c r="AE17" i="3"/>
  <c r="AE19" i="3"/>
  <c r="AE15" i="3"/>
  <c r="AE11" i="3"/>
  <c r="AE8" i="3"/>
  <c r="AE13" i="3"/>
  <c r="AE9" i="3"/>
  <c r="AE6" i="3"/>
  <c r="Z1" i="4"/>
  <c r="Y8" i="4"/>
  <c r="Y6" i="4"/>
  <c r="Y9" i="4"/>
  <c r="Y11" i="4"/>
  <c r="Y7" i="4"/>
  <c r="Y5" i="4"/>
  <c r="AD52" i="5"/>
  <c r="AD49" i="5"/>
  <c r="AD50" i="5"/>
  <c r="AD45" i="5"/>
  <c r="AD42" i="5"/>
  <c r="AD40" i="5"/>
  <c r="AD51" i="5"/>
  <c r="AD48" i="5"/>
  <c r="AD46" i="5"/>
  <c r="AD44" i="5"/>
  <c r="AD41" i="5"/>
  <c r="AD43" i="5"/>
  <c r="AD39" i="5"/>
  <c r="AD32" i="5"/>
  <c r="AD28" i="5"/>
  <c r="AD25" i="5"/>
  <c r="AD23" i="5"/>
  <c r="AD26" i="5"/>
  <c r="AD47" i="5"/>
  <c r="AD38" i="5"/>
  <c r="AD33" i="5"/>
  <c r="AD31" i="5"/>
  <c r="AD29" i="5"/>
  <c r="AD24" i="5"/>
  <c r="AD27" i="5"/>
  <c r="AD16" i="5"/>
  <c r="AD21" i="5"/>
  <c r="AD13" i="5"/>
  <c r="AD10" i="5"/>
  <c r="AD9" i="5"/>
  <c r="AD7" i="5"/>
  <c r="AD22" i="5"/>
  <c r="AD19" i="5"/>
  <c r="AD15" i="5"/>
  <c r="AD18" i="5"/>
  <c r="AD17" i="5"/>
  <c r="AD11" i="5"/>
  <c r="AD12" i="5"/>
  <c r="AD8" i="5"/>
  <c r="AD6" i="5"/>
  <c r="AD20" i="5"/>
  <c r="AD14" i="5"/>
  <c r="Y49" i="6"/>
  <c r="Y46" i="6"/>
  <c r="Y44" i="6"/>
  <c r="Y42" i="6"/>
  <c r="Y41" i="6"/>
  <c r="Y48" i="6"/>
  <c r="Y45" i="6"/>
  <c r="Y43" i="6"/>
  <c r="Y47" i="6"/>
  <c r="Y50" i="6"/>
  <c r="W24" i="10"/>
  <c r="Y35" i="6"/>
  <c r="Y33" i="6"/>
  <c r="Y36" i="6"/>
  <c r="Y34" i="6"/>
  <c r="Y37" i="6"/>
  <c r="W15" i="10"/>
  <c r="Y30" i="6"/>
  <c r="Y28" i="6"/>
  <c r="Y25" i="6"/>
  <c r="Y29" i="6"/>
  <c r="Y22" i="6"/>
  <c r="Y19" i="6"/>
  <c r="Y31" i="6"/>
  <c r="Y26" i="6"/>
  <c r="Y24" i="6"/>
  <c r="Y23" i="6"/>
  <c r="Y21" i="6"/>
  <c r="Y18" i="6"/>
  <c r="Y16" i="6"/>
  <c r="Y14" i="6"/>
  <c r="Y12" i="6"/>
  <c r="Y10" i="6"/>
  <c r="Y9" i="6"/>
  <c r="Y7" i="6"/>
  <c r="Y32" i="6"/>
  <c r="Y27" i="6"/>
  <c r="Y17" i="6"/>
  <c r="Y13" i="6"/>
  <c r="Y15" i="6"/>
  <c r="Y6" i="6"/>
  <c r="Y20" i="6"/>
  <c r="Y11" i="6"/>
  <c r="Y8" i="6"/>
  <c r="Y42" i="9"/>
  <c r="Y19" i="9"/>
  <c r="W76" i="7"/>
  <c r="W71" i="7"/>
  <c r="Y75" i="7"/>
  <c r="X70" i="7"/>
  <c r="Y74" i="7"/>
  <c r="Z52" i="7"/>
  <c r="Z66" i="7"/>
  <c r="Z41" i="7"/>
  <c r="Z68" i="7"/>
  <c r="Z53" i="7"/>
  <c r="Z40" i="7"/>
  <c r="Z64" i="7"/>
  <c r="Z65" i="7"/>
  <c r="Z61" i="7"/>
  <c r="Z59" i="7"/>
  <c r="Z22" i="7"/>
  <c r="Z55" i="7"/>
  <c r="Z67" i="7"/>
  <c r="Z63" i="7"/>
  <c r="Z60" i="7"/>
  <c r="Z62" i="7"/>
  <c r="Z57" i="7"/>
  <c r="Z56" i="7"/>
  <c r="Z54" i="7"/>
  <c r="Z58" i="7"/>
  <c r="Z51" i="7"/>
  <c r="Z49" i="7"/>
  <c r="Z43" i="7"/>
  <c r="Z45" i="7"/>
  <c r="Z42" i="7"/>
  <c r="Z39" i="7"/>
  <c r="Z36" i="7"/>
  <c r="Z34" i="7"/>
  <c r="Z32" i="7"/>
  <c r="Z29" i="7"/>
  <c r="Z27" i="7"/>
  <c r="Z25" i="7"/>
  <c r="Z24" i="7"/>
  <c r="Z50" i="7"/>
  <c r="Z35" i="7"/>
  <c r="Z33" i="7"/>
  <c r="Z31" i="7"/>
  <c r="Z28" i="7"/>
  <c r="Z26" i="7"/>
  <c r="Z30" i="7"/>
  <c r="Z23" i="7"/>
  <c r="Z38" i="7"/>
  <c r="Z37" i="7"/>
  <c r="Z20" i="7"/>
  <c r="Z18" i="7"/>
  <c r="Z16" i="7"/>
  <c r="Z14" i="7"/>
  <c r="Z12" i="7"/>
  <c r="Z44" i="7"/>
  <c r="Z19" i="7"/>
  <c r="Z11" i="7"/>
  <c r="Z8" i="7"/>
  <c r="Z17" i="7"/>
  <c r="Z10" i="7"/>
  <c r="Z9" i="7"/>
  <c r="Z7" i="7"/>
  <c r="Z15" i="7"/>
  <c r="Z13" i="7"/>
  <c r="Z21" i="7"/>
  <c r="Y46" i="7"/>
  <c r="Y73" i="9"/>
  <c r="Y7" i="9"/>
  <c r="Z63" i="1"/>
  <c r="Z61" i="1"/>
  <c r="Z51" i="9"/>
  <c r="Z60" i="1"/>
  <c r="Y20" i="9"/>
  <c r="Y38" i="9"/>
  <c r="Y30" i="9"/>
  <c r="Y31" i="9"/>
  <c r="Y40" i="9"/>
  <c r="T9" i="10"/>
  <c r="T11" i="10"/>
  <c r="Y22" i="9"/>
  <c r="X72" i="9"/>
  <c r="Y44" i="9"/>
  <c r="T14" i="10"/>
  <c r="T16" i="10"/>
  <c r="AB46" i="2"/>
  <c r="AB45" i="2"/>
  <c r="AB44" i="2"/>
  <c r="AB36" i="2"/>
  <c r="AB48" i="2"/>
  <c r="U21" i="10"/>
  <c r="AB37" i="2"/>
  <c r="U13" i="10"/>
  <c r="AB31" i="2"/>
  <c r="AB35" i="2"/>
  <c r="AB34" i="2"/>
  <c r="AB23" i="2"/>
  <c r="AB29" i="2"/>
  <c r="AB20" i="2"/>
  <c r="W77" i="14"/>
  <c r="AB41" i="2"/>
  <c r="Z52" i="9"/>
  <c r="AB43" i="2"/>
  <c r="AB24" i="2"/>
  <c r="AB18" i="2"/>
  <c r="AB25" i="2"/>
  <c r="AB14" i="2"/>
  <c r="W15" i="14"/>
  <c r="AB42" i="2"/>
  <c r="Z53" i="9"/>
  <c r="AB12" i="2"/>
  <c r="AB10" i="2"/>
  <c r="AB8" i="2"/>
  <c r="AB6" i="2"/>
  <c r="AB22" i="2"/>
  <c r="AB27" i="2"/>
  <c r="AB16" i="2"/>
  <c r="W8" i="14"/>
  <c r="AB33" i="2"/>
  <c r="U7" i="10"/>
  <c r="Z80" i="1"/>
  <c r="Z16" i="1"/>
  <c r="W21" i="14"/>
  <c r="Z74" i="1"/>
  <c r="Z61" i="9"/>
  <c r="Z76" i="1"/>
  <c r="Z63" i="9"/>
  <c r="Z71" i="1"/>
  <c r="Z73" i="1"/>
  <c r="Z60" i="9"/>
  <c r="Z51" i="1"/>
  <c r="W42" i="14"/>
  <c r="Z78" i="1"/>
  <c r="Z77" i="1"/>
  <c r="Z66" i="1"/>
  <c r="Z65" i="1"/>
  <c r="Z54" i="9"/>
  <c r="Z70" i="1"/>
  <c r="Z57" i="9"/>
  <c r="Z62" i="1"/>
  <c r="Z59" i="1"/>
  <c r="Z49" i="9"/>
  <c r="Z58" i="1"/>
  <c r="Z48" i="9"/>
  <c r="Z65" i="9"/>
  <c r="Z72" i="1"/>
  <c r="Z59" i="9"/>
  <c r="Z68" i="1"/>
  <c r="Z55" i="9"/>
  <c r="Z57" i="1"/>
  <c r="Z47" i="9"/>
  <c r="Z53" i="1"/>
  <c r="Z47" i="1"/>
  <c r="Z45" i="1"/>
  <c r="Z69" i="1"/>
  <c r="Z46" i="1"/>
  <c r="Z35" i="1"/>
  <c r="Z32" i="1"/>
  <c r="Z75" i="1"/>
  <c r="Z62" i="9"/>
  <c r="Z48" i="1"/>
  <c r="W38" i="14"/>
  <c r="Z41" i="1"/>
  <c r="Z40" i="1"/>
  <c r="Z31" i="1"/>
  <c r="Z29" i="1"/>
  <c r="Z27" i="1"/>
  <c r="Z24" i="1"/>
  <c r="Z22" i="1"/>
  <c r="Z20" i="1"/>
  <c r="Z33" i="1"/>
  <c r="Z67" i="1"/>
  <c r="Z52" i="1"/>
  <c r="Z36" i="1"/>
  <c r="Z28" i="1"/>
  <c r="Z23" i="1"/>
  <c r="Z37" i="1"/>
  <c r="Z18" i="1"/>
  <c r="Z12" i="1"/>
  <c r="Z10" i="1"/>
  <c r="Z7" i="1"/>
  <c r="Z5" i="1"/>
  <c r="Z49" i="1"/>
  <c r="U6" i="10"/>
  <c r="Z43" i="1"/>
  <c r="Z50" i="1"/>
  <c r="Z30" i="1"/>
  <c r="Z21" i="1"/>
  <c r="Z17" i="1"/>
  <c r="Z64" i="1"/>
  <c r="Z44" i="1"/>
  <c r="Z38" i="1"/>
  <c r="Z26" i="1"/>
  <c r="Z9" i="1"/>
  <c r="Z39" i="1"/>
  <c r="Z34" i="1"/>
  <c r="Z25" i="1"/>
  <c r="Z19" i="1"/>
  <c r="Z6" i="1"/>
  <c r="Z8" i="1"/>
  <c r="Z14" i="1"/>
  <c r="W19" i="14"/>
  <c r="Z11" i="1"/>
  <c r="Y29" i="9"/>
  <c r="Y24" i="9"/>
  <c r="Y21" i="9"/>
  <c r="Z54" i="2"/>
  <c r="AA38" i="2"/>
  <c r="AA49" i="2"/>
  <c r="AA1" i="7"/>
  <c r="Y54" i="1"/>
  <c r="Y81" i="1"/>
  <c r="T26" i="10"/>
  <c r="Z15" i="9"/>
  <c r="U95" i="14"/>
  <c r="U89" i="14"/>
  <c r="U22" i="10"/>
  <c r="Z56" i="9"/>
  <c r="Z66" i="9"/>
  <c r="W59" i="14"/>
  <c r="Z58" i="9"/>
  <c r="Z50" i="9"/>
  <c r="W65" i="14"/>
  <c r="Z64" i="9"/>
  <c r="Z10" i="9"/>
  <c r="W10" i="14"/>
  <c r="Z11" i="9"/>
  <c r="W11" i="14"/>
  <c r="Z12" i="9"/>
  <c r="W12" i="14"/>
  <c r="Z13" i="9"/>
  <c r="W13" i="14"/>
  <c r="Z25" i="9"/>
  <c r="W25" i="14"/>
  <c r="W53" i="14"/>
  <c r="V45" i="14"/>
  <c r="V69" i="14"/>
  <c r="V70" i="14"/>
  <c r="W30" i="14"/>
  <c r="Z14" i="9"/>
  <c r="W14" i="14"/>
  <c r="Z16" i="9"/>
  <c r="W16" i="14"/>
  <c r="Z39" i="9"/>
  <c r="W39" i="14"/>
  <c r="W18" i="14"/>
  <c r="W41" i="14"/>
  <c r="X74" i="9"/>
  <c r="U92" i="14"/>
  <c r="W54" i="14"/>
  <c r="W17" i="14"/>
  <c r="W24" i="14"/>
  <c r="Z32" i="9"/>
  <c r="W32" i="14"/>
  <c r="Z33" i="9"/>
  <c r="W33" i="14"/>
  <c r="V78" i="14"/>
  <c r="Z43" i="9"/>
  <c r="W43" i="14"/>
  <c r="Z22" i="9"/>
  <c r="W22" i="14"/>
  <c r="Z7" i="9"/>
  <c r="W7" i="14"/>
  <c r="Z31" i="9"/>
  <c r="W31" i="14"/>
  <c r="W48" i="14"/>
  <c r="W49" i="14"/>
  <c r="W55" i="14"/>
  <c r="W62" i="14"/>
  <c r="U91" i="14"/>
  <c r="U93" i="14"/>
  <c r="Z20" i="9"/>
  <c r="W20" i="14"/>
  <c r="Z9" i="9"/>
  <c r="W9" i="14"/>
  <c r="Z27" i="9"/>
  <c r="W27" i="14"/>
  <c r="Z34" i="9"/>
  <c r="W34" i="14"/>
  <c r="Z35" i="9"/>
  <c r="W35" i="14"/>
  <c r="W56" i="14"/>
  <c r="W50" i="14"/>
  <c r="W61" i="14"/>
  <c r="W83" i="14"/>
  <c r="Z6" i="9"/>
  <c r="W6" i="14"/>
  <c r="Z23" i="9"/>
  <c r="W23" i="14"/>
  <c r="Z26" i="9"/>
  <c r="W26" i="14"/>
  <c r="Z36" i="9"/>
  <c r="W36" i="14"/>
  <c r="Z37" i="9"/>
  <c r="W37" i="14"/>
  <c r="W60" i="14"/>
  <c r="W51" i="14"/>
  <c r="AA90" i="1"/>
  <c r="W63" i="14"/>
  <c r="W57" i="14"/>
  <c r="U12" i="10"/>
  <c r="W44" i="14"/>
  <c r="W58" i="14"/>
  <c r="W64" i="14"/>
  <c r="U20" i="10"/>
  <c r="U23" i="10"/>
  <c r="U25" i="10"/>
  <c r="W67" i="14"/>
  <c r="W52" i="14"/>
  <c r="U8" i="10"/>
  <c r="W29" i="14"/>
  <c r="W40" i="14"/>
  <c r="W28" i="14"/>
  <c r="Y38" i="6"/>
  <c r="Y52" i="6"/>
  <c r="W29" i="10"/>
  <c r="W10" i="10"/>
  <c r="X53" i="6"/>
  <c r="T17" i="10"/>
  <c r="AA50" i="2"/>
  <c r="T27" i="10"/>
  <c r="Z19" i="9"/>
  <c r="X68" i="9"/>
  <c r="S28" i="10"/>
  <c r="S30" i="10"/>
  <c r="AC56" i="5"/>
  <c r="Y53" i="6"/>
  <c r="Z42" i="9"/>
  <c r="Y86" i="1"/>
  <c r="Y82" i="1"/>
  <c r="Y45" i="9"/>
  <c r="Y67" i="9"/>
  <c r="AF39" i="3"/>
  <c r="AF37" i="3"/>
  <c r="AF36" i="3"/>
  <c r="AF33" i="3"/>
  <c r="AF32" i="3"/>
  <c r="AF28" i="3"/>
  <c r="AF38" i="3"/>
  <c r="AF40" i="3"/>
  <c r="AF34" i="3"/>
  <c r="AF35" i="3"/>
  <c r="AF26" i="3"/>
  <c r="AF22" i="3"/>
  <c r="AF23" i="3"/>
  <c r="AF18" i="3"/>
  <c r="AF25" i="3"/>
  <c r="AF16" i="3"/>
  <c r="AF27" i="3"/>
  <c r="AF12" i="3"/>
  <c r="AF10" i="3"/>
  <c r="AF14" i="3"/>
  <c r="AF7" i="3"/>
  <c r="AF24" i="3"/>
  <c r="AF21" i="3"/>
  <c r="AF19" i="3"/>
  <c r="AF20" i="3"/>
  <c r="AF17" i="3"/>
  <c r="AF15" i="3"/>
  <c r="AF13" i="3"/>
  <c r="AF11" i="3"/>
  <c r="AF9" i="3"/>
  <c r="AF8" i="3"/>
  <c r="AF6" i="3"/>
  <c r="Z49" i="6"/>
  <c r="Z46" i="6"/>
  <c r="Z45" i="6"/>
  <c r="Z44" i="6"/>
  <c r="Z43" i="6"/>
  <c r="Z42" i="6"/>
  <c r="Z47" i="6"/>
  <c r="Z41" i="6"/>
  <c r="Z50" i="6"/>
  <c r="X24" i="10"/>
  <c r="Z36" i="6"/>
  <c r="Z48" i="6"/>
  <c r="Z31" i="6"/>
  <c r="Z29" i="6"/>
  <c r="Z35" i="6"/>
  <c r="Z30" i="6"/>
  <c r="Z28" i="6"/>
  <c r="Z25" i="6"/>
  <c r="Z24" i="6"/>
  <c r="Z34" i="6"/>
  <c r="Z37" i="6"/>
  <c r="X15" i="10"/>
  <c r="Z27" i="6"/>
  <c r="Z33" i="6"/>
  <c r="Z26" i="6"/>
  <c r="Z17" i="6"/>
  <c r="Z20" i="6"/>
  <c r="Z13" i="6"/>
  <c r="Z23" i="6"/>
  <c r="Z22" i="6"/>
  <c r="Z21" i="6"/>
  <c r="Z19" i="6"/>
  <c r="Z18" i="6"/>
  <c r="Z16" i="6"/>
  <c r="Z14" i="6"/>
  <c r="Z12" i="6"/>
  <c r="Z6" i="6"/>
  <c r="Z32" i="6"/>
  <c r="Z8" i="6"/>
  <c r="Z7" i="6"/>
  <c r="Z15" i="6"/>
  <c r="Z9" i="6"/>
  <c r="Z11" i="6"/>
  <c r="Z10" i="6"/>
  <c r="AE52" i="5"/>
  <c r="AE51" i="5"/>
  <c r="AE49" i="5"/>
  <c r="AE48" i="5"/>
  <c r="AE50" i="5"/>
  <c r="AE46" i="5"/>
  <c r="AE45" i="5"/>
  <c r="AE44" i="5"/>
  <c r="AE42" i="5"/>
  <c r="AE41" i="5"/>
  <c r="AE40" i="5"/>
  <c r="AE43" i="5"/>
  <c r="AE47" i="5"/>
  <c r="AE19" i="5"/>
  <c r="AE20" i="5"/>
  <c r="AE15" i="5"/>
  <c r="AE14" i="5"/>
  <c r="AE28" i="5"/>
  <c r="AE24" i="5"/>
  <c r="AE22" i="5"/>
  <c r="AE38" i="5"/>
  <c r="AE33" i="5"/>
  <c r="AE31" i="5"/>
  <c r="AE18" i="5"/>
  <c r="AE17" i="5"/>
  <c r="AE11" i="5"/>
  <c r="AE12" i="5"/>
  <c r="AE25" i="5"/>
  <c r="AE39" i="5"/>
  <c r="AE32" i="5"/>
  <c r="AE29" i="5"/>
  <c r="AE27" i="5"/>
  <c r="AE23" i="5"/>
  <c r="AE26" i="5"/>
  <c r="AE16" i="5"/>
  <c r="AE21" i="5"/>
  <c r="AE13" i="5"/>
  <c r="AE10" i="5"/>
  <c r="AE9" i="5"/>
  <c r="AE7" i="5"/>
  <c r="AE6" i="5"/>
  <c r="AE8" i="5"/>
  <c r="AA1" i="4"/>
  <c r="Z11" i="4"/>
  <c r="Z8" i="4"/>
  <c r="Z7" i="4"/>
  <c r="Z6" i="4"/>
  <c r="Z5" i="4"/>
  <c r="Z9" i="4"/>
  <c r="X76" i="7"/>
  <c r="X71" i="7"/>
  <c r="Z75" i="7"/>
  <c r="Y70" i="7"/>
  <c r="Z46" i="7"/>
  <c r="AA52" i="7"/>
  <c r="AA41" i="7"/>
  <c r="AA66" i="7"/>
  <c r="AA68" i="7"/>
  <c r="AA40" i="7"/>
  <c r="AA53" i="7"/>
  <c r="AA64" i="7"/>
  <c r="AA65" i="7"/>
  <c r="AA61" i="7"/>
  <c r="AA63" i="7"/>
  <c r="AA62" i="7"/>
  <c r="AA60" i="7"/>
  <c r="AA58" i="7"/>
  <c r="AA22" i="7"/>
  <c r="AA59" i="7"/>
  <c r="AA57" i="7"/>
  <c r="AA56" i="7"/>
  <c r="AA54" i="7"/>
  <c r="AA51" i="7"/>
  <c r="AA49" i="7"/>
  <c r="AA43" i="7"/>
  <c r="AA45" i="7"/>
  <c r="AA55" i="7"/>
  <c r="AA37" i="7"/>
  <c r="AA50" i="7"/>
  <c r="AA44" i="7"/>
  <c r="AA42" i="7"/>
  <c r="AA39" i="7"/>
  <c r="AA35" i="7"/>
  <c r="AA33" i="7"/>
  <c r="AA38" i="7"/>
  <c r="AA31" i="7"/>
  <c r="AA26" i="7"/>
  <c r="AA20" i="7"/>
  <c r="AA18" i="7"/>
  <c r="AA16" i="7"/>
  <c r="AA14" i="7"/>
  <c r="AA32" i="7"/>
  <c r="AA27" i="7"/>
  <c r="AA24" i="7"/>
  <c r="AA36" i="7"/>
  <c r="AA34" i="7"/>
  <c r="AA28" i="7"/>
  <c r="AA30" i="7"/>
  <c r="AA23" i="7"/>
  <c r="AA21" i="7"/>
  <c r="AA19" i="7"/>
  <c r="AA17" i="7"/>
  <c r="AA15" i="7"/>
  <c r="AA13" i="7"/>
  <c r="AA25" i="7"/>
  <c r="AA10" i="7"/>
  <c r="AA8" i="7"/>
  <c r="AA29" i="7"/>
  <c r="AA12" i="7"/>
  <c r="AA9" i="7"/>
  <c r="AA7" i="7"/>
  <c r="AA11" i="7"/>
  <c r="AA67" i="7"/>
  <c r="Z74" i="7"/>
  <c r="Z73" i="9"/>
  <c r="Z18" i="9"/>
  <c r="Z41" i="9"/>
  <c r="AA61" i="1"/>
  <c r="AA60" i="1"/>
  <c r="AA63" i="1"/>
  <c r="AA51" i="9"/>
  <c r="Z17" i="9"/>
  <c r="Z38" i="9"/>
  <c r="Z30" i="9"/>
  <c r="AC46" i="2"/>
  <c r="AC44" i="2"/>
  <c r="AC41" i="2"/>
  <c r="AA52" i="9"/>
  <c r="AC48" i="2"/>
  <c r="V21" i="10"/>
  <c r="AC45" i="2"/>
  <c r="AC36" i="2"/>
  <c r="AC34" i="2"/>
  <c r="AC42" i="2"/>
  <c r="AA53" i="9"/>
  <c r="AC35" i="2"/>
  <c r="AC43" i="2"/>
  <c r="X25" i="14"/>
  <c r="AC24" i="2"/>
  <c r="AC31" i="2"/>
  <c r="AC29" i="2"/>
  <c r="AC20" i="2"/>
  <c r="X77" i="14"/>
  <c r="AC22" i="2"/>
  <c r="AC37" i="2"/>
  <c r="V13" i="10"/>
  <c r="AC27" i="2"/>
  <c r="AC12" i="2"/>
  <c r="AC10" i="2"/>
  <c r="AC8" i="2"/>
  <c r="AC6" i="2"/>
  <c r="AC23" i="2"/>
  <c r="AC16" i="2"/>
  <c r="AC25" i="2"/>
  <c r="AC14" i="2"/>
  <c r="AC33" i="2"/>
  <c r="V7" i="10"/>
  <c r="AC18" i="2"/>
  <c r="Z8" i="9"/>
  <c r="Y72" i="9"/>
  <c r="AA54" i="2"/>
  <c r="AA80" i="1"/>
  <c r="AA66" i="9"/>
  <c r="AA78" i="1"/>
  <c r="AA75" i="1"/>
  <c r="AA62" i="9"/>
  <c r="AA76" i="1"/>
  <c r="AA63" i="9"/>
  <c r="AA16" i="1"/>
  <c r="AA73" i="1"/>
  <c r="AA60" i="9"/>
  <c r="AA65" i="9"/>
  <c r="AA72" i="1"/>
  <c r="AA59" i="9"/>
  <c r="AA70" i="1"/>
  <c r="AA57" i="9"/>
  <c r="AA77" i="1"/>
  <c r="AA66" i="1"/>
  <c r="AA65" i="1"/>
  <c r="AA54" i="9"/>
  <c r="AA69" i="1"/>
  <c r="AA56" i="9"/>
  <c r="AA58" i="1"/>
  <c r="AA48" i="9"/>
  <c r="AA74" i="1"/>
  <c r="AA61" i="9"/>
  <c r="AA68" i="1"/>
  <c r="AA55" i="9"/>
  <c r="AA57" i="1"/>
  <c r="AA47" i="9"/>
  <c r="AA53" i="1"/>
  <c r="AA47" i="1"/>
  <c r="AA45" i="1"/>
  <c r="AA40" i="1"/>
  <c r="AA38" i="1"/>
  <c r="AA36" i="1"/>
  <c r="AA32" i="1"/>
  <c r="AA67" i="1"/>
  <c r="AA52" i="1"/>
  <c r="AA48" i="1"/>
  <c r="X38" i="14"/>
  <c r="AA41" i="1"/>
  <c r="AA31" i="1"/>
  <c r="AA29" i="1"/>
  <c r="AA27" i="1"/>
  <c r="AA24" i="1"/>
  <c r="AA22" i="1"/>
  <c r="AA20" i="1"/>
  <c r="AA33" i="1"/>
  <c r="AA34" i="1"/>
  <c r="AA18" i="1"/>
  <c r="AA64" i="1"/>
  <c r="AA51" i="1"/>
  <c r="X42" i="14"/>
  <c r="AA50" i="1"/>
  <c r="X41" i="14"/>
  <c r="AA39" i="1"/>
  <c r="AA30" i="1"/>
  <c r="AA21" i="1"/>
  <c r="AA17" i="1"/>
  <c r="X22" i="14"/>
  <c r="AA71" i="1"/>
  <c r="AA59" i="1"/>
  <c r="AA49" i="9"/>
  <c r="AA46" i="1"/>
  <c r="AA44" i="1"/>
  <c r="AA43" i="1"/>
  <c r="X30" i="14"/>
  <c r="AA26" i="1"/>
  <c r="AA14" i="1"/>
  <c r="AA11" i="1"/>
  <c r="X9" i="14"/>
  <c r="AA8" i="1"/>
  <c r="AA6" i="1"/>
  <c r="AA9" i="1"/>
  <c r="AA62" i="1"/>
  <c r="AA35" i="1"/>
  <c r="AA25" i="1"/>
  <c r="AA19" i="1"/>
  <c r="AA23" i="1"/>
  <c r="AA37" i="1"/>
  <c r="AA5" i="1"/>
  <c r="AA10" i="1"/>
  <c r="X7" i="14"/>
  <c r="AA28" i="1"/>
  <c r="AA12" i="1"/>
  <c r="X17" i="14"/>
  <c r="AA49" i="1"/>
  <c r="V6" i="10"/>
  <c r="AA7" i="1"/>
  <c r="Z28" i="9"/>
  <c r="AB38" i="2"/>
  <c r="AB49" i="2"/>
  <c r="Z44" i="9"/>
  <c r="U14" i="10"/>
  <c r="U16" i="10"/>
  <c r="Z40" i="9"/>
  <c r="U9" i="10"/>
  <c r="U11" i="10"/>
  <c r="Z24" i="9"/>
  <c r="Z29" i="9"/>
  <c r="Z21" i="9"/>
  <c r="Z54" i="1"/>
  <c r="Z81" i="1"/>
  <c r="U26" i="10"/>
  <c r="AB1" i="7"/>
  <c r="AA25" i="9"/>
  <c r="AA73" i="9"/>
  <c r="V95" i="14"/>
  <c r="V89" i="14"/>
  <c r="X19" i="14"/>
  <c r="X23" i="14"/>
  <c r="X20" i="14"/>
  <c r="X24" i="14"/>
  <c r="X18" i="14"/>
  <c r="X65" i="14"/>
  <c r="AA64" i="9"/>
  <c r="AA50" i="9"/>
  <c r="X59" i="14"/>
  <c r="AA58" i="9"/>
  <c r="AA10" i="9"/>
  <c r="X10" i="14"/>
  <c r="AA8" i="9"/>
  <c r="X8" i="14"/>
  <c r="X31" i="14"/>
  <c r="X21" i="14"/>
  <c r="AA14" i="9"/>
  <c r="X14" i="14"/>
  <c r="AA12" i="9"/>
  <c r="X12" i="14"/>
  <c r="AA33" i="9"/>
  <c r="X33" i="14"/>
  <c r="X54" i="14"/>
  <c r="W45" i="14"/>
  <c r="W69" i="14"/>
  <c r="W70" i="14"/>
  <c r="AA15" i="9"/>
  <c r="X15" i="14"/>
  <c r="AA11" i="9"/>
  <c r="X11" i="14"/>
  <c r="AA39" i="9"/>
  <c r="X39" i="14"/>
  <c r="Y74" i="9"/>
  <c r="V92" i="14"/>
  <c r="AA13" i="9"/>
  <c r="X13" i="14"/>
  <c r="AA16" i="9"/>
  <c r="X16" i="14"/>
  <c r="AA32" i="9"/>
  <c r="X32" i="14"/>
  <c r="X53" i="14"/>
  <c r="W78" i="14"/>
  <c r="AA36" i="9"/>
  <c r="X36" i="14"/>
  <c r="V12" i="10"/>
  <c r="X44" i="14"/>
  <c r="X49" i="14"/>
  <c r="X61" i="14"/>
  <c r="X52" i="14"/>
  <c r="AA27" i="9"/>
  <c r="X27" i="14"/>
  <c r="X50" i="14"/>
  <c r="X48" i="14"/>
  <c r="X57" i="14"/>
  <c r="X58" i="14"/>
  <c r="X83" i="14"/>
  <c r="AA20" i="9"/>
  <c r="X51" i="14"/>
  <c r="AB90" i="1"/>
  <c r="AA26" i="9"/>
  <c r="X26" i="14"/>
  <c r="AA35" i="9"/>
  <c r="X35" i="14"/>
  <c r="X56" i="14"/>
  <c r="X55" i="14"/>
  <c r="X60" i="14"/>
  <c r="X64" i="14"/>
  <c r="V20" i="10"/>
  <c r="V23" i="10"/>
  <c r="V25" i="10"/>
  <c r="X67" i="14"/>
  <c r="V91" i="14"/>
  <c r="V93" i="14"/>
  <c r="AA6" i="9"/>
  <c r="X6" i="14"/>
  <c r="AA34" i="9"/>
  <c r="X34" i="14"/>
  <c r="AA43" i="9"/>
  <c r="X43" i="14"/>
  <c r="AA37" i="9"/>
  <c r="X37" i="14"/>
  <c r="X62" i="14"/>
  <c r="X63" i="14"/>
  <c r="X40" i="14"/>
  <c r="X28" i="14"/>
  <c r="X29" i="14"/>
  <c r="Z38" i="6"/>
  <c r="Z52" i="6"/>
  <c r="X29" i="10"/>
  <c r="X10" i="10"/>
  <c r="AB50" i="2"/>
  <c r="U27" i="10"/>
  <c r="V22" i="10"/>
  <c r="V8" i="10"/>
  <c r="U17" i="10"/>
  <c r="Y68" i="9"/>
  <c r="T28" i="10"/>
  <c r="T30" i="10"/>
  <c r="Z72" i="9"/>
  <c r="AD56" i="5"/>
  <c r="Z86" i="1"/>
  <c r="Z82" i="1"/>
  <c r="AA17" i="9"/>
  <c r="AG15" i="3"/>
  <c r="AG13" i="3"/>
  <c r="AG9" i="3"/>
  <c r="AG6" i="3"/>
  <c r="AG32" i="3"/>
  <c r="AG25" i="3"/>
  <c r="AG24" i="3"/>
  <c r="AG21" i="3"/>
  <c r="AG19" i="3"/>
  <c r="AG20" i="3"/>
  <c r="AG17" i="3"/>
  <c r="AG11" i="3"/>
  <c r="AG8" i="3"/>
  <c r="AG35" i="3"/>
  <c r="AG26" i="3"/>
  <c r="AG22" i="3"/>
  <c r="AG23" i="3"/>
  <c r="AG37" i="3"/>
  <c r="AG36" i="3"/>
  <c r="AG34" i="3"/>
  <c r="AG39" i="3"/>
  <c r="AG38" i="3"/>
  <c r="AG40" i="3"/>
  <c r="AG33" i="3"/>
  <c r="AG28" i="3"/>
  <c r="AG18" i="3"/>
  <c r="AG10" i="3"/>
  <c r="AG16" i="3"/>
  <c r="AG12" i="3"/>
  <c r="AG14" i="3"/>
  <c r="AG27" i="3"/>
  <c r="AG7" i="3"/>
  <c r="AB1" i="4"/>
  <c r="AA11" i="4"/>
  <c r="AA7" i="4"/>
  <c r="AA5" i="4"/>
  <c r="AA8" i="4"/>
  <c r="AA6" i="4"/>
  <c r="AA9" i="4"/>
  <c r="AF51" i="5"/>
  <c r="AF48" i="5"/>
  <c r="AF46" i="5"/>
  <c r="AF44" i="5"/>
  <c r="AF41" i="5"/>
  <c r="AF52" i="5"/>
  <c r="AF49" i="5"/>
  <c r="AF50" i="5"/>
  <c r="AF45" i="5"/>
  <c r="AF42" i="5"/>
  <c r="AF40" i="5"/>
  <c r="AF47" i="5"/>
  <c r="AF38" i="5"/>
  <c r="AF33" i="5"/>
  <c r="AF31" i="5"/>
  <c r="AF29" i="5"/>
  <c r="AF27" i="5"/>
  <c r="AF24" i="5"/>
  <c r="AF22" i="5"/>
  <c r="AF43" i="5"/>
  <c r="AF39" i="5"/>
  <c r="AF32" i="5"/>
  <c r="AF28" i="5"/>
  <c r="AF23" i="5"/>
  <c r="AF19" i="5"/>
  <c r="AF18" i="5"/>
  <c r="AF15" i="5"/>
  <c r="AF17" i="5"/>
  <c r="AF11" i="5"/>
  <c r="AF12" i="5"/>
  <c r="AF8" i="5"/>
  <c r="AF6" i="5"/>
  <c r="AF25" i="5"/>
  <c r="AF26" i="5"/>
  <c r="AF20" i="5"/>
  <c r="AF16" i="5"/>
  <c r="AF14" i="5"/>
  <c r="AF21" i="5"/>
  <c r="AF13" i="5"/>
  <c r="AF10" i="5"/>
  <c r="AF9" i="5"/>
  <c r="AF7" i="5"/>
  <c r="AA48" i="6"/>
  <c r="AA45" i="6"/>
  <c r="AA43" i="6"/>
  <c r="AA47" i="6"/>
  <c r="AA50" i="6"/>
  <c r="Y24" i="10"/>
  <c r="AA49" i="6"/>
  <c r="AA46" i="6"/>
  <c r="AA44" i="6"/>
  <c r="AA42" i="6"/>
  <c r="AA41" i="6"/>
  <c r="AA36" i="6"/>
  <c r="AA34" i="6"/>
  <c r="AA37" i="6"/>
  <c r="Y15" i="10"/>
  <c r="AA35" i="6"/>
  <c r="AA33" i="6"/>
  <c r="AA31" i="6"/>
  <c r="AA29" i="6"/>
  <c r="AA26" i="6"/>
  <c r="AA23" i="6"/>
  <c r="AA21" i="6"/>
  <c r="AA18" i="6"/>
  <c r="AA25" i="6"/>
  <c r="AA22" i="6"/>
  <c r="AA19" i="6"/>
  <c r="AA30" i="6"/>
  <c r="AA27" i="6"/>
  <c r="AA24" i="6"/>
  <c r="AA17" i="6"/>
  <c r="AA20" i="6"/>
  <c r="AA13" i="6"/>
  <c r="AA11" i="6"/>
  <c r="AA15" i="6"/>
  <c r="AA8" i="6"/>
  <c r="AA6" i="6"/>
  <c r="AA28" i="6"/>
  <c r="AA9" i="6"/>
  <c r="AA32" i="6"/>
  <c r="AA14" i="6"/>
  <c r="AA12" i="6"/>
  <c r="AA10" i="6"/>
  <c r="AA7" i="6"/>
  <c r="AA16" i="6"/>
  <c r="Y76" i="7"/>
  <c r="Y71" i="7"/>
  <c r="AA75" i="7"/>
  <c r="AA74" i="7"/>
  <c r="Z70" i="7"/>
  <c r="AB52" i="7"/>
  <c r="AB68" i="7"/>
  <c r="AB41" i="7"/>
  <c r="AB66" i="7"/>
  <c r="AB53" i="7"/>
  <c r="AB40" i="7"/>
  <c r="AB22" i="7"/>
  <c r="AB63" i="7"/>
  <c r="AB62" i="7"/>
  <c r="AB60" i="7"/>
  <c r="AB57" i="7"/>
  <c r="AB61" i="7"/>
  <c r="AB59" i="7"/>
  <c r="AB56" i="7"/>
  <c r="AB54" i="7"/>
  <c r="AB64" i="7"/>
  <c r="AB55" i="7"/>
  <c r="AB58" i="7"/>
  <c r="AB51" i="7"/>
  <c r="AB50" i="7"/>
  <c r="AB44" i="7"/>
  <c r="AB42" i="7"/>
  <c r="AB39" i="7"/>
  <c r="AB65" i="7"/>
  <c r="AB49" i="7"/>
  <c r="AB35" i="7"/>
  <c r="AB33" i="7"/>
  <c r="AB31" i="7"/>
  <c r="AB28" i="7"/>
  <c r="AB26" i="7"/>
  <c r="AB30" i="7"/>
  <c r="AB43" i="7"/>
  <c r="AB38" i="7"/>
  <c r="AB45" i="7"/>
  <c r="AB37" i="7"/>
  <c r="AB36" i="7"/>
  <c r="AB34" i="7"/>
  <c r="AB32" i="7"/>
  <c r="AB29" i="7"/>
  <c r="AB27" i="7"/>
  <c r="AB25" i="7"/>
  <c r="AB24" i="7"/>
  <c r="AB23" i="7"/>
  <c r="AB21" i="7"/>
  <c r="AB19" i="7"/>
  <c r="AB17" i="7"/>
  <c r="AB15" i="7"/>
  <c r="AB13" i="7"/>
  <c r="AB11" i="7"/>
  <c r="AB14" i="7"/>
  <c r="AB7" i="7"/>
  <c r="AB8" i="7"/>
  <c r="AB20" i="7"/>
  <c r="AB12" i="7"/>
  <c r="AB9" i="7"/>
  <c r="AB18" i="7"/>
  <c r="AB16" i="7"/>
  <c r="AB10" i="7"/>
  <c r="AB67" i="7"/>
  <c r="AA46" i="7"/>
  <c r="AA18" i="9"/>
  <c r="AA41" i="9"/>
  <c r="AA23" i="9"/>
  <c r="AA22" i="9"/>
  <c r="AA44" i="9"/>
  <c r="V14" i="10"/>
  <c r="V16" i="10"/>
  <c r="AB63" i="1"/>
  <c r="AB61" i="1"/>
  <c r="AB51" i="9"/>
  <c r="AB60" i="1"/>
  <c r="AB62" i="1"/>
  <c r="AB50" i="9"/>
  <c r="AA28" i="9"/>
  <c r="AA7" i="9"/>
  <c r="AA38" i="9"/>
  <c r="AA42" i="9"/>
  <c r="AA9" i="9"/>
  <c r="AA19" i="9"/>
  <c r="AD44" i="2"/>
  <c r="AD42" i="2"/>
  <c r="AB53" i="9"/>
  <c r="AD41" i="2"/>
  <c r="AB52" i="9"/>
  <c r="AD43" i="2"/>
  <c r="AD35" i="2"/>
  <c r="AD45" i="2"/>
  <c r="AD36" i="2"/>
  <c r="AD34" i="2"/>
  <c r="AD37" i="2"/>
  <c r="W13" i="10"/>
  <c r="AD27" i="2"/>
  <c r="Y25" i="14"/>
  <c r="AD25" i="2"/>
  <c r="AD18" i="2"/>
  <c r="AD16" i="2"/>
  <c r="AD46" i="2"/>
  <c r="AD48" i="2"/>
  <c r="W21" i="10"/>
  <c r="AD29" i="2"/>
  <c r="AD14" i="2"/>
  <c r="AD31" i="2"/>
  <c r="AD20" i="2"/>
  <c r="Y77" i="14"/>
  <c r="AD23" i="2"/>
  <c r="AD22" i="2"/>
  <c r="AD33" i="2"/>
  <c r="W7" i="10"/>
  <c r="AD24" i="2"/>
  <c r="AD12" i="2"/>
  <c r="AD10" i="2"/>
  <c r="AD6" i="2"/>
  <c r="AD8" i="2"/>
  <c r="AA31" i="9"/>
  <c r="AA30" i="9"/>
  <c r="AB80" i="1"/>
  <c r="AB72" i="1"/>
  <c r="AB59" i="9"/>
  <c r="AB16" i="1"/>
  <c r="Y21" i="14"/>
  <c r="AB78" i="1"/>
  <c r="AB77" i="1"/>
  <c r="AB74" i="1"/>
  <c r="AB61" i="9"/>
  <c r="AB52" i="1"/>
  <c r="Y43" i="14"/>
  <c r="AB73" i="1"/>
  <c r="AB60" i="9"/>
  <c r="AB71" i="1"/>
  <c r="AB70" i="1"/>
  <c r="AB57" i="9"/>
  <c r="AB67" i="1"/>
  <c r="AB68" i="1"/>
  <c r="AB55" i="9"/>
  <c r="AB66" i="1"/>
  <c r="AB75" i="1"/>
  <c r="AB62" i="9"/>
  <c r="AB76" i="1"/>
  <c r="AB63" i="9"/>
  <c r="AB64" i="1"/>
  <c r="AB51" i="1"/>
  <c r="Y42" i="14"/>
  <c r="AB50" i="1"/>
  <c r="Y41" i="14"/>
  <c r="AB48" i="1"/>
  <c r="AB46" i="1"/>
  <c r="AB44" i="1"/>
  <c r="AB58" i="1"/>
  <c r="AB48" i="9"/>
  <c r="AB53" i="1"/>
  <c r="AB40" i="1"/>
  <c r="AB39" i="1"/>
  <c r="AB65" i="1"/>
  <c r="AB54" i="9"/>
  <c r="AB59" i="1"/>
  <c r="AB49" i="9"/>
  <c r="AB38" i="1"/>
  <c r="AB43" i="1"/>
  <c r="AB30" i="1"/>
  <c r="AB28" i="1"/>
  <c r="AB25" i="1"/>
  <c r="AB26" i="1"/>
  <c r="AB21" i="1"/>
  <c r="AB23" i="1"/>
  <c r="AB57" i="1"/>
  <c r="AB47" i="9"/>
  <c r="AB41" i="1"/>
  <c r="AB32" i="1"/>
  <c r="AB22" i="1"/>
  <c r="Y20" i="14"/>
  <c r="AB14" i="1"/>
  <c r="AB11" i="1"/>
  <c r="AB8" i="1"/>
  <c r="AB6" i="1"/>
  <c r="AB9" i="1"/>
  <c r="AB69" i="1"/>
  <c r="AB56" i="9"/>
  <c r="AB31" i="1"/>
  <c r="AB35" i="1"/>
  <c r="Y24" i="14"/>
  <c r="AB24" i="1"/>
  <c r="AB19" i="1"/>
  <c r="Y18" i="14"/>
  <c r="AB45" i="1"/>
  <c r="AB27" i="1"/>
  <c r="AB33" i="1"/>
  <c r="AB17" i="1"/>
  <c r="AB7" i="1"/>
  <c r="AB20" i="1"/>
  <c r="AB18" i="1"/>
  <c r="AB12" i="1"/>
  <c r="AB49" i="1"/>
  <c r="W6" i="10"/>
  <c r="AB47" i="1"/>
  <c r="AB36" i="1"/>
  <c r="AB37" i="1"/>
  <c r="AB5" i="1"/>
  <c r="AB29" i="1"/>
  <c r="AB34" i="1"/>
  <c r="AB10" i="1"/>
  <c r="Z45" i="9"/>
  <c r="Z67" i="9"/>
  <c r="AA21" i="9"/>
  <c r="AA24" i="9"/>
  <c r="AA29" i="9"/>
  <c r="AA40" i="9"/>
  <c r="AB54" i="2"/>
  <c r="AC1" i="7"/>
  <c r="AA54" i="1"/>
  <c r="AA81" i="1"/>
  <c r="V26" i="10"/>
  <c r="AC38" i="2"/>
  <c r="AC49" i="2"/>
  <c r="AB25" i="9"/>
  <c r="W95" i="14"/>
  <c r="W89" i="14"/>
  <c r="Y17" i="14"/>
  <c r="Y22" i="14"/>
  <c r="Y31" i="14"/>
  <c r="AB65" i="9"/>
  <c r="AB66" i="9"/>
  <c r="Y59" i="14"/>
  <c r="AB58" i="9"/>
  <c r="Y65" i="14"/>
  <c r="AB64" i="9"/>
  <c r="Y7" i="14"/>
  <c r="AB12" i="9"/>
  <c r="Y12" i="14"/>
  <c r="AB32" i="9"/>
  <c r="Y32" i="14"/>
  <c r="AB39" i="9"/>
  <c r="Y39" i="14"/>
  <c r="Y53" i="14"/>
  <c r="Y23" i="14"/>
  <c r="Y9" i="14"/>
  <c r="Y38" i="14"/>
  <c r="AB11" i="9"/>
  <c r="Y11" i="14"/>
  <c r="AB8" i="9"/>
  <c r="Y8" i="14"/>
  <c r="AB15" i="9"/>
  <c r="Y15" i="14"/>
  <c r="Y54" i="14"/>
  <c r="X45" i="14"/>
  <c r="X69" i="14"/>
  <c r="X70" i="14"/>
  <c r="AB14" i="9"/>
  <c r="Y14" i="14"/>
  <c r="Z74" i="9"/>
  <c r="W92" i="14"/>
  <c r="Y19" i="14"/>
  <c r="AB13" i="9"/>
  <c r="Y13" i="14"/>
  <c r="AB10" i="9"/>
  <c r="Y10" i="14"/>
  <c r="AB16" i="9"/>
  <c r="Y16" i="14"/>
  <c r="AB33" i="9"/>
  <c r="Y33" i="14"/>
  <c r="AB36" i="9"/>
  <c r="Y36" i="14"/>
  <c r="Y60" i="14"/>
  <c r="Y52" i="14"/>
  <c r="X78" i="14"/>
  <c r="AB26" i="9"/>
  <c r="Y26" i="14"/>
  <c r="AB27" i="9"/>
  <c r="Y27" i="14"/>
  <c r="Y57" i="14"/>
  <c r="Y50" i="14"/>
  <c r="W12" i="10"/>
  <c r="Y44" i="14"/>
  <c r="Y64" i="14"/>
  <c r="Y56" i="14"/>
  <c r="Y61" i="14"/>
  <c r="AC90" i="1"/>
  <c r="AB37" i="9"/>
  <c r="Y37" i="14"/>
  <c r="AB6" i="9"/>
  <c r="Y6" i="14"/>
  <c r="Y30" i="14"/>
  <c r="Y55" i="14"/>
  <c r="Y49" i="14"/>
  <c r="Y63" i="14"/>
  <c r="Y83" i="14"/>
  <c r="W20" i="10"/>
  <c r="Y67" i="14"/>
  <c r="AB35" i="9"/>
  <c r="Y35" i="14"/>
  <c r="Y48" i="14"/>
  <c r="AB34" i="9"/>
  <c r="Y34" i="14"/>
  <c r="Y58" i="14"/>
  <c r="Y62" i="14"/>
  <c r="Y51" i="14"/>
  <c r="W93" i="14"/>
  <c r="W91" i="14"/>
  <c r="W8" i="10"/>
  <c r="Y40" i="14"/>
  <c r="Y28" i="14"/>
  <c r="Y29" i="14"/>
  <c r="AA38" i="6"/>
  <c r="AA52" i="6"/>
  <c r="Y29" i="10"/>
  <c r="Y10" i="10"/>
  <c r="Z53" i="6"/>
  <c r="AA53" i="6"/>
  <c r="AE56" i="5"/>
  <c r="AC50" i="2"/>
  <c r="V27" i="10"/>
  <c r="W22" i="10"/>
  <c r="Z68" i="9"/>
  <c r="U28" i="10"/>
  <c r="U30" i="10"/>
  <c r="AA45" i="9"/>
  <c r="AA67" i="9"/>
  <c r="V9" i="10"/>
  <c r="AB43" i="9"/>
  <c r="AA72" i="9"/>
  <c r="AB20" i="9"/>
  <c r="AB42" i="9"/>
  <c r="AB73" i="9"/>
  <c r="AA86" i="1"/>
  <c r="AA82" i="1"/>
  <c r="W23" i="10"/>
  <c r="W25" i="10"/>
  <c r="AH38" i="3"/>
  <c r="AH40" i="3"/>
  <c r="AH34" i="3"/>
  <c r="AH35" i="3"/>
  <c r="AH26" i="3"/>
  <c r="AH39" i="3"/>
  <c r="AH37" i="3"/>
  <c r="AH36" i="3"/>
  <c r="AH33" i="3"/>
  <c r="AH32" i="3"/>
  <c r="AH28" i="3"/>
  <c r="AH24" i="3"/>
  <c r="AH21" i="3"/>
  <c r="AH19" i="3"/>
  <c r="AH20" i="3"/>
  <c r="AH17" i="3"/>
  <c r="AH15" i="3"/>
  <c r="AH13" i="3"/>
  <c r="AH11" i="3"/>
  <c r="AH9" i="3"/>
  <c r="AH8" i="3"/>
  <c r="AH6" i="3"/>
  <c r="AH22" i="3"/>
  <c r="AH23" i="3"/>
  <c r="AH18" i="3"/>
  <c r="AH25" i="3"/>
  <c r="AH16" i="3"/>
  <c r="AH27" i="3"/>
  <c r="AH12" i="3"/>
  <c r="AH10" i="3"/>
  <c r="AH14" i="3"/>
  <c r="AH7" i="3"/>
  <c r="AB48" i="6"/>
  <c r="AB49" i="6"/>
  <c r="AB35" i="6"/>
  <c r="AB46" i="6"/>
  <c r="AB36" i="6"/>
  <c r="AB45" i="6"/>
  <c r="AB43" i="6"/>
  <c r="AB47" i="6"/>
  <c r="AB50" i="6"/>
  <c r="Z24" i="10"/>
  <c r="AB34" i="6"/>
  <c r="AB33" i="6"/>
  <c r="AB37" i="6"/>
  <c r="Z15" i="10"/>
  <c r="AB30" i="6"/>
  <c r="AB28" i="6"/>
  <c r="AB44" i="6"/>
  <c r="AB42" i="6"/>
  <c r="AB41" i="6"/>
  <c r="AB31" i="6"/>
  <c r="AB29" i="6"/>
  <c r="AB26" i="6"/>
  <c r="AB27" i="6"/>
  <c r="AB24" i="6"/>
  <c r="AB25" i="6"/>
  <c r="AB16" i="6"/>
  <c r="AB14" i="6"/>
  <c r="AB12" i="6"/>
  <c r="AB17" i="6"/>
  <c r="AB20" i="6"/>
  <c r="AB13" i="6"/>
  <c r="AB23" i="6"/>
  <c r="AB21" i="6"/>
  <c r="AB18" i="6"/>
  <c r="AB11" i="6"/>
  <c r="AB8" i="6"/>
  <c r="AB22" i="6"/>
  <c r="AB19" i="6"/>
  <c r="AB15" i="6"/>
  <c r="AB6" i="6"/>
  <c r="AB7" i="6"/>
  <c r="AB9" i="6"/>
  <c r="AB10" i="6"/>
  <c r="AB32" i="6"/>
  <c r="AG52" i="5"/>
  <c r="AG51" i="5"/>
  <c r="AG47" i="5"/>
  <c r="AG48" i="5"/>
  <c r="AG46" i="5"/>
  <c r="AG44" i="5"/>
  <c r="AG41" i="5"/>
  <c r="AG27" i="5"/>
  <c r="AG22" i="5"/>
  <c r="AG18" i="5"/>
  <c r="AG16" i="5"/>
  <c r="AG17" i="5"/>
  <c r="AG21" i="5"/>
  <c r="AG43" i="5"/>
  <c r="AG49" i="5"/>
  <c r="AG50" i="5"/>
  <c r="AG45" i="5"/>
  <c r="AG42" i="5"/>
  <c r="AG40" i="5"/>
  <c r="AG39" i="5"/>
  <c r="AG38" i="5"/>
  <c r="AG33" i="5"/>
  <c r="AG32" i="5"/>
  <c r="AG31" i="5"/>
  <c r="AG25" i="5"/>
  <c r="AG28" i="5"/>
  <c r="AG26" i="5"/>
  <c r="AG20" i="5"/>
  <c r="AG14" i="5"/>
  <c r="AG13" i="5"/>
  <c r="AG10" i="5"/>
  <c r="AG9" i="5"/>
  <c r="AG29" i="5"/>
  <c r="AG23" i="5"/>
  <c r="AG24" i="5"/>
  <c r="AG19" i="5"/>
  <c r="AG15" i="5"/>
  <c r="AG11" i="5"/>
  <c r="AG12" i="5"/>
  <c r="AG8" i="5"/>
  <c r="AG7" i="5"/>
  <c r="AG6" i="5"/>
  <c r="AC1" i="4"/>
  <c r="AB9" i="4"/>
  <c r="AB11" i="4"/>
  <c r="AB8" i="4"/>
  <c r="AB7" i="4"/>
  <c r="AB6" i="4"/>
  <c r="AB5" i="4"/>
  <c r="Z76" i="7"/>
  <c r="Z71" i="7"/>
  <c r="AB75" i="7"/>
  <c r="AA70" i="7"/>
  <c r="AC52" i="7"/>
  <c r="AC68" i="7"/>
  <c r="AC41" i="7"/>
  <c r="AC66" i="7"/>
  <c r="AC40" i="7"/>
  <c r="AC53" i="7"/>
  <c r="AC55" i="7"/>
  <c r="AC67" i="7"/>
  <c r="AC63" i="7"/>
  <c r="AC62" i="7"/>
  <c r="AC22" i="7"/>
  <c r="AC64" i="7"/>
  <c r="AC65" i="7"/>
  <c r="AC61" i="7"/>
  <c r="AC57" i="7"/>
  <c r="AC51" i="7"/>
  <c r="AC58" i="7"/>
  <c r="AC50" i="7"/>
  <c r="AC44" i="7"/>
  <c r="AC42" i="7"/>
  <c r="AC38" i="7"/>
  <c r="AC56" i="7"/>
  <c r="AC54" i="7"/>
  <c r="AC49" i="7"/>
  <c r="AC43" i="7"/>
  <c r="AC45" i="7"/>
  <c r="AC59" i="7"/>
  <c r="AC37" i="7"/>
  <c r="AC36" i="7"/>
  <c r="AC34" i="7"/>
  <c r="AC60" i="7"/>
  <c r="AC32" i="7"/>
  <c r="AC27" i="7"/>
  <c r="AC24" i="7"/>
  <c r="AC23" i="7"/>
  <c r="AC21" i="7"/>
  <c r="AC19" i="7"/>
  <c r="AC17" i="7"/>
  <c r="AC15" i="7"/>
  <c r="AC28" i="7"/>
  <c r="AC30" i="7"/>
  <c r="AC39" i="7"/>
  <c r="AC29" i="7"/>
  <c r="AC25" i="7"/>
  <c r="AC20" i="7"/>
  <c r="AC18" i="7"/>
  <c r="AC16" i="7"/>
  <c r="AC14" i="7"/>
  <c r="AC12" i="7"/>
  <c r="AC31" i="7"/>
  <c r="AC9" i="7"/>
  <c r="AC7" i="7"/>
  <c r="AC13" i="7"/>
  <c r="AC33" i="7"/>
  <c r="AC26" i="7"/>
  <c r="AC11" i="7"/>
  <c r="AC10" i="7"/>
  <c r="AC8" i="7"/>
  <c r="AC35" i="7"/>
  <c r="AB74" i="7"/>
  <c r="AB46" i="7"/>
  <c r="AB23" i="9"/>
  <c r="AB22" i="9"/>
  <c r="AB9" i="9"/>
  <c r="AB38" i="9"/>
  <c r="AB19" i="9"/>
  <c r="AB41" i="9"/>
  <c r="AC63" i="1"/>
  <c r="AC61" i="1"/>
  <c r="AC51" i="9"/>
  <c r="AC60" i="1"/>
  <c r="AB17" i="9"/>
  <c r="AB31" i="9"/>
  <c r="AB30" i="9"/>
  <c r="AB7" i="9"/>
  <c r="AB44" i="9"/>
  <c r="W14" i="10"/>
  <c r="W16" i="10"/>
  <c r="AB21" i="9"/>
  <c r="AB18" i="9"/>
  <c r="AB40" i="9"/>
  <c r="W9" i="10"/>
  <c r="W11" i="10"/>
  <c r="AE45" i="2"/>
  <c r="AE42" i="2"/>
  <c r="AC53" i="9"/>
  <c r="AE43" i="2"/>
  <c r="AE41" i="2"/>
  <c r="AC52" i="9"/>
  <c r="AE35" i="2"/>
  <c r="AE48" i="2"/>
  <c r="X21" i="10"/>
  <c r="AE34" i="2"/>
  <c r="AE46" i="2"/>
  <c r="AE37" i="2"/>
  <c r="X13" i="10"/>
  <c r="AE31" i="2"/>
  <c r="AE29" i="2"/>
  <c r="AE27" i="2"/>
  <c r="AE25" i="2"/>
  <c r="AE23" i="2"/>
  <c r="AE20" i="2"/>
  <c r="Z25" i="14"/>
  <c r="AE18" i="2"/>
  <c r="AE16" i="2"/>
  <c r="AE14" i="2"/>
  <c r="AE24" i="2"/>
  <c r="AE44" i="2"/>
  <c r="AE22" i="2"/>
  <c r="AE33" i="2"/>
  <c r="X7" i="10"/>
  <c r="AE12" i="2"/>
  <c r="AE8" i="2"/>
  <c r="AE36" i="2"/>
  <c r="Z77" i="14"/>
  <c r="AE10" i="2"/>
  <c r="AE6" i="2"/>
  <c r="AC80" i="1"/>
  <c r="AC66" i="9"/>
  <c r="AC16" i="1"/>
  <c r="AC65" i="9"/>
  <c r="AC77" i="1"/>
  <c r="AC74" i="1"/>
  <c r="AC61" i="9"/>
  <c r="AC73" i="1"/>
  <c r="AC60" i="9"/>
  <c r="AC78" i="1"/>
  <c r="AC75" i="1"/>
  <c r="AC62" i="9"/>
  <c r="AC71" i="1"/>
  <c r="AC70" i="1"/>
  <c r="AC57" i="9"/>
  <c r="AC67" i="1"/>
  <c r="AC68" i="1"/>
  <c r="AC55" i="9"/>
  <c r="AC62" i="1"/>
  <c r="AC64" i="1"/>
  <c r="AC59" i="1"/>
  <c r="AC49" i="9"/>
  <c r="AC57" i="1"/>
  <c r="AC47" i="9"/>
  <c r="AC76" i="1"/>
  <c r="AC63" i="9"/>
  <c r="AC72" i="1"/>
  <c r="AC59" i="9"/>
  <c r="AC52" i="1"/>
  <c r="Z43" i="14"/>
  <c r="AC51" i="1"/>
  <c r="Z42" i="14"/>
  <c r="AC50" i="1"/>
  <c r="Z41" i="14"/>
  <c r="AC48" i="1"/>
  <c r="AC46" i="1"/>
  <c r="AC44" i="1"/>
  <c r="AC41" i="1"/>
  <c r="AC39" i="1"/>
  <c r="AC43" i="1"/>
  <c r="AC35" i="1"/>
  <c r="Z24" i="14"/>
  <c r="AC31" i="1"/>
  <c r="AC69" i="1"/>
  <c r="AC56" i="9"/>
  <c r="AC65" i="1"/>
  <c r="AC54" i="9"/>
  <c r="AC38" i="1"/>
  <c r="AC30" i="1"/>
  <c r="AC28" i="1"/>
  <c r="AC25" i="1"/>
  <c r="AC26" i="1"/>
  <c r="AC21" i="1"/>
  <c r="AC23" i="1"/>
  <c r="AC19" i="1"/>
  <c r="AC37" i="1"/>
  <c r="AC17" i="1"/>
  <c r="Z22" i="14"/>
  <c r="AC14" i="1"/>
  <c r="Z19" i="14"/>
  <c r="AC66" i="1"/>
  <c r="AC45" i="1"/>
  <c r="AC36" i="1"/>
  <c r="AC58" i="1"/>
  <c r="AC48" i="9"/>
  <c r="AC24" i="1"/>
  <c r="AC47" i="1"/>
  <c r="AC29" i="1"/>
  <c r="AC27" i="1"/>
  <c r="AC33" i="1"/>
  <c r="AC34" i="1"/>
  <c r="AC12" i="1"/>
  <c r="Z17" i="14"/>
  <c r="AC10" i="1"/>
  <c r="Z7" i="14"/>
  <c r="AC7" i="1"/>
  <c r="AC5" i="1"/>
  <c r="AC49" i="1"/>
  <c r="X6" i="10"/>
  <c r="AC20" i="1"/>
  <c r="AC22" i="1"/>
  <c r="AC6" i="1"/>
  <c r="AC32" i="1"/>
  <c r="AC9" i="1"/>
  <c r="AC53" i="1"/>
  <c r="Z44" i="14"/>
  <c r="AC40" i="1"/>
  <c r="AC18" i="1"/>
  <c r="Z23" i="14"/>
  <c r="AC8" i="1"/>
  <c r="AC11" i="1"/>
  <c r="Z20" i="14"/>
  <c r="AB28" i="9"/>
  <c r="AB29" i="9"/>
  <c r="AB24" i="9"/>
  <c r="AC54" i="2"/>
  <c r="AD1" i="7"/>
  <c r="AB54" i="1"/>
  <c r="AB81" i="1"/>
  <c r="W26" i="10"/>
  <c r="AD38" i="2"/>
  <c r="AD49" i="2"/>
  <c r="AC25" i="9"/>
  <c r="X95" i="14"/>
  <c r="X89" i="14"/>
  <c r="Y45" i="14"/>
  <c r="Y69" i="14"/>
  <c r="Y70" i="14"/>
  <c r="Z59" i="14"/>
  <c r="AC58" i="9"/>
  <c r="AC50" i="9"/>
  <c r="Z65" i="14"/>
  <c r="AC64" i="9"/>
  <c r="Z31" i="14"/>
  <c r="AC13" i="9"/>
  <c r="Z13" i="14"/>
  <c r="AC10" i="9"/>
  <c r="Z10" i="14"/>
  <c r="AC16" i="9"/>
  <c r="Z16" i="14"/>
  <c r="AC15" i="9"/>
  <c r="Z15" i="14"/>
  <c r="AC39" i="9"/>
  <c r="Z39" i="14"/>
  <c r="Z53" i="14"/>
  <c r="AC12" i="9"/>
  <c r="Z12" i="14"/>
  <c r="AC33" i="9"/>
  <c r="Z33" i="14"/>
  <c r="AC32" i="9"/>
  <c r="Z32" i="14"/>
  <c r="AA74" i="9"/>
  <c r="X92" i="14"/>
  <c r="AC14" i="9"/>
  <c r="Z14" i="14"/>
  <c r="Z18" i="14"/>
  <c r="Z21" i="14"/>
  <c r="AC11" i="9"/>
  <c r="Z11" i="14"/>
  <c r="AC8" i="9"/>
  <c r="Z8" i="14"/>
  <c r="Z54" i="14"/>
  <c r="AC9" i="9"/>
  <c r="Z9" i="14"/>
  <c r="AC37" i="9"/>
  <c r="Z37" i="14"/>
  <c r="AC26" i="9"/>
  <c r="Z26" i="14"/>
  <c r="Z57" i="14"/>
  <c r="AC38" i="9"/>
  <c r="Z38" i="14"/>
  <c r="Z60" i="14"/>
  <c r="Z58" i="14"/>
  <c r="AC73" i="9"/>
  <c r="Z83" i="14"/>
  <c r="AC35" i="9"/>
  <c r="Z35" i="14"/>
  <c r="Z64" i="14"/>
  <c r="Z61" i="14"/>
  <c r="Z51" i="14"/>
  <c r="X93" i="14"/>
  <c r="X91" i="14"/>
  <c r="AC6" i="9"/>
  <c r="Z6" i="14"/>
  <c r="AC34" i="9"/>
  <c r="Z34" i="14"/>
  <c r="Z48" i="14"/>
  <c r="Z56" i="14"/>
  <c r="Z63" i="14"/>
  <c r="Z62" i="14"/>
  <c r="X20" i="10"/>
  <c r="X23" i="10"/>
  <c r="X25" i="10"/>
  <c r="Z67" i="14"/>
  <c r="Z52" i="14"/>
  <c r="AD90" i="1"/>
  <c r="AC27" i="9"/>
  <c r="Z27" i="14"/>
  <c r="AB72" i="9"/>
  <c r="Y78" i="14"/>
  <c r="Z49" i="14"/>
  <c r="Z55" i="14"/>
  <c r="Z30" i="14"/>
  <c r="AC36" i="9"/>
  <c r="Z36" i="14"/>
  <c r="Z50" i="14"/>
  <c r="Z29" i="14"/>
  <c r="Z40" i="14"/>
  <c r="Z45" i="14"/>
  <c r="Z28" i="14"/>
  <c r="V11" i="10"/>
  <c r="V17" i="10"/>
  <c r="AB38" i="6"/>
  <c r="AB52" i="6"/>
  <c r="Z29" i="10"/>
  <c r="Z10" i="10"/>
  <c r="AB53" i="6"/>
  <c r="W17" i="10"/>
  <c r="AD50" i="2"/>
  <c r="W27" i="10"/>
  <c r="X8" i="10"/>
  <c r="X22" i="10"/>
  <c r="AC44" i="9"/>
  <c r="X14" i="10"/>
  <c r="X16" i="10"/>
  <c r="X12" i="10"/>
  <c r="AC30" i="9"/>
  <c r="AA68" i="9"/>
  <c r="V28" i="10"/>
  <c r="V30" i="10"/>
  <c r="AC19" i="9"/>
  <c r="AF56" i="5"/>
  <c r="AG56" i="5"/>
  <c r="AC42" i="9"/>
  <c r="AC23" i="9"/>
  <c r="AC7" i="9"/>
  <c r="AB86" i="1"/>
  <c r="AB82" i="1"/>
  <c r="AB45" i="9"/>
  <c r="AB67" i="9"/>
  <c r="AI16" i="3"/>
  <c r="AI27" i="3"/>
  <c r="AI10" i="3"/>
  <c r="AI7" i="3"/>
  <c r="AI20" i="3"/>
  <c r="AI22" i="3"/>
  <c r="AI23" i="3"/>
  <c r="AI18" i="3"/>
  <c r="AI25" i="3"/>
  <c r="AI12" i="3"/>
  <c r="AI14" i="3"/>
  <c r="AI24" i="3"/>
  <c r="AI21" i="3"/>
  <c r="AI39" i="3"/>
  <c r="AI38" i="3"/>
  <c r="AI37" i="3"/>
  <c r="AI40" i="3"/>
  <c r="AI36" i="3"/>
  <c r="AI34" i="3"/>
  <c r="AI33" i="3"/>
  <c r="AI35" i="3"/>
  <c r="AI32" i="3"/>
  <c r="AI28" i="3"/>
  <c r="AI26" i="3"/>
  <c r="AI17" i="3"/>
  <c r="AI19" i="3"/>
  <c r="AI11" i="3"/>
  <c r="AI13" i="3"/>
  <c r="AI6" i="3"/>
  <c r="AI9" i="3"/>
  <c r="AI15" i="3"/>
  <c r="AI8" i="3"/>
  <c r="AD1" i="4"/>
  <c r="AC8" i="4"/>
  <c r="AC6" i="4"/>
  <c r="AC9" i="4"/>
  <c r="AC11" i="4"/>
  <c r="AC7" i="4"/>
  <c r="AC5" i="4"/>
  <c r="AH52" i="5"/>
  <c r="AH49" i="5"/>
  <c r="AH50" i="5"/>
  <c r="AH45" i="5"/>
  <c r="AH42" i="5"/>
  <c r="AH40" i="5"/>
  <c r="AH51" i="5"/>
  <c r="AH48" i="5"/>
  <c r="AH46" i="5"/>
  <c r="AH44" i="5"/>
  <c r="AH41" i="5"/>
  <c r="AH43" i="5"/>
  <c r="AH39" i="5"/>
  <c r="AH32" i="5"/>
  <c r="AH28" i="5"/>
  <c r="AH25" i="5"/>
  <c r="AH23" i="5"/>
  <c r="AH26" i="5"/>
  <c r="AH47" i="5"/>
  <c r="AH38" i="5"/>
  <c r="AH33" i="5"/>
  <c r="AH31" i="5"/>
  <c r="AH29" i="5"/>
  <c r="AH20" i="5"/>
  <c r="AH14" i="5"/>
  <c r="AH13" i="5"/>
  <c r="AH10" i="5"/>
  <c r="AH9" i="5"/>
  <c r="AH7" i="5"/>
  <c r="AH16" i="5"/>
  <c r="AH21" i="5"/>
  <c r="AH27" i="5"/>
  <c r="AH24" i="5"/>
  <c r="AH19" i="5"/>
  <c r="AH15" i="5"/>
  <c r="AH11" i="5"/>
  <c r="AH12" i="5"/>
  <c r="AH8" i="5"/>
  <c r="AH6" i="5"/>
  <c r="AH22" i="5"/>
  <c r="AH18" i="5"/>
  <c r="AH17" i="5"/>
  <c r="AC49" i="6"/>
  <c r="AC46" i="6"/>
  <c r="AC44" i="6"/>
  <c r="AC42" i="6"/>
  <c r="AC41" i="6"/>
  <c r="AC48" i="6"/>
  <c r="AC45" i="6"/>
  <c r="AC43" i="6"/>
  <c r="AC47" i="6"/>
  <c r="AC50" i="6"/>
  <c r="AA24" i="10"/>
  <c r="AC35" i="6"/>
  <c r="AC33" i="6"/>
  <c r="AC36" i="6"/>
  <c r="AC34" i="6"/>
  <c r="AC37" i="6"/>
  <c r="AA15" i="10"/>
  <c r="AC30" i="6"/>
  <c r="AC28" i="6"/>
  <c r="AC25" i="6"/>
  <c r="AC26" i="6"/>
  <c r="AC22" i="6"/>
  <c r="AC19" i="6"/>
  <c r="AC27" i="6"/>
  <c r="AC23" i="6"/>
  <c r="AC21" i="6"/>
  <c r="AC18" i="6"/>
  <c r="AC16" i="6"/>
  <c r="AC14" i="6"/>
  <c r="AC12" i="6"/>
  <c r="AC10" i="6"/>
  <c r="AC9" i="6"/>
  <c r="AC7" i="6"/>
  <c r="AC32" i="6"/>
  <c r="AC31" i="6"/>
  <c r="AC29" i="6"/>
  <c r="AC24" i="6"/>
  <c r="AC20" i="6"/>
  <c r="AC8" i="6"/>
  <c r="AC15" i="6"/>
  <c r="AC17" i="6"/>
  <c r="AC11" i="6"/>
  <c r="AC13" i="6"/>
  <c r="AC6" i="6"/>
  <c r="AA76" i="7"/>
  <c r="AA71" i="7"/>
  <c r="AC75" i="7"/>
  <c r="AC74" i="7"/>
  <c r="AB70" i="7"/>
  <c r="AD52" i="7"/>
  <c r="AD66" i="7"/>
  <c r="AD68" i="7"/>
  <c r="AD41" i="7"/>
  <c r="AD53" i="7"/>
  <c r="AD40" i="7"/>
  <c r="AD64" i="7"/>
  <c r="AD65" i="7"/>
  <c r="AD61" i="7"/>
  <c r="AD59" i="7"/>
  <c r="AD22" i="7"/>
  <c r="AD63" i="7"/>
  <c r="AD55" i="7"/>
  <c r="AD67" i="7"/>
  <c r="AD62" i="7"/>
  <c r="AD60" i="7"/>
  <c r="AD56" i="7"/>
  <c r="AD54" i="7"/>
  <c r="AD49" i="7"/>
  <c r="AD43" i="7"/>
  <c r="AD45" i="7"/>
  <c r="AD57" i="7"/>
  <c r="AD58" i="7"/>
  <c r="AD38" i="7"/>
  <c r="AD37" i="7"/>
  <c r="AD36" i="7"/>
  <c r="AD34" i="7"/>
  <c r="AD32" i="7"/>
  <c r="AD29" i="7"/>
  <c r="AD27" i="7"/>
  <c r="AD25" i="7"/>
  <c r="AD24" i="7"/>
  <c r="AD50" i="7"/>
  <c r="AD51" i="7"/>
  <c r="AD44" i="7"/>
  <c r="AD39" i="7"/>
  <c r="AD35" i="7"/>
  <c r="AD33" i="7"/>
  <c r="AD31" i="7"/>
  <c r="AD28" i="7"/>
  <c r="AD26" i="7"/>
  <c r="AD30" i="7"/>
  <c r="AD23" i="7"/>
  <c r="AD20" i="7"/>
  <c r="AD18" i="7"/>
  <c r="AD16" i="7"/>
  <c r="AD14" i="7"/>
  <c r="AD12" i="7"/>
  <c r="AD42" i="7"/>
  <c r="AD17" i="7"/>
  <c r="AD13" i="7"/>
  <c r="AD7" i="7"/>
  <c r="AD15" i="7"/>
  <c r="AD11" i="7"/>
  <c r="AD10" i="7"/>
  <c r="AD8" i="7"/>
  <c r="AD19" i="7"/>
  <c r="AD21" i="7"/>
  <c r="AD9" i="7"/>
  <c r="AC46" i="7"/>
  <c r="AC18" i="9"/>
  <c r="AD63" i="1"/>
  <c r="AD61" i="1"/>
  <c r="AD51" i="9"/>
  <c r="AD60" i="1"/>
  <c r="AC28" i="9"/>
  <c r="AC43" i="9"/>
  <c r="AC17" i="9"/>
  <c r="AC22" i="9"/>
  <c r="AF43" i="2"/>
  <c r="AF48" i="2"/>
  <c r="Y21" i="10"/>
  <c r="AF46" i="2"/>
  <c r="AF36" i="2"/>
  <c r="AF37" i="2"/>
  <c r="Y13" i="10"/>
  <c r="AF31" i="2"/>
  <c r="AF41" i="2"/>
  <c r="AD52" i="9"/>
  <c r="AF25" i="2"/>
  <c r="AF24" i="2"/>
  <c r="AF45" i="2"/>
  <c r="AF44" i="2"/>
  <c r="AF35" i="2"/>
  <c r="AF23" i="2"/>
  <c r="AA77" i="14"/>
  <c r="AF42" i="2"/>
  <c r="AD53" i="9"/>
  <c r="AF34" i="2"/>
  <c r="AF27" i="2"/>
  <c r="AF18" i="2"/>
  <c r="AF22" i="2"/>
  <c r="AF20" i="2"/>
  <c r="AF16" i="2"/>
  <c r="AF12" i="2"/>
  <c r="AF10" i="2"/>
  <c r="AF8" i="2"/>
  <c r="AF6" i="2"/>
  <c r="AF29" i="2"/>
  <c r="AF14" i="2"/>
  <c r="AA8" i="14"/>
  <c r="AF33" i="2"/>
  <c r="Y7" i="10"/>
  <c r="AC31" i="9"/>
  <c r="AC41" i="9"/>
  <c r="AD54" i="2"/>
  <c r="AC20" i="9"/>
  <c r="AD80" i="1"/>
  <c r="AD66" i="9"/>
  <c r="AD16" i="1"/>
  <c r="AD77" i="1"/>
  <c r="AD75" i="1"/>
  <c r="AD62" i="9"/>
  <c r="AD71" i="1"/>
  <c r="AD74" i="1"/>
  <c r="AD61" i="9"/>
  <c r="AD76" i="1"/>
  <c r="AD63" i="9"/>
  <c r="AD78" i="1"/>
  <c r="AD73" i="1"/>
  <c r="AD60" i="9"/>
  <c r="AD51" i="1"/>
  <c r="AD65" i="9"/>
  <c r="AD72" i="1"/>
  <c r="AD59" i="9"/>
  <c r="AD66" i="1"/>
  <c r="AD65" i="1"/>
  <c r="AD54" i="9"/>
  <c r="AD67" i="1"/>
  <c r="AD64" i="1"/>
  <c r="AD69" i="1"/>
  <c r="AD56" i="9"/>
  <c r="AD59" i="1"/>
  <c r="AD49" i="9"/>
  <c r="AD58" i="1"/>
  <c r="AD48" i="9"/>
  <c r="AD53" i="1"/>
  <c r="AD47" i="1"/>
  <c r="AD45" i="1"/>
  <c r="AA31" i="14"/>
  <c r="AD50" i="1"/>
  <c r="AA41" i="14"/>
  <c r="AD43" i="1"/>
  <c r="AD36" i="1"/>
  <c r="AD70" i="1"/>
  <c r="AD57" i="9"/>
  <c r="AD57" i="1"/>
  <c r="AD47" i="9"/>
  <c r="AD52" i="1"/>
  <c r="AA43" i="14"/>
  <c r="AD44" i="1"/>
  <c r="AD35" i="1"/>
  <c r="AA24" i="14"/>
  <c r="AD32" i="1"/>
  <c r="AD29" i="1"/>
  <c r="AD27" i="1"/>
  <c r="AD24" i="1"/>
  <c r="AD22" i="1"/>
  <c r="AD20" i="1"/>
  <c r="AD33" i="1"/>
  <c r="AD46" i="1"/>
  <c r="AD26" i="1"/>
  <c r="AD19" i="1"/>
  <c r="AD34" i="1"/>
  <c r="AD12" i="1"/>
  <c r="AA17" i="14"/>
  <c r="AD10" i="1"/>
  <c r="AA7" i="14"/>
  <c r="AD7" i="1"/>
  <c r="AD5" i="1"/>
  <c r="AD49" i="1"/>
  <c r="Y6" i="10"/>
  <c r="AD62" i="1"/>
  <c r="AD48" i="1"/>
  <c r="AD38" i="1"/>
  <c r="AD31" i="1"/>
  <c r="AD25" i="1"/>
  <c r="AD37" i="1"/>
  <c r="AD18" i="1"/>
  <c r="AA23" i="14"/>
  <c r="AD40" i="1"/>
  <c r="AD39" i="1"/>
  <c r="AD28" i="1"/>
  <c r="AD23" i="1"/>
  <c r="AD41" i="1"/>
  <c r="AD30" i="1"/>
  <c r="AD8" i="1"/>
  <c r="AA20" i="14"/>
  <c r="AD14" i="1"/>
  <c r="AD9" i="1"/>
  <c r="AD6" i="1"/>
  <c r="AD68" i="1"/>
  <c r="AD55" i="9"/>
  <c r="AD21" i="1"/>
  <c r="AA18" i="14"/>
  <c r="AD11" i="1"/>
  <c r="AD17" i="1"/>
  <c r="AA22" i="14"/>
  <c r="AC21" i="9"/>
  <c r="AC29" i="9"/>
  <c r="AC24" i="9"/>
  <c r="AC40" i="9"/>
  <c r="AE1" i="7"/>
  <c r="AE38" i="2"/>
  <c r="AE49" i="2"/>
  <c r="AC54" i="1"/>
  <c r="AC81" i="1"/>
  <c r="X26" i="10"/>
  <c r="AD8" i="9"/>
  <c r="Y95" i="14"/>
  <c r="Y89" i="14"/>
  <c r="AA59" i="14"/>
  <c r="AD58" i="9"/>
  <c r="AD50" i="9"/>
  <c r="AA65" i="14"/>
  <c r="AD64" i="9"/>
  <c r="AD16" i="9"/>
  <c r="AA16" i="14"/>
  <c r="Z69" i="14"/>
  <c r="AD10" i="9"/>
  <c r="AA10" i="14"/>
  <c r="AD11" i="9"/>
  <c r="AA11" i="14"/>
  <c r="AD33" i="9"/>
  <c r="AA33" i="14"/>
  <c r="AD39" i="9"/>
  <c r="AA39" i="14"/>
  <c r="AA19" i="14"/>
  <c r="AD15" i="9"/>
  <c r="AA15" i="14"/>
  <c r="AD25" i="9"/>
  <c r="AA25" i="14"/>
  <c r="AD32" i="9"/>
  <c r="AA32" i="14"/>
  <c r="AD12" i="9"/>
  <c r="AA12" i="14"/>
  <c r="AA53" i="14"/>
  <c r="AD13" i="9"/>
  <c r="AA13" i="14"/>
  <c r="AA9" i="14"/>
  <c r="AA21" i="14"/>
  <c r="AB74" i="9"/>
  <c r="Y92" i="14"/>
  <c r="AD14" i="9"/>
  <c r="AA14" i="14"/>
  <c r="AA54" i="14"/>
  <c r="Z78" i="14"/>
  <c r="AD38" i="9"/>
  <c r="AA38" i="14"/>
  <c r="AD27" i="9"/>
  <c r="AA27" i="14"/>
  <c r="AA30" i="14"/>
  <c r="AD37" i="9"/>
  <c r="AA37" i="14"/>
  <c r="AA57" i="14"/>
  <c r="AA61" i="14"/>
  <c r="Y91" i="14"/>
  <c r="Y93" i="14"/>
  <c r="AA48" i="14"/>
  <c r="Y12" i="10"/>
  <c r="AA44" i="14"/>
  <c r="AA60" i="14"/>
  <c r="AA63" i="14"/>
  <c r="Y20" i="10"/>
  <c r="AA67" i="14"/>
  <c r="AA51" i="14"/>
  <c r="AD36" i="9"/>
  <c r="AA36" i="14"/>
  <c r="AA58" i="14"/>
  <c r="AA49" i="14"/>
  <c r="AA64" i="14"/>
  <c r="AA52" i="14"/>
  <c r="AD6" i="9"/>
  <c r="AA6" i="14"/>
  <c r="AE90" i="1"/>
  <c r="AA56" i="14"/>
  <c r="AD34" i="9"/>
  <c r="AA34" i="14"/>
  <c r="AD26" i="9"/>
  <c r="AA26" i="14"/>
  <c r="AD35" i="9"/>
  <c r="AA35" i="14"/>
  <c r="AA50" i="14"/>
  <c r="AA55" i="14"/>
  <c r="AD42" i="9"/>
  <c r="AA42" i="14"/>
  <c r="AA62" i="14"/>
  <c r="AD73" i="9"/>
  <c r="AA83" i="14"/>
  <c r="Z70" i="14"/>
  <c r="Y8" i="10"/>
  <c r="AA40" i="14"/>
  <c r="AA45" i="14"/>
  <c r="AA69" i="14"/>
  <c r="AA28" i="14"/>
  <c r="AA29" i="14"/>
  <c r="AC38" i="6"/>
  <c r="AC52" i="6"/>
  <c r="AA29" i="10"/>
  <c r="AA10" i="10"/>
  <c r="Y22" i="10"/>
  <c r="AE50" i="2"/>
  <c r="X27" i="10"/>
  <c r="AB68" i="9"/>
  <c r="W28" i="10"/>
  <c r="W30" i="10"/>
  <c r="AD18" i="9"/>
  <c r="AC45" i="9"/>
  <c r="AC67" i="9"/>
  <c r="X9" i="10"/>
  <c r="AD41" i="9"/>
  <c r="AC72" i="9"/>
  <c r="AD7" i="9"/>
  <c r="AD20" i="9"/>
  <c r="AC86" i="1"/>
  <c r="AC82" i="1"/>
  <c r="AD30" i="9"/>
  <c r="AJ39" i="3"/>
  <c r="AJ37" i="3"/>
  <c r="AJ36" i="3"/>
  <c r="AJ33" i="3"/>
  <c r="AJ32" i="3"/>
  <c r="AJ28" i="3"/>
  <c r="AJ38" i="3"/>
  <c r="AJ40" i="3"/>
  <c r="AJ34" i="3"/>
  <c r="AJ35" i="3"/>
  <c r="AJ26" i="3"/>
  <c r="AJ22" i="3"/>
  <c r="AJ23" i="3"/>
  <c r="AJ18" i="3"/>
  <c r="AJ25" i="3"/>
  <c r="AJ16" i="3"/>
  <c r="AJ27" i="3"/>
  <c r="AJ12" i="3"/>
  <c r="AJ10" i="3"/>
  <c r="AJ14" i="3"/>
  <c r="AJ7" i="3"/>
  <c r="AJ24" i="3"/>
  <c r="AJ21" i="3"/>
  <c r="AJ19" i="3"/>
  <c r="AJ20" i="3"/>
  <c r="AJ17" i="3"/>
  <c r="AJ15" i="3"/>
  <c r="AJ13" i="3"/>
  <c r="AJ11" i="3"/>
  <c r="AJ9" i="3"/>
  <c r="AJ8" i="3"/>
  <c r="AJ6" i="3"/>
  <c r="AD49" i="6"/>
  <c r="AD36" i="6"/>
  <c r="AD48" i="6"/>
  <c r="AD46" i="6"/>
  <c r="AD45" i="6"/>
  <c r="AD44" i="6"/>
  <c r="AD43" i="6"/>
  <c r="AD42" i="6"/>
  <c r="AD47" i="6"/>
  <c r="AD41" i="6"/>
  <c r="AD50" i="6"/>
  <c r="AB24" i="10"/>
  <c r="AD34" i="6"/>
  <c r="AD33" i="6"/>
  <c r="AD37" i="6"/>
  <c r="AB15" i="10"/>
  <c r="AD31" i="6"/>
  <c r="AD29" i="6"/>
  <c r="AD30" i="6"/>
  <c r="AD28" i="6"/>
  <c r="AD25" i="6"/>
  <c r="AD24" i="6"/>
  <c r="AD35" i="6"/>
  <c r="AD26" i="6"/>
  <c r="AD23" i="6"/>
  <c r="AD22" i="6"/>
  <c r="AD21" i="6"/>
  <c r="AD19" i="6"/>
  <c r="AD18" i="6"/>
  <c r="AD17" i="6"/>
  <c r="AD20" i="6"/>
  <c r="AD13" i="6"/>
  <c r="AD27" i="6"/>
  <c r="AD16" i="6"/>
  <c r="AD14" i="6"/>
  <c r="AD10" i="6"/>
  <c r="AD15" i="6"/>
  <c r="AD7" i="6"/>
  <c r="AD6" i="6"/>
  <c r="AD12" i="6"/>
  <c r="AD11" i="6"/>
  <c r="AD9" i="6"/>
  <c r="AD8" i="6"/>
  <c r="AD32" i="6"/>
  <c r="AI52" i="5"/>
  <c r="AI51" i="5"/>
  <c r="AI49" i="5"/>
  <c r="AI48" i="5"/>
  <c r="AI50" i="5"/>
  <c r="AI46" i="5"/>
  <c r="AI45" i="5"/>
  <c r="AI44" i="5"/>
  <c r="AI42" i="5"/>
  <c r="AI41" i="5"/>
  <c r="AI40" i="5"/>
  <c r="AI43" i="5"/>
  <c r="AI25" i="5"/>
  <c r="AI24" i="5"/>
  <c r="AI26" i="5"/>
  <c r="AI19" i="5"/>
  <c r="AI20" i="5"/>
  <c r="AI15" i="5"/>
  <c r="AI14" i="5"/>
  <c r="AI39" i="5"/>
  <c r="AI38" i="5"/>
  <c r="AI33" i="5"/>
  <c r="AI32" i="5"/>
  <c r="AI31" i="5"/>
  <c r="AI29" i="5"/>
  <c r="AI28" i="5"/>
  <c r="AI16" i="5"/>
  <c r="AI21" i="5"/>
  <c r="AI27" i="5"/>
  <c r="AI23" i="5"/>
  <c r="AI11" i="5"/>
  <c r="AI12" i="5"/>
  <c r="AI47" i="5"/>
  <c r="AI22" i="5"/>
  <c r="AI18" i="5"/>
  <c r="AI17" i="5"/>
  <c r="AI13" i="5"/>
  <c r="AI10" i="5"/>
  <c r="AI9" i="5"/>
  <c r="AI8" i="5"/>
  <c r="AI7" i="5"/>
  <c r="AI6" i="5"/>
  <c r="AE1" i="4"/>
  <c r="AD11" i="4"/>
  <c r="AD8" i="4"/>
  <c r="AD7" i="4"/>
  <c r="AD6" i="4"/>
  <c r="AD5" i="4"/>
  <c r="AD9" i="4"/>
  <c r="AD17" i="9"/>
  <c r="AB76" i="7"/>
  <c r="AB71" i="7"/>
  <c r="AD74" i="7"/>
  <c r="AC70" i="7"/>
  <c r="AD75" i="7"/>
  <c r="AE52" i="7"/>
  <c r="AE41" i="7"/>
  <c r="AE66" i="7"/>
  <c r="AE68" i="7"/>
  <c r="AE40" i="7"/>
  <c r="AE53" i="7"/>
  <c r="AE64" i="7"/>
  <c r="AE65" i="7"/>
  <c r="AE61" i="7"/>
  <c r="AE63" i="7"/>
  <c r="AE62" i="7"/>
  <c r="AE58" i="7"/>
  <c r="AE60" i="7"/>
  <c r="AE56" i="7"/>
  <c r="AE54" i="7"/>
  <c r="AE22" i="7"/>
  <c r="AE59" i="7"/>
  <c r="AE57" i="7"/>
  <c r="AE51" i="7"/>
  <c r="AE55" i="7"/>
  <c r="AE67" i="7"/>
  <c r="AE49" i="7"/>
  <c r="AE43" i="7"/>
  <c r="AE45" i="7"/>
  <c r="AE37" i="7"/>
  <c r="AE50" i="7"/>
  <c r="AE44" i="7"/>
  <c r="AE42" i="7"/>
  <c r="AE39" i="7"/>
  <c r="AE35" i="7"/>
  <c r="AE33" i="7"/>
  <c r="AE38" i="7"/>
  <c r="AE28" i="7"/>
  <c r="AE30" i="7"/>
  <c r="AE20" i="7"/>
  <c r="AE18" i="7"/>
  <c r="AE16" i="7"/>
  <c r="AE14" i="7"/>
  <c r="AE36" i="7"/>
  <c r="AE34" i="7"/>
  <c r="AE29" i="7"/>
  <c r="AE25" i="7"/>
  <c r="AE31" i="7"/>
  <c r="AE26" i="7"/>
  <c r="AE21" i="7"/>
  <c r="AE19" i="7"/>
  <c r="AE17" i="7"/>
  <c r="AE15" i="7"/>
  <c r="AE13" i="7"/>
  <c r="AE27" i="7"/>
  <c r="AE23" i="7"/>
  <c r="AE12" i="7"/>
  <c r="AE11" i="7"/>
  <c r="AE10" i="7"/>
  <c r="AE8" i="7"/>
  <c r="AE32" i="7"/>
  <c r="AE24" i="7"/>
  <c r="AE9" i="7"/>
  <c r="AE7" i="7"/>
  <c r="AD46" i="7"/>
  <c r="AD43" i="9"/>
  <c r="AE63" i="1"/>
  <c r="AE61" i="1"/>
  <c r="AE51" i="9"/>
  <c r="AE60" i="1"/>
  <c r="AD9" i="9"/>
  <c r="AD19" i="9"/>
  <c r="AD31" i="9"/>
  <c r="AD22" i="9"/>
  <c r="AD23" i="9"/>
  <c r="AG46" i="2"/>
  <c r="AG44" i="2"/>
  <c r="AG41" i="2"/>
  <c r="AE52" i="9"/>
  <c r="AG48" i="2"/>
  <c r="Z21" i="10"/>
  <c r="AG36" i="2"/>
  <c r="AG34" i="2"/>
  <c r="AG45" i="2"/>
  <c r="AG43" i="2"/>
  <c r="AG42" i="2"/>
  <c r="AE53" i="9"/>
  <c r="AG24" i="2"/>
  <c r="AG35" i="2"/>
  <c r="AG23" i="2"/>
  <c r="AB77" i="14"/>
  <c r="AG22" i="2"/>
  <c r="AG29" i="2"/>
  <c r="AG20" i="2"/>
  <c r="AG25" i="2"/>
  <c r="AG16" i="2"/>
  <c r="AG12" i="2"/>
  <c r="AG10" i="2"/>
  <c r="AG8" i="2"/>
  <c r="AG6" i="2"/>
  <c r="AG33" i="2"/>
  <c r="Z7" i="10"/>
  <c r="AG37" i="2"/>
  <c r="Z13" i="10"/>
  <c r="AG31" i="2"/>
  <c r="AG27" i="2"/>
  <c r="AG18" i="2"/>
  <c r="AG14" i="2"/>
  <c r="AE80" i="1"/>
  <c r="AE78" i="1"/>
  <c r="AE75" i="1"/>
  <c r="AE62" i="9"/>
  <c r="AE76" i="1"/>
  <c r="AE63" i="9"/>
  <c r="AE74" i="1"/>
  <c r="AE61" i="9"/>
  <c r="AE73" i="1"/>
  <c r="AE60" i="9"/>
  <c r="AE72" i="1"/>
  <c r="AE59" i="9"/>
  <c r="AE70" i="1"/>
  <c r="AE57" i="9"/>
  <c r="AE16" i="1"/>
  <c r="AE65" i="9"/>
  <c r="AE71" i="1"/>
  <c r="AE66" i="1"/>
  <c r="AE65" i="1"/>
  <c r="AE54" i="9"/>
  <c r="AE69" i="1"/>
  <c r="AE56" i="9"/>
  <c r="AE58" i="1"/>
  <c r="AE48" i="9"/>
  <c r="AE59" i="1"/>
  <c r="AE49" i="9"/>
  <c r="AE53" i="1"/>
  <c r="AE47" i="1"/>
  <c r="AE45" i="1"/>
  <c r="AE40" i="1"/>
  <c r="AE38" i="1"/>
  <c r="AE36" i="1"/>
  <c r="AE32" i="1"/>
  <c r="AE77" i="1"/>
  <c r="AE62" i="1"/>
  <c r="AE57" i="1"/>
  <c r="AE47" i="9"/>
  <c r="AE64" i="1"/>
  <c r="AE52" i="1"/>
  <c r="AB43" i="14"/>
  <c r="AE51" i="1"/>
  <c r="AB42" i="14"/>
  <c r="AE44" i="1"/>
  <c r="AE35" i="1"/>
  <c r="AE29" i="1"/>
  <c r="AE27" i="1"/>
  <c r="AE24" i="1"/>
  <c r="AE22" i="1"/>
  <c r="AE20" i="1"/>
  <c r="AE33" i="1"/>
  <c r="AE34" i="1"/>
  <c r="AE18" i="1"/>
  <c r="AB18" i="14"/>
  <c r="AE46" i="1"/>
  <c r="AE41" i="1"/>
  <c r="AE31" i="1"/>
  <c r="AE50" i="1"/>
  <c r="AB41" i="14"/>
  <c r="AE48" i="1"/>
  <c r="AB38" i="14"/>
  <c r="AE43" i="1"/>
  <c r="AE25" i="1"/>
  <c r="AE37" i="1"/>
  <c r="AE30" i="1"/>
  <c r="AE21" i="1"/>
  <c r="AE39" i="1"/>
  <c r="AE28" i="1"/>
  <c r="AE23" i="1"/>
  <c r="AE17" i="1"/>
  <c r="AB22" i="14"/>
  <c r="AE11" i="1"/>
  <c r="AB9" i="14"/>
  <c r="AE8" i="1"/>
  <c r="AE6" i="1"/>
  <c r="AE9" i="1"/>
  <c r="AE68" i="1"/>
  <c r="AE55" i="9"/>
  <c r="AE19" i="1"/>
  <c r="AE10" i="1"/>
  <c r="AB7" i="14"/>
  <c r="AE26" i="1"/>
  <c r="AE67" i="1"/>
  <c r="AE14" i="1"/>
  <c r="AE12" i="1"/>
  <c r="AE49" i="1"/>
  <c r="Z6" i="10"/>
  <c r="AE5" i="1"/>
  <c r="AE7" i="1"/>
  <c r="AD28" i="9"/>
  <c r="AD21" i="9"/>
  <c r="Y23" i="10"/>
  <c r="Y25" i="10"/>
  <c r="AD29" i="9"/>
  <c r="AD24" i="9"/>
  <c r="AF38" i="2"/>
  <c r="AF49" i="2"/>
  <c r="AD44" i="9"/>
  <c r="Y14" i="10"/>
  <c r="Y16" i="10"/>
  <c r="AD40" i="9"/>
  <c r="Y9" i="10"/>
  <c r="Y11" i="10"/>
  <c r="AE54" i="2"/>
  <c r="Z92" i="14"/>
  <c r="AD54" i="1"/>
  <c r="AD81" i="1"/>
  <c r="Y26" i="10"/>
  <c r="AF1" i="7"/>
  <c r="AE44" i="9"/>
  <c r="Z14" i="10"/>
  <c r="Z16" i="10"/>
  <c r="Z95" i="14"/>
  <c r="Z89" i="14"/>
  <c r="AE66" i="9"/>
  <c r="AB59" i="14"/>
  <c r="AE58" i="9"/>
  <c r="AB65" i="14"/>
  <c r="AE64" i="9"/>
  <c r="AE50" i="9"/>
  <c r="AB20" i="14"/>
  <c r="AB21" i="14"/>
  <c r="AE12" i="9"/>
  <c r="AB12" i="14"/>
  <c r="AE14" i="9"/>
  <c r="AB14" i="14"/>
  <c r="AE13" i="9"/>
  <c r="AB13" i="14"/>
  <c r="AB30" i="14"/>
  <c r="AB23" i="14"/>
  <c r="AB24" i="14"/>
  <c r="AB31" i="14"/>
  <c r="AE15" i="9"/>
  <c r="AB15" i="14"/>
  <c r="AE25" i="9"/>
  <c r="AB25" i="14"/>
  <c r="AB54" i="14"/>
  <c r="AE16" i="9"/>
  <c r="AB16" i="14"/>
  <c r="AB17" i="14"/>
  <c r="AE8" i="9"/>
  <c r="AB8" i="14"/>
  <c r="AE10" i="9"/>
  <c r="AB10" i="14"/>
  <c r="AE33" i="9"/>
  <c r="AB33" i="14"/>
  <c r="AE11" i="9"/>
  <c r="AB11" i="14"/>
  <c r="AE32" i="9"/>
  <c r="AB32" i="14"/>
  <c r="AE39" i="9"/>
  <c r="AB39" i="14"/>
  <c r="AB53" i="14"/>
  <c r="AE6" i="9"/>
  <c r="AB6" i="14"/>
  <c r="AB50" i="14"/>
  <c r="AB58" i="14"/>
  <c r="AB64" i="14"/>
  <c r="Z20" i="10"/>
  <c r="AB67" i="14"/>
  <c r="AB51" i="14"/>
  <c r="Z91" i="14"/>
  <c r="Z93" i="14"/>
  <c r="AE36" i="9"/>
  <c r="AB36" i="14"/>
  <c r="AE34" i="9"/>
  <c r="AB34" i="14"/>
  <c r="AB48" i="14"/>
  <c r="AE26" i="9"/>
  <c r="AB26" i="14"/>
  <c r="AE35" i="9"/>
  <c r="AB35" i="14"/>
  <c r="AB49" i="14"/>
  <c r="AB60" i="14"/>
  <c r="AB63" i="14"/>
  <c r="AB52" i="14"/>
  <c r="AA78" i="14"/>
  <c r="AF90" i="1"/>
  <c r="AE19" i="9"/>
  <c r="AB19" i="14"/>
  <c r="AE27" i="9"/>
  <c r="AB27" i="14"/>
  <c r="AE37" i="9"/>
  <c r="AB37" i="14"/>
  <c r="AB57" i="14"/>
  <c r="AB61" i="14"/>
  <c r="AB56" i="14"/>
  <c r="Z12" i="10"/>
  <c r="AB44" i="14"/>
  <c r="AB55" i="14"/>
  <c r="AB62" i="14"/>
  <c r="AE73" i="9"/>
  <c r="AB83" i="14"/>
  <c r="AA70" i="14"/>
  <c r="AB40" i="14"/>
  <c r="AB28" i="14"/>
  <c r="AB29" i="14"/>
  <c r="X11" i="10"/>
  <c r="X17" i="10"/>
  <c r="AD38" i="6"/>
  <c r="AD52" i="6"/>
  <c r="AB29" i="10"/>
  <c r="AB10" i="10"/>
  <c r="AC53" i="6"/>
  <c r="Y17" i="10"/>
  <c r="Z8" i="10"/>
  <c r="AF50" i="2"/>
  <c r="Y27" i="10"/>
  <c r="Z22" i="10"/>
  <c r="AC74" i="9"/>
  <c r="AE31" i="9"/>
  <c r="AC68" i="9"/>
  <c r="X28" i="10"/>
  <c r="X30" i="10"/>
  <c r="AH56" i="5"/>
  <c r="AI56" i="5"/>
  <c r="AE43" i="9"/>
  <c r="AE42" i="9"/>
  <c r="AE7" i="9"/>
  <c r="AD86" i="1"/>
  <c r="AD82" i="1"/>
  <c r="AK15" i="3"/>
  <c r="AK13" i="3"/>
  <c r="AK9" i="3"/>
  <c r="AK6" i="3"/>
  <c r="AK25" i="3"/>
  <c r="AK39" i="3"/>
  <c r="AK38" i="3"/>
  <c r="AK37" i="3"/>
  <c r="AK40" i="3"/>
  <c r="AK36" i="3"/>
  <c r="AK34" i="3"/>
  <c r="AK33" i="3"/>
  <c r="AK35" i="3"/>
  <c r="AK32" i="3"/>
  <c r="AK28" i="3"/>
  <c r="AK26" i="3"/>
  <c r="AK24" i="3"/>
  <c r="AK21" i="3"/>
  <c r="AK19" i="3"/>
  <c r="AK20" i="3"/>
  <c r="AK17" i="3"/>
  <c r="AK11" i="3"/>
  <c r="AK8" i="3"/>
  <c r="AK23" i="3"/>
  <c r="AK22" i="3"/>
  <c r="AK18" i="3"/>
  <c r="AK16" i="3"/>
  <c r="AK12" i="3"/>
  <c r="AK14" i="3"/>
  <c r="AK27" i="3"/>
  <c r="AK10" i="3"/>
  <c r="AK7" i="3"/>
  <c r="AF1" i="4"/>
  <c r="AE11" i="4"/>
  <c r="AE7" i="4"/>
  <c r="AE5" i="4"/>
  <c r="AE8" i="4"/>
  <c r="AE6" i="4"/>
  <c r="AE9" i="4"/>
  <c r="AJ51" i="5"/>
  <c r="AJ48" i="5"/>
  <c r="AJ46" i="5"/>
  <c r="AJ44" i="5"/>
  <c r="AJ41" i="5"/>
  <c r="AJ52" i="5"/>
  <c r="AJ49" i="5"/>
  <c r="AJ50" i="5"/>
  <c r="AJ45" i="5"/>
  <c r="AJ42" i="5"/>
  <c r="AJ40" i="5"/>
  <c r="AJ47" i="5"/>
  <c r="AJ38" i="5"/>
  <c r="AJ33" i="5"/>
  <c r="AJ31" i="5"/>
  <c r="AJ29" i="5"/>
  <c r="AJ27" i="5"/>
  <c r="AJ24" i="5"/>
  <c r="AJ22" i="5"/>
  <c r="AJ43" i="5"/>
  <c r="AJ39" i="5"/>
  <c r="AJ32" i="5"/>
  <c r="AJ28" i="5"/>
  <c r="AJ23" i="5"/>
  <c r="AJ26" i="5"/>
  <c r="AJ11" i="5"/>
  <c r="AJ12" i="5"/>
  <c r="AJ8" i="5"/>
  <c r="AJ6" i="5"/>
  <c r="AJ19" i="5"/>
  <c r="AJ18" i="5"/>
  <c r="AJ15" i="5"/>
  <c r="AJ17" i="5"/>
  <c r="AJ13" i="5"/>
  <c r="AJ10" i="5"/>
  <c r="AJ9" i="5"/>
  <c r="AJ7" i="5"/>
  <c r="AJ25" i="5"/>
  <c r="AJ20" i="5"/>
  <c r="AJ16" i="5"/>
  <c r="AJ14" i="5"/>
  <c r="AJ21" i="5"/>
  <c r="AE48" i="6"/>
  <c r="AE45" i="6"/>
  <c r="AE43" i="6"/>
  <c r="AE47" i="6"/>
  <c r="AE50" i="6"/>
  <c r="AC24" i="10"/>
  <c r="AE49" i="6"/>
  <c r="AE46" i="6"/>
  <c r="AE44" i="6"/>
  <c r="AE42" i="6"/>
  <c r="AE41" i="6"/>
  <c r="AE36" i="6"/>
  <c r="AE34" i="6"/>
  <c r="AE37" i="6"/>
  <c r="AC15" i="10"/>
  <c r="AE35" i="6"/>
  <c r="AE33" i="6"/>
  <c r="AE31" i="6"/>
  <c r="AE29" i="6"/>
  <c r="AE26" i="6"/>
  <c r="AE30" i="6"/>
  <c r="AE25" i="6"/>
  <c r="AE27" i="6"/>
  <c r="AE23" i="6"/>
  <c r="AE21" i="6"/>
  <c r="AE18" i="6"/>
  <c r="AE28" i="6"/>
  <c r="AE24" i="6"/>
  <c r="AE22" i="6"/>
  <c r="AE19" i="6"/>
  <c r="AE17" i="6"/>
  <c r="AE20" i="6"/>
  <c r="AE13" i="6"/>
  <c r="AE11" i="6"/>
  <c r="AE15" i="6"/>
  <c r="AE8" i="6"/>
  <c r="AE6" i="6"/>
  <c r="AE14" i="6"/>
  <c r="AE12" i="6"/>
  <c r="AE16" i="6"/>
  <c r="AE9" i="6"/>
  <c r="AE10" i="6"/>
  <c r="AE32" i="6"/>
  <c r="AE7" i="6"/>
  <c r="AC76" i="7"/>
  <c r="AC71" i="7"/>
  <c r="AE75" i="7"/>
  <c r="AE74" i="7"/>
  <c r="AD70" i="7"/>
  <c r="AF52" i="7"/>
  <c r="AF68" i="7"/>
  <c r="AF41" i="7"/>
  <c r="AF66" i="7"/>
  <c r="AF53" i="7"/>
  <c r="AF40" i="7"/>
  <c r="AF22" i="7"/>
  <c r="AF63" i="7"/>
  <c r="AF62" i="7"/>
  <c r="AF60" i="7"/>
  <c r="AF57" i="7"/>
  <c r="AF56" i="7"/>
  <c r="AF54" i="7"/>
  <c r="AF64" i="7"/>
  <c r="AF59" i="7"/>
  <c r="AF65" i="7"/>
  <c r="AF55" i="7"/>
  <c r="AF50" i="7"/>
  <c r="AF44" i="7"/>
  <c r="AF42" i="7"/>
  <c r="AF39" i="7"/>
  <c r="AF61" i="7"/>
  <c r="AF58" i="7"/>
  <c r="AF51" i="7"/>
  <c r="AF43" i="7"/>
  <c r="AF35" i="7"/>
  <c r="AF33" i="7"/>
  <c r="AF31" i="7"/>
  <c r="AF28" i="7"/>
  <c r="AF26" i="7"/>
  <c r="AF30" i="7"/>
  <c r="AF45" i="7"/>
  <c r="AF38" i="7"/>
  <c r="AF36" i="7"/>
  <c r="AF34" i="7"/>
  <c r="AF32" i="7"/>
  <c r="AF29" i="7"/>
  <c r="AF27" i="7"/>
  <c r="AF25" i="7"/>
  <c r="AF24" i="7"/>
  <c r="AF49" i="7"/>
  <c r="AF37" i="7"/>
  <c r="AF21" i="7"/>
  <c r="AF19" i="7"/>
  <c r="AF17" i="7"/>
  <c r="AF15" i="7"/>
  <c r="AF13" i="7"/>
  <c r="AF11" i="7"/>
  <c r="AF23" i="7"/>
  <c r="AF20" i="7"/>
  <c r="AF9" i="7"/>
  <c r="AF18" i="7"/>
  <c r="AF7" i="7"/>
  <c r="AF14" i="7"/>
  <c r="AF10" i="7"/>
  <c r="AF8" i="7"/>
  <c r="AF16" i="7"/>
  <c r="AF12" i="7"/>
  <c r="AF67" i="7"/>
  <c r="AE46" i="7"/>
  <c r="AD72" i="9"/>
  <c r="AE9" i="9"/>
  <c r="AE20" i="9"/>
  <c r="AF54" i="2"/>
  <c r="AA92" i="14"/>
  <c r="AE30" i="9"/>
  <c r="AE17" i="9"/>
  <c r="AF63" i="1"/>
  <c r="AF61" i="1"/>
  <c r="AF51" i="9"/>
  <c r="AF60" i="1"/>
  <c r="AE38" i="9"/>
  <c r="AE23" i="9"/>
  <c r="AE41" i="9"/>
  <c r="AE18" i="9"/>
  <c r="AH46" i="2"/>
  <c r="AH45" i="2"/>
  <c r="AH44" i="2"/>
  <c r="AH42" i="2"/>
  <c r="AF53" i="9"/>
  <c r="AH35" i="2"/>
  <c r="AH41" i="2"/>
  <c r="AF52" i="9"/>
  <c r="AH29" i="2"/>
  <c r="AC32" i="14"/>
  <c r="AH20" i="2"/>
  <c r="AH43" i="2"/>
  <c r="AH48" i="2"/>
  <c r="AA21" i="10"/>
  <c r="AH31" i="2"/>
  <c r="AH27" i="2"/>
  <c r="AH18" i="2"/>
  <c r="AH16" i="2"/>
  <c r="AH36" i="2"/>
  <c r="AH37" i="2"/>
  <c r="AA13" i="10"/>
  <c r="AH23" i="2"/>
  <c r="AC77" i="14"/>
  <c r="AH24" i="2"/>
  <c r="AH22" i="2"/>
  <c r="AH34" i="2"/>
  <c r="AH14" i="2"/>
  <c r="AC15" i="14"/>
  <c r="AC8" i="14"/>
  <c r="AH33" i="2"/>
  <c r="AA7" i="10"/>
  <c r="AH25" i="2"/>
  <c r="AH12" i="2"/>
  <c r="AH10" i="2"/>
  <c r="AH8" i="2"/>
  <c r="AH6" i="2"/>
  <c r="AE22" i="9"/>
  <c r="AF80" i="1"/>
  <c r="AF76" i="1"/>
  <c r="AF63" i="9"/>
  <c r="AF73" i="1"/>
  <c r="AF60" i="9"/>
  <c r="AF72" i="1"/>
  <c r="AF59" i="9"/>
  <c r="AF65" i="9"/>
  <c r="AF52" i="1"/>
  <c r="AF16" i="1"/>
  <c r="AF75" i="1"/>
  <c r="AF62" i="9"/>
  <c r="AF67" i="1"/>
  <c r="AF68" i="1"/>
  <c r="AF55" i="9"/>
  <c r="AF62" i="1"/>
  <c r="AF78" i="1"/>
  <c r="AF77" i="1"/>
  <c r="AF74" i="1"/>
  <c r="AF61" i="9"/>
  <c r="AF58" i="1"/>
  <c r="AF48" i="9"/>
  <c r="AF57" i="1"/>
  <c r="AF47" i="9"/>
  <c r="AF65" i="1"/>
  <c r="AF54" i="9"/>
  <c r="AF50" i="1"/>
  <c r="AF48" i="1"/>
  <c r="AC38" i="14"/>
  <c r="AF46" i="1"/>
  <c r="AF44" i="1"/>
  <c r="AF70" i="1"/>
  <c r="AF57" i="9"/>
  <c r="AF66" i="1"/>
  <c r="AF59" i="1"/>
  <c r="AF49" i="9"/>
  <c r="AF45" i="1"/>
  <c r="AF41" i="1"/>
  <c r="AF32" i="1"/>
  <c r="AF31" i="1"/>
  <c r="AF71" i="1"/>
  <c r="AF47" i="1"/>
  <c r="AF40" i="1"/>
  <c r="AF39" i="1"/>
  <c r="AF30" i="1"/>
  <c r="AF28" i="1"/>
  <c r="AF25" i="1"/>
  <c r="AF26" i="1"/>
  <c r="AF21" i="1"/>
  <c r="AF23" i="1"/>
  <c r="AF38" i="1"/>
  <c r="AF35" i="1"/>
  <c r="AC24" i="14"/>
  <c r="AF27" i="1"/>
  <c r="AF33" i="1"/>
  <c r="AF18" i="1"/>
  <c r="AC23" i="14"/>
  <c r="AF17" i="1"/>
  <c r="AF11" i="1"/>
  <c r="AF8" i="1"/>
  <c r="AF6" i="1"/>
  <c r="AF9" i="1"/>
  <c r="AF53" i="1"/>
  <c r="AF22" i="1"/>
  <c r="AF64" i="1"/>
  <c r="AF69" i="1"/>
  <c r="AF56" i="9"/>
  <c r="AF29" i="1"/>
  <c r="AF20" i="1"/>
  <c r="AF14" i="1"/>
  <c r="AC19" i="14"/>
  <c r="AF36" i="1"/>
  <c r="AF19" i="1"/>
  <c r="AC31" i="14"/>
  <c r="AF24" i="1"/>
  <c r="AF34" i="1"/>
  <c r="AF12" i="1"/>
  <c r="AF49" i="1"/>
  <c r="AA6" i="10"/>
  <c r="AF43" i="1"/>
  <c r="AF37" i="1"/>
  <c r="AF51" i="1"/>
  <c r="AC42" i="14"/>
  <c r="AF5" i="1"/>
  <c r="AF7" i="1"/>
  <c r="AF10" i="1"/>
  <c r="AE28" i="9"/>
  <c r="AD45" i="9"/>
  <c r="AD67" i="9"/>
  <c r="AE40" i="9"/>
  <c r="Z23" i="10"/>
  <c r="Z25" i="10"/>
  <c r="AE24" i="9"/>
  <c r="AE29" i="9"/>
  <c r="AE21" i="9"/>
  <c r="AG1" i="7"/>
  <c r="AE54" i="1"/>
  <c r="AE81" i="1"/>
  <c r="Z26" i="10"/>
  <c r="AG38" i="2"/>
  <c r="AG49" i="2"/>
  <c r="AF15" i="9"/>
  <c r="AF32" i="9"/>
  <c r="AF38" i="9"/>
  <c r="AF73" i="9"/>
  <c r="AA95" i="14"/>
  <c r="AA89" i="14"/>
  <c r="AF66" i="9"/>
  <c r="AA23" i="10"/>
  <c r="AA25" i="10"/>
  <c r="AC9" i="14"/>
  <c r="AC59" i="14"/>
  <c r="AF58" i="9"/>
  <c r="AC65" i="14"/>
  <c r="AF64" i="9"/>
  <c r="AF50" i="9"/>
  <c r="AF25" i="9"/>
  <c r="AC25" i="14"/>
  <c r="AC7" i="14"/>
  <c r="AC18" i="14"/>
  <c r="AC41" i="14"/>
  <c r="AC43" i="14"/>
  <c r="AF13" i="9"/>
  <c r="AC13" i="14"/>
  <c r="AF33" i="9"/>
  <c r="AC33" i="14"/>
  <c r="AC54" i="14"/>
  <c r="AC21" i="14"/>
  <c r="AF11" i="9"/>
  <c r="AC11" i="14"/>
  <c r="AF16" i="9"/>
  <c r="AC16" i="14"/>
  <c r="AF10" i="9"/>
  <c r="AC10" i="14"/>
  <c r="AF39" i="9"/>
  <c r="AC39" i="14"/>
  <c r="AF12" i="9"/>
  <c r="AC12" i="14"/>
  <c r="AC53" i="14"/>
  <c r="AF14" i="9"/>
  <c r="AC14" i="14"/>
  <c r="AF27" i="9"/>
  <c r="AC27" i="14"/>
  <c r="AF26" i="9"/>
  <c r="AC26" i="14"/>
  <c r="AA12" i="10"/>
  <c r="AC44" i="14"/>
  <c r="AF35" i="9"/>
  <c r="AC35" i="14"/>
  <c r="AF34" i="9"/>
  <c r="AC34" i="14"/>
  <c r="AC55" i="14"/>
  <c r="AC83" i="14"/>
  <c r="AC64" i="14"/>
  <c r="AG90" i="1"/>
  <c r="AE72" i="9"/>
  <c r="AB78" i="14"/>
  <c r="AC30" i="14"/>
  <c r="AC57" i="14"/>
  <c r="AF6" i="9"/>
  <c r="AC6" i="14"/>
  <c r="AF22" i="9"/>
  <c r="AC22" i="14"/>
  <c r="AC50" i="14"/>
  <c r="AF36" i="9"/>
  <c r="AC36" i="14"/>
  <c r="AC48" i="14"/>
  <c r="AC63" i="14"/>
  <c r="AA20" i="10"/>
  <c r="AC67" i="14"/>
  <c r="AF17" i="9"/>
  <c r="AC17" i="14"/>
  <c r="AF20" i="9"/>
  <c r="AC20" i="14"/>
  <c r="AC49" i="14"/>
  <c r="AC60" i="14"/>
  <c r="AC51" i="14"/>
  <c r="AA93" i="14"/>
  <c r="AA91" i="14"/>
  <c r="AB45" i="14"/>
  <c r="AB69" i="14"/>
  <c r="AB70" i="14"/>
  <c r="AF37" i="9"/>
  <c r="AC37" i="14"/>
  <c r="AC58" i="14"/>
  <c r="AC62" i="14"/>
  <c r="AC56" i="14"/>
  <c r="AC61" i="14"/>
  <c r="AC52" i="14"/>
  <c r="AA8" i="10"/>
  <c r="AC29" i="14"/>
  <c r="AC40" i="14"/>
  <c r="AC28" i="14"/>
  <c r="AD53" i="6"/>
  <c r="AE38" i="6"/>
  <c r="AE52" i="6"/>
  <c r="AC29" i="10"/>
  <c r="AC10" i="10"/>
  <c r="AG50" i="2"/>
  <c r="Z27" i="10"/>
  <c r="AA22" i="10"/>
  <c r="AD68" i="9"/>
  <c r="Y28" i="10"/>
  <c r="Y30" i="10"/>
  <c r="AE45" i="9"/>
  <c r="Z9" i="10"/>
  <c r="AF19" i="9"/>
  <c r="AF42" i="9"/>
  <c r="AF31" i="9"/>
  <c r="AD74" i="9"/>
  <c r="AE86" i="1"/>
  <c r="AE82" i="1"/>
  <c r="AL38" i="3"/>
  <c r="AL40" i="3"/>
  <c r="AL34" i="3"/>
  <c r="AL35" i="3"/>
  <c r="AL26" i="3"/>
  <c r="AL39" i="3"/>
  <c r="AL37" i="3"/>
  <c r="AL36" i="3"/>
  <c r="AL33" i="3"/>
  <c r="AL32" i="3"/>
  <c r="AL28" i="3"/>
  <c r="AL24" i="3"/>
  <c r="AL21" i="3"/>
  <c r="AL19" i="3"/>
  <c r="AL20" i="3"/>
  <c r="AL17" i="3"/>
  <c r="AL15" i="3"/>
  <c r="AL13" i="3"/>
  <c r="AL11" i="3"/>
  <c r="AL9" i="3"/>
  <c r="AL8" i="3"/>
  <c r="AL6" i="3"/>
  <c r="AL22" i="3"/>
  <c r="AL23" i="3"/>
  <c r="AL18" i="3"/>
  <c r="AL25" i="3"/>
  <c r="AL16" i="3"/>
  <c r="AL27" i="3"/>
  <c r="AL12" i="3"/>
  <c r="AL10" i="3"/>
  <c r="AL14" i="3"/>
  <c r="AL7" i="3"/>
  <c r="AF48" i="6"/>
  <c r="AF49" i="6"/>
  <c r="AF46" i="6"/>
  <c r="AF45" i="6"/>
  <c r="AF44" i="6"/>
  <c r="AF43" i="6"/>
  <c r="AF42" i="6"/>
  <c r="AF47" i="6"/>
  <c r="AF41" i="6"/>
  <c r="AF50" i="6"/>
  <c r="AD24" i="10"/>
  <c r="AF35" i="6"/>
  <c r="AF30" i="6"/>
  <c r="AF28" i="6"/>
  <c r="AF36" i="6"/>
  <c r="AF34" i="6"/>
  <c r="AF33" i="6"/>
  <c r="AF37" i="6"/>
  <c r="AD15" i="10"/>
  <c r="AF31" i="6"/>
  <c r="AF29" i="6"/>
  <c r="AF26" i="6"/>
  <c r="AF27" i="6"/>
  <c r="AF23" i="6"/>
  <c r="AF22" i="6"/>
  <c r="AF21" i="6"/>
  <c r="AF19" i="6"/>
  <c r="AF18" i="6"/>
  <c r="AF16" i="6"/>
  <c r="AF14" i="6"/>
  <c r="AF12" i="6"/>
  <c r="AF24" i="6"/>
  <c r="AF25" i="6"/>
  <c r="AF17" i="6"/>
  <c r="AF20" i="6"/>
  <c r="AF13" i="6"/>
  <c r="AF9" i="6"/>
  <c r="AF32" i="6"/>
  <c r="AF10" i="6"/>
  <c r="AF7" i="6"/>
  <c r="AF15" i="6"/>
  <c r="AF11" i="6"/>
  <c r="AF6" i="6"/>
  <c r="AF8" i="6"/>
  <c r="AK52" i="5"/>
  <c r="AK51" i="5"/>
  <c r="AK49" i="5"/>
  <c r="AK48" i="5"/>
  <c r="AK50" i="5"/>
  <c r="AK46" i="5"/>
  <c r="AK45" i="5"/>
  <c r="AK44" i="5"/>
  <c r="AK42" i="5"/>
  <c r="AK41" i="5"/>
  <c r="AK40" i="5"/>
  <c r="AK47" i="5"/>
  <c r="AK43" i="5"/>
  <c r="AK39" i="5"/>
  <c r="AK38" i="5"/>
  <c r="AK33" i="5"/>
  <c r="AK32" i="5"/>
  <c r="AK31" i="5"/>
  <c r="AK29" i="5"/>
  <c r="AK28" i="5"/>
  <c r="AK23" i="5"/>
  <c r="AK18" i="5"/>
  <c r="AK16" i="5"/>
  <c r="AK17" i="5"/>
  <c r="AK21" i="5"/>
  <c r="AK27" i="5"/>
  <c r="AK19" i="5"/>
  <c r="AK15" i="5"/>
  <c r="AK24" i="5"/>
  <c r="AK22" i="5"/>
  <c r="AK13" i="5"/>
  <c r="AK10" i="5"/>
  <c r="AK9" i="5"/>
  <c r="AK25" i="5"/>
  <c r="AK20" i="5"/>
  <c r="AK14" i="5"/>
  <c r="AK26" i="5"/>
  <c r="AK11" i="5"/>
  <c r="AK12" i="5"/>
  <c r="AK8" i="5"/>
  <c r="AK7" i="5"/>
  <c r="AK6" i="5"/>
  <c r="AG1" i="4"/>
  <c r="AF11" i="4"/>
  <c r="AF8" i="4"/>
  <c r="AF7" i="4"/>
  <c r="AF6" i="4"/>
  <c r="AF5" i="4"/>
  <c r="AF9" i="4"/>
  <c r="AF41" i="9"/>
  <c r="AD76" i="7"/>
  <c r="AD71" i="7"/>
  <c r="AF75" i="7"/>
  <c r="AE70" i="7"/>
  <c r="AG52" i="7"/>
  <c r="AG68" i="7"/>
  <c r="AG41" i="7"/>
  <c r="AG66" i="7"/>
  <c r="AG40" i="7"/>
  <c r="AG53" i="7"/>
  <c r="AG63" i="7"/>
  <c r="AG62" i="7"/>
  <c r="AG22" i="7"/>
  <c r="AG64" i="7"/>
  <c r="AG65" i="7"/>
  <c r="AG61" i="7"/>
  <c r="AG60" i="7"/>
  <c r="AG59" i="7"/>
  <c r="AG51" i="7"/>
  <c r="AG57" i="7"/>
  <c r="AG55" i="7"/>
  <c r="AG58" i="7"/>
  <c r="AG50" i="7"/>
  <c r="AG44" i="7"/>
  <c r="AG42" i="7"/>
  <c r="AG56" i="7"/>
  <c r="AG54" i="7"/>
  <c r="AG38" i="7"/>
  <c r="AG49" i="7"/>
  <c r="AG43" i="7"/>
  <c r="AG45" i="7"/>
  <c r="AG39" i="7"/>
  <c r="AG36" i="7"/>
  <c r="AG34" i="7"/>
  <c r="AG37" i="7"/>
  <c r="AG29" i="7"/>
  <c r="AG25" i="7"/>
  <c r="AG21" i="7"/>
  <c r="AG19" i="7"/>
  <c r="AG17" i="7"/>
  <c r="AG15" i="7"/>
  <c r="AG31" i="7"/>
  <c r="AG26" i="7"/>
  <c r="AG23" i="7"/>
  <c r="AG35" i="7"/>
  <c r="AG33" i="7"/>
  <c r="AG32" i="7"/>
  <c r="AG27" i="7"/>
  <c r="AG24" i="7"/>
  <c r="AG20" i="7"/>
  <c r="AG18" i="7"/>
  <c r="AG16" i="7"/>
  <c r="AG14" i="7"/>
  <c r="AG12" i="7"/>
  <c r="AG30" i="7"/>
  <c r="AG9" i="7"/>
  <c r="AG7" i="7"/>
  <c r="AG13" i="7"/>
  <c r="AG11" i="7"/>
  <c r="AG28" i="7"/>
  <c r="AG10" i="7"/>
  <c r="AG8" i="7"/>
  <c r="AF74" i="7"/>
  <c r="AF46" i="7"/>
  <c r="AF9" i="9"/>
  <c r="AF7" i="9"/>
  <c r="AG63" i="1"/>
  <c r="AG61" i="1"/>
  <c r="AG51" i="9"/>
  <c r="AG60" i="1"/>
  <c r="AG62" i="1"/>
  <c r="AG50" i="9"/>
  <c r="AF23" i="9"/>
  <c r="AI45" i="2"/>
  <c r="AI42" i="2"/>
  <c r="AG53" i="9"/>
  <c r="AI43" i="2"/>
  <c r="AI44" i="2"/>
  <c r="AI35" i="2"/>
  <c r="AI41" i="2"/>
  <c r="AG52" i="9"/>
  <c r="AI46" i="2"/>
  <c r="AI48" i="2"/>
  <c r="AB21" i="10"/>
  <c r="AI36" i="2"/>
  <c r="AI34" i="2"/>
  <c r="AI37" i="2"/>
  <c r="AB13" i="10"/>
  <c r="AI31" i="2"/>
  <c r="AI29" i="2"/>
  <c r="AI27" i="2"/>
  <c r="AI25" i="2"/>
  <c r="AI23" i="2"/>
  <c r="AI20" i="2"/>
  <c r="AI18" i="2"/>
  <c r="AI16" i="2"/>
  <c r="AI14" i="2"/>
  <c r="AD12" i="14"/>
  <c r="AI33" i="2"/>
  <c r="AB7" i="10"/>
  <c r="AI10" i="2"/>
  <c r="AI6" i="2"/>
  <c r="AI24" i="2"/>
  <c r="AI22" i="2"/>
  <c r="AI12" i="2"/>
  <c r="AI8" i="2"/>
  <c r="AD77" i="14"/>
  <c r="AF18" i="9"/>
  <c r="AF8" i="9"/>
  <c r="AF30" i="9"/>
  <c r="AF44" i="9"/>
  <c r="AA14" i="10"/>
  <c r="AA16" i="10"/>
  <c r="AF43" i="9"/>
  <c r="AG80" i="1"/>
  <c r="AG16" i="1"/>
  <c r="AG65" i="9"/>
  <c r="AG77" i="1"/>
  <c r="AG74" i="1"/>
  <c r="AG61" i="9"/>
  <c r="AG73" i="1"/>
  <c r="AG60" i="9"/>
  <c r="AG78" i="1"/>
  <c r="AG71" i="1"/>
  <c r="AG75" i="1"/>
  <c r="AG62" i="9"/>
  <c r="AG72" i="1"/>
  <c r="AG59" i="9"/>
  <c r="AG67" i="1"/>
  <c r="AG68" i="1"/>
  <c r="AG55" i="9"/>
  <c r="AG64" i="1"/>
  <c r="AG59" i="1"/>
  <c r="AG49" i="9"/>
  <c r="AG57" i="1"/>
  <c r="AG47" i="9"/>
  <c r="AG76" i="1"/>
  <c r="AG63" i="9"/>
  <c r="AG70" i="1"/>
  <c r="AG57" i="9"/>
  <c r="AG65" i="1"/>
  <c r="AG54" i="9"/>
  <c r="AG50" i="1"/>
  <c r="AD41" i="14"/>
  <c r="AG48" i="1"/>
  <c r="AG46" i="1"/>
  <c r="AG44" i="1"/>
  <c r="AG41" i="1"/>
  <c r="AG39" i="1"/>
  <c r="AG43" i="1"/>
  <c r="AG35" i="1"/>
  <c r="AD24" i="14"/>
  <c r="AG31" i="1"/>
  <c r="AG66" i="1"/>
  <c r="AG52" i="1"/>
  <c r="AD43" i="14"/>
  <c r="AG51" i="1"/>
  <c r="AD42" i="14"/>
  <c r="AG47" i="1"/>
  <c r="AG40" i="1"/>
  <c r="AG30" i="1"/>
  <c r="AG28" i="1"/>
  <c r="AG25" i="1"/>
  <c r="AG26" i="1"/>
  <c r="AG21" i="1"/>
  <c r="AG23" i="1"/>
  <c r="AG19" i="1"/>
  <c r="AG37" i="1"/>
  <c r="AG17" i="1"/>
  <c r="AG14" i="1"/>
  <c r="AD19" i="14"/>
  <c r="AG69" i="1"/>
  <c r="AG56" i="9"/>
  <c r="AG53" i="1"/>
  <c r="AG38" i="1"/>
  <c r="AG29" i="1"/>
  <c r="AG20" i="1"/>
  <c r="AD20" i="14"/>
  <c r="AG32" i="1"/>
  <c r="AG45" i="1"/>
  <c r="AG36" i="1"/>
  <c r="AG22" i="1"/>
  <c r="AD18" i="14"/>
  <c r="AG12" i="1"/>
  <c r="AD17" i="14"/>
  <c r="AG10" i="1"/>
  <c r="AG7" i="1"/>
  <c r="AG5" i="1"/>
  <c r="AG49" i="1"/>
  <c r="AB6" i="10"/>
  <c r="AG24" i="1"/>
  <c r="AG27" i="1"/>
  <c r="AG18" i="1"/>
  <c r="AD23" i="14"/>
  <c r="AG11" i="1"/>
  <c r="AD9" i="14"/>
  <c r="AG6" i="1"/>
  <c r="AG8" i="1"/>
  <c r="AG33" i="1"/>
  <c r="AG9" i="1"/>
  <c r="AG58" i="1"/>
  <c r="AG48" i="9"/>
  <c r="AG34" i="1"/>
  <c r="AF28" i="9"/>
  <c r="AF21" i="9"/>
  <c r="AF29" i="9"/>
  <c r="AF24" i="9"/>
  <c r="AF40" i="9"/>
  <c r="AA9" i="10"/>
  <c r="AA11" i="10"/>
  <c r="AG54" i="2"/>
  <c r="AB92" i="14"/>
  <c r="AE67" i="9"/>
  <c r="AH1" i="7"/>
  <c r="AF54" i="1"/>
  <c r="AF81" i="1"/>
  <c r="AA26" i="10"/>
  <c r="AH38" i="2"/>
  <c r="AH49" i="2"/>
  <c r="AG12" i="9"/>
  <c r="AB95" i="14"/>
  <c r="AB89" i="14"/>
  <c r="AG66" i="9"/>
  <c r="AD59" i="14"/>
  <c r="AG58" i="9"/>
  <c r="AD65" i="14"/>
  <c r="AG64" i="9"/>
  <c r="AD22" i="14"/>
  <c r="AD21" i="14"/>
  <c r="AG39" i="9"/>
  <c r="AD39" i="14"/>
  <c r="AG10" i="9"/>
  <c r="AD10" i="14"/>
  <c r="AD7" i="14"/>
  <c r="AD38" i="14"/>
  <c r="AG33" i="9"/>
  <c r="AD33" i="14"/>
  <c r="AD53" i="14"/>
  <c r="AD54" i="14"/>
  <c r="AC45" i="14"/>
  <c r="AC69" i="14"/>
  <c r="AG16" i="9"/>
  <c r="AD16" i="14"/>
  <c r="AG13" i="9"/>
  <c r="AD13" i="14"/>
  <c r="AG14" i="9"/>
  <c r="AD14" i="14"/>
  <c r="AG15" i="9"/>
  <c r="AD15" i="14"/>
  <c r="AG32" i="9"/>
  <c r="AD32" i="14"/>
  <c r="AG8" i="9"/>
  <c r="AD8" i="14"/>
  <c r="AG11" i="9"/>
  <c r="AD11" i="14"/>
  <c r="AG25" i="9"/>
  <c r="AD25" i="14"/>
  <c r="AF72" i="9"/>
  <c r="AC78" i="14"/>
  <c r="AD49" i="14"/>
  <c r="AG35" i="9"/>
  <c r="AD35" i="14"/>
  <c r="AD57" i="14"/>
  <c r="AG27" i="9"/>
  <c r="AD27" i="14"/>
  <c r="AG37" i="9"/>
  <c r="AD37" i="14"/>
  <c r="AD48" i="14"/>
  <c r="AD56" i="14"/>
  <c r="AD83" i="14"/>
  <c r="AG34" i="9"/>
  <c r="AD34" i="14"/>
  <c r="AD55" i="14"/>
  <c r="AD50" i="14"/>
  <c r="AD51" i="14"/>
  <c r="AB93" i="14"/>
  <c r="AB91" i="14"/>
  <c r="AD30" i="14"/>
  <c r="AG36" i="9"/>
  <c r="AD36" i="14"/>
  <c r="AD58" i="14"/>
  <c r="AD60" i="14"/>
  <c r="AD61" i="14"/>
  <c r="AD52" i="14"/>
  <c r="AH90" i="1"/>
  <c r="AG6" i="9"/>
  <c r="AD6" i="14"/>
  <c r="AG31" i="9"/>
  <c r="AD31" i="14"/>
  <c r="AG26" i="9"/>
  <c r="AD26" i="14"/>
  <c r="AB12" i="10"/>
  <c r="AD44" i="14"/>
  <c r="AD64" i="14"/>
  <c r="AD63" i="14"/>
  <c r="AD62" i="14"/>
  <c r="AB20" i="10"/>
  <c r="AD67" i="14"/>
  <c r="AC70" i="14"/>
  <c r="AB8" i="10"/>
  <c r="AD29" i="14"/>
  <c r="AD40" i="14"/>
  <c r="AD28" i="14"/>
  <c r="Z11" i="10"/>
  <c r="Z17" i="10"/>
  <c r="AF38" i="6"/>
  <c r="AF52" i="6"/>
  <c r="AD29" i="10"/>
  <c r="AD10" i="10"/>
  <c r="AE53" i="6"/>
  <c r="AA17" i="10"/>
  <c r="AH50" i="2"/>
  <c r="AA27" i="10"/>
  <c r="AB22" i="10"/>
  <c r="AE68" i="9"/>
  <c r="Z28" i="10"/>
  <c r="Z30" i="10"/>
  <c r="AJ56" i="5"/>
  <c r="AK56" i="5"/>
  <c r="AG19" i="9"/>
  <c r="AG43" i="9"/>
  <c r="AG42" i="9"/>
  <c r="AE74" i="9"/>
  <c r="AF86" i="1"/>
  <c r="AF82" i="1"/>
  <c r="AG73" i="9"/>
  <c r="AM39" i="3"/>
  <c r="AM38" i="3"/>
  <c r="AM37" i="3"/>
  <c r="AM40" i="3"/>
  <c r="AM36" i="3"/>
  <c r="AM34" i="3"/>
  <c r="AM33" i="3"/>
  <c r="AM35" i="3"/>
  <c r="AM32" i="3"/>
  <c r="AM28" i="3"/>
  <c r="AM26" i="3"/>
  <c r="AM16" i="3"/>
  <c r="AM27" i="3"/>
  <c r="AM10" i="3"/>
  <c r="AM7" i="3"/>
  <c r="AM20" i="3"/>
  <c r="AM22" i="3"/>
  <c r="AM23" i="3"/>
  <c r="AM18" i="3"/>
  <c r="AM25" i="3"/>
  <c r="AM12" i="3"/>
  <c r="AM14" i="3"/>
  <c r="AM24" i="3"/>
  <c r="AM21" i="3"/>
  <c r="AM17" i="3"/>
  <c r="AM19" i="3"/>
  <c r="AM13" i="3"/>
  <c r="AM9" i="3"/>
  <c r="AM6" i="3"/>
  <c r="AM15" i="3"/>
  <c r="AM11" i="3"/>
  <c r="AM8" i="3"/>
  <c r="AH1" i="4"/>
  <c r="AG8" i="4"/>
  <c r="AG6" i="4"/>
  <c r="AG9" i="4"/>
  <c r="AG11" i="4"/>
  <c r="AG7" i="4"/>
  <c r="AG5" i="4"/>
  <c r="AL52" i="5"/>
  <c r="AL49" i="5"/>
  <c r="AL50" i="5"/>
  <c r="AL45" i="5"/>
  <c r="AL42" i="5"/>
  <c r="AL40" i="5"/>
  <c r="AL51" i="5"/>
  <c r="AL48" i="5"/>
  <c r="AL46" i="5"/>
  <c r="AL44" i="5"/>
  <c r="AL41" i="5"/>
  <c r="AL43" i="5"/>
  <c r="AL39" i="5"/>
  <c r="AL32" i="5"/>
  <c r="AL28" i="5"/>
  <c r="AL25" i="5"/>
  <c r="AL23" i="5"/>
  <c r="AL26" i="5"/>
  <c r="AL47" i="5"/>
  <c r="AL38" i="5"/>
  <c r="AL33" i="5"/>
  <c r="AL31" i="5"/>
  <c r="AL29" i="5"/>
  <c r="AL27" i="5"/>
  <c r="AL22" i="5"/>
  <c r="AL24" i="5"/>
  <c r="AL18" i="5"/>
  <c r="AL17" i="5"/>
  <c r="AL13" i="5"/>
  <c r="AL10" i="5"/>
  <c r="AL9" i="5"/>
  <c r="AL7" i="5"/>
  <c r="AL20" i="5"/>
  <c r="AL14" i="5"/>
  <c r="AL16" i="5"/>
  <c r="AL21" i="5"/>
  <c r="AL11" i="5"/>
  <c r="AL12" i="5"/>
  <c r="AL8" i="5"/>
  <c r="AL6" i="5"/>
  <c r="AL19" i="5"/>
  <c r="AL15" i="5"/>
  <c r="AG49" i="6"/>
  <c r="AG46" i="6"/>
  <c r="AG44" i="6"/>
  <c r="AG42" i="6"/>
  <c r="AG41" i="6"/>
  <c r="AG48" i="6"/>
  <c r="AG45" i="6"/>
  <c r="AG43" i="6"/>
  <c r="AG47" i="6"/>
  <c r="AG50" i="6"/>
  <c r="AE24" i="10"/>
  <c r="AG35" i="6"/>
  <c r="AG33" i="6"/>
  <c r="AG36" i="6"/>
  <c r="AG34" i="6"/>
  <c r="AG37" i="6"/>
  <c r="AE15" i="10"/>
  <c r="AG30" i="6"/>
  <c r="AG28" i="6"/>
  <c r="AG25" i="6"/>
  <c r="AG31" i="6"/>
  <c r="AG24" i="6"/>
  <c r="AG22" i="6"/>
  <c r="AG19" i="6"/>
  <c r="AG29" i="6"/>
  <c r="AG26" i="6"/>
  <c r="AG23" i="6"/>
  <c r="AG21" i="6"/>
  <c r="AG18" i="6"/>
  <c r="AG16" i="6"/>
  <c r="AG14" i="6"/>
  <c r="AG12" i="6"/>
  <c r="AG10" i="6"/>
  <c r="AG9" i="6"/>
  <c r="AG7" i="6"/>
  <c r="AG32" i="6"/>
  <c r="AG27" i="6"/>
  <c r="AG20" i="6"/>
  <c r="AG11" i="6"/>
  <c r="AG8" i="6"/>
  <c r="AG17" i="6"/>
  <c r="AG13" i="6"/>
  <c r="AG15" i="6"/>
  <c r="AG6" i="6"/>
  <c r="AG22" i="9"/>
  <c r="AG38" i="9"/>
  <c r="AG67" i="7"/>
  <c r="AG75" i="7"/>
  <c r="AE76" i="7"/>
  <c r="AE71" i="7"/>
  <c r="AF70" i="7"/>
  <c r="AG74" i="7"/>
  <c r="AH52" i="7"/>
  <c r="AH66" i="7"/>
  <c r="AH41" i="7"/>
  <c r="AH68" i="7"/>
  <c r="AH53" i="7"/>
  <c r="AH40" i="7"/>
  <c r="AH64" i="7"/>
  <c r="AH65" i="7"/>
  <c r="AH61" i="7"/>
  <c r="AH59" i="7"/>
  <c r="AH22" i="7"/>
  <c r="AH62" i="7"/>
  <c r="AH57" i="7"/>
  <c r="AH55" i="7"/>
  <c r="AH56" i="7"/>
  <c r="AH54" i="7"/>
  <c r="AH63" i="7"/>
  <c r="AH58" i="7"/>
  <c r="AH51" i="7"/>
  <c r="AH49" i="7"/>
  <c r="AH43" i="7"/>
  <c r="AH45" i="7"/>
  <c r="AH60" i="7"/>
  <c r="AH50" i="7"/>
  <c r="AH39" i="7"/>
  <c r="AH36" i="7"/>
  <c r="AH34" i="7"/>
  <c r="AH32" i="7"/>
  <c r="AH29" i="7"/>
  <c r="AH27" i="7"/>
  <c r="AH25" i="7"/>
  <c r="AH24" i="7"/>
  <c r="AH44" i="7"/>
  <c r="AH38" i="7"/>
  <c r="AH37" i="7"/>
  <c r="AH42" i="7"/>
  <c r="AH35" i="7"/>
  <c r="AH33" i="7"/>
  <c r="AH31" i="7"/>
  <c r="AH28" i="7"/>
  <c r="AH26" i="7"/>
  <c r="AH30" i="7"/>
  <c r="AH23" i="7"/>
  <c r="AH20" i="7"/>
  <c r="AH18" i="7"/>
  <c r="AH16" i="7"/>
  <c r="AH14" i="7"/>
  <c r="AH12" i="7"/>
  <c r="AH15" i="7"/>
  <c r="AH8" i="7"/>
  <c r="AH9" i="7"/>
  <c r="AH21" i="7"/>
  <c r="AH10" i="7"/>
  <c r="AH19" i="7"/>
  <c r="AH13" i="7"/>
  <c r="AH11" i="7"/>
  <c r="AH17" i="7"/>
  <c r="AH7" i="7"/>
  <c r="AG46" i="7"/>
  <c r="AF45" i="9"/>
  <c r="AG7" i="9"/>
  <c r="AH63" i="1"/>
  <c r="AH61" i="1"/>
  <c r="AH51" i="9"/>
  <c r="AH60" i="1"/>
  <c r="AG44" i="9"/>
  <c r="AB14" i="10"/>
  <c r="AB16" i="10"/>
  <c r="AG9" i="9"/>
  <c r="AG23" i="9"/>
  <c r="AG20" i="9"/>
  <c r="AG41" i="9"/>
  <c r="AG18" i="9"/>
  <c r="AG17" i="9"/>
  <c r="AJ42" i="2"/>
  <c r="AH53" i="9"/>
  <c r="AJ41" i="2"/>
  <c r="AH52" i="9"/>
  <c r="AJ43" i="2"/>
  <c r="AJ48" i="2"/>
  <c r="AC21" i="10"/>
  <c r="AJ36" i="2"/>
  <c r="AJ34" i="2"/>
  <c r="AJ37" i="2"/>
  <c r="AC13" i="10"/>
  <c r="AJ31" i="2"/>
  <c r="AJ44" i="2"/>
  <c r="AJ35" i="2"/>
  <c r="AJ45" i="2"/>
  <c r="AJ27" i="2"/>
  <c r="AJ46" i="2"/>
  <c r="AJ25" i="2"/>
  <c r="AJ24" i="2"/>
  <c r="AE77" i="14"/>
  <c r="AJ20" i="2"/>
  <c r="AJ18" i="2"/>
  <c r="AJ14" i="2"/>
  <c r="AJ22" i="2"/>
  <c r="AJ29" i="2"/>
  <c r="AJ23" i="2"/>
  <c r="AJ16" i="2"/>
  <c r="AC22" i="10"/>
  <c r="AJ12" i="2"/>
  <c r="AJ10" i="2"/>
  <c r="AJ8" i="2"/>
  <c r="AJ6" i="2"/>
  <c r="AJ33" i="2"/>
  <c r="AC7" i="10"/>
  <c r="AG30" i="9"/>
  <c r="AH80" i="1"/>
  <c r="AH66" i="9"/>
  <c r="AH16" i="1"/>
  <c r="AH65" i="9"/>
  <c r="AH78" i="1"/>
  <c r="AH71" i="1"/>
  <c r="AH77" i="1"/>
  <c r="AH75" i="1"/>
  <c r="AH62" i="9"/>
  <c r="AH76" i="1"/>
  <c r="AH63" i="9"/>
  <c r="AH70" i="1"/>
  <c r="AH57" i="9"/>
  <c r="AH51" i="1"/>
  <c r="AE42" i="14"/>
  <c r="AH66" i="1"/>
  <c r="AH65" i="1"/>
  <c r="AH54" i="9"/>
  <c r="AH62" i="1"/>
  <c r="AH52" i="1"/>
  <c r="AE43" i="14"/>
  <c r="AH68" i="1"/>
  <c r="AH55" i="9"/>
  <c r="AH64" i="1"/>
  <c r="AH69" i="1"/>
  <c r="AH56" i="9"/>
  <c r="AH53" i="1"/>
  <c r="AH47" i="1"/>
  <c r="AH45" i="1"/>
  <c r="AE31" i="14"/>
  <c r="AH72" i="1"/>
  <c r="AH59" i="9"/>
  <c r="AH57" i="1"/>
  <c r="AH47" i="9"/>
  <c r="AH46" i="1"/>
  <c r="AH39" i="1"/>
  <c r="AH38" i="1"/>
  <c r="AH74" i="1"/>
  <c r="AH61" i="9"/>
  <c r="AH67" i="1"/>
  <c r="AH58" i="1"/>
  <c r="AH48" i="9"/>
  <c r="AH48" i="1"/>
  <c r="AH43" i="1"/>
  <c r="AH36" i="1"/>
  <c r="AH29" i="1"/>
  <c r="AH27" i="1"/>
  <c r="AH24" i="1"/>
  <c r="AH22" i="1"/>
  <c r="AH20" i="1"/>
  <c r="AH33" i="1"/>
  <c r="AH59" i="1"/>
  <c r="AH49" i="9"/>
  <c r="AH44" i="1"/>
  <c r="AH31" i="1"/>
  <c r="AH28" i="1"/>
  <c r="AH23" i="1"/>
  <c r="AH14" i="1"/>
  <c r="AE19" i="14"/>
  <c r="AH12" i="1"/>
  <c r="AE17" i="14"/>
  <c r="AH10" i="1"/>
  <c r="AE7" i="14"/>
  <c r="AH7" i="1"/>
  <c r="AH5" i="1"/>
  <c r="AH49" i="1"/>
  <c r="AC6" i="10"/>
  <c r="AH73" i="1"/>
  <c r="AH60" i="9"/>
  <c r="AH40" i="1"/>
  <c r="AH32" i="1"/>
  <c r="AH30" i="1"/>
  <c r="AH21" i="1"/>
  <c r="AH19" i="1"/>
  <c r="AH34" i="1"/>
  <c r="AH41" i="1"/>
  <c r="AH26" i="1"/>
  <c r="AH9" i="1"/>
  <c r="AH35" i="1"/>
  <c r="AE24" i="14"/>
  <c r="AH25" i="1"/>
  <c r="AH17" i="1"/>
  <c r="AE22" i="14"/>
  <c r="AH8" i="1"/>
  <c r="AH11" i="1"/>
  <c r="AE9" i="14"/>
  <c r="AH37" i="1"/>
  <c r="AE20" i="14"/>
  <c r="AH6" i="1"/>
  <c r="AH50" i="1"/>
  <c r="AE41" i="14"/>
  <c r="AH18" i="1"/>
  <c r="AE23" i="14"/>
  <c r="AG28" i="9"/>
  <c r="AG21" i="9"/>
  <c r="AB23" i="10"/>
  <c r="AB25" i="10"/>
  <c r="AG24" i="9"/>
  <c r="AG29" i="9"/>
  <c r="AG40" i="9"/>
  <c r="AH54" i="2"/>
  <c r="AI38" i="2"/>
  <c r="AI49" i="2"/>
  <c r="AF67" i="9"/>
  <c r="AI1" i="7"/>
  <c r="AG54" i="1"/>
  <c r="AG81" i="1"/>
  <c r="AB26" i="10"/>
  <c r="AC95" i="14"/>
  <c r="AC89" i="14"/>
  <c r="AH64" i="9"/>
  <c r="AE59" i="14"/>
  <c r="AH58" i="9"/>
  <c r="AH50" i="9"/>
  <c r="AE30" i="14"/>
  <c r="AH12" i="9"/>
  <c r="AE12" i="14"/>
  <c r="AH15" i="9"/>
  <c r="AE15" i="14"/>
  <c r="AF74" i="9"/>
  <c r="AC92" i="14"/>
  <c r="AE21" i="14"/>
  <c r="AH14" i="9"/>
  <c r="AE14" i="14"/>
  <c r="AD45" i="14"/>
  <c r="AD69" i="14"/>
  <c r="AD70" i="14"/>
  <c r="AH8" i="9"/>
  <c r="AE8" i="14"/>
  <c r="AH13" i="9"/>
  <c r="AE13" i="14"/>
  <c r="AE65" i="14"/>
  <c r="AH10" i="9"/>
  <c r="AE10" i="14"/>
  <c r="AH32" i="9"/>
  <c r="AE32" i="14"/>
  <c r="AH25" i="9"/>
  <c r="AE25" i="14"/>
  <c r="AH16" i="9"/>
  <c r="AE16" i="14"/>
  <c r="AE53" i="14"/>
  <c r="AH11" i="9"/>
  <c r="AE11" i="14"/>
  <c r="AH39" i="9"/>
  <c r="AE39" i="14"/>
  <c r="AH33" i="9"/>
  <c r="AE33" i="14"/>
  <c r="AE54" i="14"/>
  <c r="AH6" i="9"/>
  <c r="AE6" i="14"/>
  <c r="AH27" i="9"/>
  <c r="AE27" i="14"/>
  <c r="AH34" i="9"/>
  <c r="AE34" i="14"/>
  <c r="AH26" i="9"/>
  <c r="AE26" i="14"/>
  <c r="AH36" i="9"/>
  <c r="AE36" i="14"/>
  <c r="AH35" i="9"/>
  <c r="AE35" i="14"/>
  <c r="AE55" i="14"/>
  <c r="AE64" i="14"/>
  <c r="AC20" i="10"/>
  <c r="AE67" i="14"/>
  <c r="AE51" i="14"/>
  <c r="AE50" i="14"/>
  <c r="AE62" i="14"/>
  <c r="AE48" i="14"/>
  <c r="AH37" i="9"/>
  <c r="AE37" i="14"/>
  <c r="AE56" i="14"/>
  <c r="AE63" i="14"/>
  <c r="AE52" i="14"/>
  <c r="AI90" i="1"/>
  <c r="AH38" i="9"/>
  <c r="AE38" i="14"/>
  <c r="AE60" i="14"/>
  <c r="AC12" i="10"/>
  <c r="AE44" i="14"/>
  <c r="AE83" i="14"/>
  <c r="AC91" i="14"/>
  <c r="AC93" i="14"/>
  <c r="AD78" i="14"/>
  <c r="AE61" i="14"/>
  <c r="AH18" i="9"/>
  <c r="AE18" i="14"/>
  <c r="AE49" i="14"/>
  <c r="AE57" i="14"/>
  <c r="AE58" i="14"/>
  <c r="AC8" i="10"/>
  <c r="AE29" i="14"/>
  <c r="AE40" i="14"/>
  <c r="AE28" i="14"/>
  <c r="AF53" i="6"/>
  <c r="AG38" i="6"/>
  <c r="AG52" i="6"/>
  <c r="AE29" i="10"/>
  <c r="AE10" i="10"/>
  <c r="AI50" i="2"/>
  <c r="AB27" i="10"/>
  <c r="AF68" i="9"/>
  <c r="AA28" i="10"/>
  <c r="AA30" i="10"/>
  <c r="AG45" i="9"/>
  <c r="AG67" i="9"/>
  <c r="AB9" i="10"/>
  <c r="AH43" i="9"/>
  <c r="AH22" i="9"/>
  <c r="AH17" i="9"/>
  <c r="AG86" i="1"/>
  <c r="AG82" i="1"/>
  <c r="AH9" i="9"/>
  <c r="AH31" i="9"/>
  <c r="AN39" i="3"/>
  <c r="AN37" i="3"/>
  <c r="AN36" i="3"/>
  <c r="AN33" i="3"/>
  <c r="AN32" i="3"/>
  <c r="AN28" i="3"/>
  <c r="AN38" i="3"/>
  <c r="AN40" i="3"/>
  <c r="AN34" i="3"/>
  <c r="AN35" i="3"/>
  <c r="AN26" i="3"/>
  <c r="AN22" i="3"/>
  <c r="AN23" i="3"/>
  <c r="AN18" i="3"/>
  <c r="AN25" i="3"/>
  <c r="AN16" i="3"/>
  <c r="AN27" i="3"/>
  <c r="AN12" i="3"/>
  <c r="AN10" i="3"/>
  <c r="AN14" i="3"/>
  <c r="AN7" i="3"/>
  <c r="AN24" i="3"/>
  <c r="AN21" i="3"/>
  <c r="AN19" i="3"/>
  <c r="AN20" i="3"/>
  <c r="AN17" i="3"/>
  <c r="AN15" i="3"/>
  <c r="AN13" i="3"/>
  <c r="AN11" i="3"/>
  <c r="AN9" i="3"/>
  <c r="AN8" i="3"/>
  <c r="AN6" i="3"/>
  <c r="AH49" i="6"/>
  <c r="AH46" i="6"/>
  <c r="AH45" i="6"/>
  <c r="AH44" i="6"/>
  <c r="AH43" i="6"/>
  <c r="AH42" i="6"/>
  <c r="AH47" i="6"/>
  <c r="AH41" i="6"/>
  <c r="AH50" i="6"/>
  <c r="AF24" i="10"/>
  <c r="AH48" i="6"/>
  <c r="AH36" i="6"/>
  <c r="AH35" i="6"/>
  <c r="AH31" i="6"/>
  <c r="AH29" i="6"/>
  <c r="AH30" i="6"/>
  <c r="AH28" i="6"/>
  <c r="AH25" i="6"/>
  <c r="AH24" i="6"/>
  <c r="AH27" i="6"/>
  <c r="AH17" i="6"/>
  <c r="AH20" i="6"/>
  <c r="AH13" i="6"/>
  <c r="AH34" i="6"/>
  <c r="AH33" i="6"/>
  <c r="AH37" i="6"/>
  <c r="AF15" i="10"/>
  <c r="AH26" i="6"/>
  <c r="AH23" i="6"/>
  <c r="AH22" i="6"/>
  <c r="AH21" i="6"/>
  <c r="AH19" i="6"/>
  <c r="AH18" i="6"/>
  <c r="AH16" i="6"/>
  <c r="AH14" i="6"/>
  <c r="AH11" i="6"/>
  <c r="AH10" i="6"/>
  <c r="AH6" i="6"/>
  <c r="AH32" i="6"/>
  <c r="AH8" i="6"/>
  <c r="AH7" i="6"/>
  <c r="AH12" i="6"/>
  <c r="AH15" i="6"/>
  <c r="AH9" i="6"/>
  <c r="AM52" i="5"/>
  <c r="AM51" i="5"/>
  <c r="AM49" i="5"/>
  <c r="AM48" i="5"/>
  <c r="AM50" i="5"/>
  <c r="AM46" i="5"/>
  <c r="AM45" i="5"/>
  <c r="AM44" i="5"/>
  <c r="AM42" i="5"/>
  <c r="AM41" i="5"/>
  <c r="AM40" i="5"/>
  <c r="AM43" i="5"/>
  <c r="AM19" i="5"/>
  <c r="AM20" i="5"/>
  <c r="AM15" i="5"/>
  <c r="AM14" i="5"/>
  <c r="AM47" i="5"/>
  <c r="AM38" i="5"/>
  <c r="AM33" i="5"/>
  <c r="AM31" i="5"/>
  <c r="AM22" i="5"/>
  <c r="AM29" i="5"/>
  <c r="AM25" i="5"/>
  <c r="AM16" i="5"/>
  <c r="AM21" i="5"/>
  <c r="AM11" i="5"/>
  <c r="AM12" i="5"/>
  <c r="AM8" i="5"/>
  <c r="AM39" i="5"/>
  <c r="AM32" i="5"/>
  <c r="AM26" i="5"/>
  <c r="AM28" i="5"/>
  <c r="AM27" i="5"/>
  <c r="AM24" i="5"/>
  <c r="AM23" i="5"/>
  <c r="AM18" i="5"/>
  <c r="AM17" i="5"/>
  <c r="AM13" i="5"/>
  <c r="AM10" i="5"/>
  <c r="AM9" i="5"/>
  <c r="AM7" i="5"/>
  <c r="AM6" i="5"/>
  <c r="AI1" i="4"/>
  <c r="AH11" i="4"/>
  <c r="AH8" i="4"/>
  <c r="AH7" i="4"/>
  <c r="AH6" i="4"/>
  <c r="AH5" i="4"/>
  <c r="AH9" i="4"/>
  <c r="AF76" i="7"/>
  <c r="AF71" i="7"/>
  <c r="AH67" i="7"/>
  <c r="AG70" i="7"/>
  <c r="AI52" i="7"/>
  <c r="AI41" i="7"/>
  <c r="AI66" i="7"/>
  <c r="AI68" i="7"/>
  <c r="AI40" i="7"/>
  <c r="AI53" i="7"/>
  <c r="AI64" i="7"/>
  <c r="AI65" i="7"/>
  <c r="AI61" i="7"/>
  <c r="AI63" i="7"/>
  <c r="AI62" i="7"/>
  <c r="AI58" i="7"/>
  <c r="AI56" i="7"/>
  <c r="AI54" i="7"/>
  <c r="AI60" i="7"/>
  <c r="AI51" i="7"/>
  <c r="AI49" i="7"/>
  <c r="AI43" i="7"/>
  <c r="AI45" i="7"/>
  <c r="AI22" i="7"/>
  <c r="AI57" i="7"/>
  <c r="AI37" i="7"/>
  <c r="AI59" i="7"/>
  <c r="AI50" i="7"/>
  <c r="AI44" i="7"/>
  <c r="AI42" i="7"/>
  <c r="AI39" i="7"/>
  <c r="AI38" i="7"/>
  <c r="AI55" i="7"/>
  <c r="AI35" i="7"/>
  <c r="AI33" i="7"/>
  <c r="AI36" i="7"/>
  <c r="AI34" i="7"/>
  <c r="AI31" i="7"/>
  <c r="AI26" i="7"/>
  <c r="AI23" i="7"/>
  <c r="AI20" i="7"/>
  <c r="AI18" i="7"/>
  <c r="AI16" i="7"/>
  <c r="AI14" i="7"/>
  <c r="AI32" i="7"/>
  <c r="AI27" i="7"/>
  <c r="AI24" i="7"/>
  <c r="AI28" i="7"/>
  <c r="AI30" i="7"/>
  <c r="AI21" i="7"/>
  <c r="AI19" i="7"/>
  <c r="AI17" i="7"/>
  <c r="AI15" i="7"/>
  <c r="AI13" i="7"/>
  <c r="AI10" i="7"/>
  <c r="AI8" i="7"/>
  <c r="AI29" i="7"/>
  <c r="AI11" i="7"/>
  <c r="AI12" i="7"/>
  <c r="AI9" i="7"/>
  <c r="AI7" i="7"/>
  <c r="AI25" i="7"/>
  <c r="AI67" i="7"/>
  <c r="AH46" i="7"/>
  <c r="AH74" i="7"/>
  <c r="AG72" i="9"/>
  <c r="AI63" i="1"/>
  <c r="AI61" i="1"/>
  <c r="AI51" i="9"/>
  <c r="AI60" i="1"/>
  <c r="AH7" i="9"/>
  <c r="AH20" i="9"/>
  <c r="AH23" i="9"/>
  <c r="AH73" i="9"/>
  <c r="AH40" i="9"/>
  <c r="AC9" i="10"/>
  <c r="AC11" i="10"/>
  <c r="AC23" i="10"/>
  <c r="AC25" i="10"/>
  <c r="AH42" i="9"/>
  <c r="AH19" i="9"/>
  <c r="AK46" i="2"/>
  <c r="AK44" i="2"/>
  <c r="AK41" i="2"/>
  <c r="AI52" i="9"/>
  <c r="AK48" i="2"/>
  <c r="AD21" i="10"/>
  <c r="AK43" i="2"/>
  <c r="AK36" i="2"/>
  <c r="AK34" i="2"/>
  <c r="AK42" i="2"/>
  <c r="AI53" i="9"/>
  <c r="AK35" i="2"/>
  <c r="AK45" i="2"/>
  <c r="AF33" i="14"/>
  <c r="AK24" i="2"/>
  <c r="AK31" i="2"/>
  <c r="AK25" i="2"/>
  <c r="AF77" i="14"/>
  <c r="AK22" i="2"/>
  <c r="AK37" i="2"/>
  <c r="AD13" i="10"/>
  <c r="AK23" i="2"/>
  <c r="AK27" i="2"/>
  <c r="AK12" i="2"/>
  <c r="AF13" i="14"/>
  <c r="AK10" i="2"/>
  <c r="AK8" i="2"/>
  <c r="AK6" i="2"/>
  <c r="AK16" i="2"/>
  <c r="AF8" i="14"/>
  <c r="AK20" i="2"/>
  <c r="AK18" i="2"/>
  <c r="AK14" i="2"/>
  <c r="AK29" i="2"/>
  <c r="AF14" i="14"/>
  <c r="AK33" i="2"/>
  <c r="AD7" i="10"/>
  <c r="AH41" i="9"/>
  <c r="AH30" i="9"/>
  <c r="AI80" i="1"/>
  <c r="AI66" i="9"/>
  <c r="AI78" i="1"/>
  <c r="AI75" i="1"/>
  <c r="AI62" i="9"/>
  <c r="AI76" i="1"/>
  <c r="AI63" i="9"/>
  <c r="AI16" i="1"/>
  <c r="AI77" i="1"/>
  <c r="AI74" i="1"/>
  <c r="AI61" i="9"/>
  <c r="AI72" i="1"/>
  <c r="AI59" i="9"/>
  <c r="AI70" i="1"/>
  <c r="AI57" i="9"/>
  <c r="AI66" i="1"/>
  <c r="AI65" i="1"/>
  <c r="AI54" i="9"/>
  <c r="AI69" i="1"/>
  <c r="AI56" i="9"/>
  <c r="AI58" i="1"/>
  <c r="AI48" i="9"/>
  <c r="AI65" i="9"/>
  <c r="AI68" i="1"/>
  <c r="AI55" i="9"/>
  <c r="AI64" i="1"/>
  <c r="AI51" i="1"/>
  <c r="AF42" i="14"/>
  <c r="AI53" i="1"/>
  <c r="AI47" i="1"/>
  <c r="AI45" i="1"/>
  <c r="AF31" i="14"/>
  <c r="AI40" i="1"/>
  <c r="AI38" i="1"/>
  <c r="AI36" i="1"/>
  <c r="AI32" i="1"/>
  <c r="AI71" i="1"/>
  <c r="AI67" i="1"/>
  <c r="AI59" i="1"/>
  <c r="AI49" i="9"/>
  <c r="AI48" i="1"/>
  <c r="AF38" i="14"/>
  <c r="AI43" i="1"/>
  <c r="AF30" i="14"/>
  <c r="AI29" i="1"/>
  <c r="AI27" i="1"/>
  <c r="AI24" i="1"/>
  <c r="AI22" i="1"/>
  <c r="AI20" i="1"/>
  <c r="AI33" i="1"/>
  <c r="AI34" i="1"/>
  <c r="AI18" i="1"/>
  <c r="AF20" i="14"/>
  <c r="AF18" i="14"/>
  <c r="AI62" i="1"/>
  <c r="AI50" i="1"/>
  <c r="AI35" i="1"/>
  <c r="AF24" i="14"/>
  <c r="AI73" i="1"/>
  <c r="AI60" i="9"/>
  <c r="AI39" i="1"/>
  <c r="AI30" i="1"/>
  <c r="AI21" i="1"/>
  <c r="AI19" i="1"/>
  <c r="AI41" i="1"/>
  <c r="AI26" i="1"/>
  <c r="AI37" i="1"/>
  <c r="AI11" i="1"/>
  <c r="AF9" i="14"/>
  <c r="AI8" i="1"/>
  <c r="AI6" i="1"/>
  <c r="AI9" i="1"/>
  <c r="AI25" i="1"/>
  <c r="AI52" i="1"/>
  <c r="AI14" i="1"/>
  <c r="AF19" i="14"/>
  <c r="AI5" i="1"/>
  <c r="AI46" i="1"/>
  <c r="AI28" i="1"/>
  <c r="AI23" i="1"/>
  <c r="AI49" i="1"/>
  <c r="AD6" i="10"/>
  <c r="AI57" i="1"/>
  <c r="AI47" i="9"/>
  <c r="AI44" i="1"/>
  <c r="AI17" i="1"/>
  <c r="AI7" i="1"/>
  <c r="AI10" i="1"/>
  <c r="AF7" i="14"/>
  <c r="AI31" i="1"/>
  <c r="AI12" i="1"/>
  <c r="AH28" i="9"/>
  <c r="AJ38" i="2"/>
  <c r="AJ49" i="2"/>
  <c r="AC27" i="10"/>
  <c r="AH44" i="9"/>
  <c r="AH29" i="9"/>
  <c r="AH24" i="9"/>
  <c r="AH21" i="9"/>
  <c r="AI54" i="2"/>
  <c r="AH54" i="1"/>
  <c r="AH81" i="1"/>
  <c r="AC26" i="10"/>
  <c r="AJ1" i="7"/>
  <c r="AI13" i="9"/>
  <c r="AI14" i="9"/>
  <c r="AI33" i="9"/>
  <c r="AD95" i="14"/>
  <c r="AD89" i="14"/>
  <c r="AF59" i="14"/>
  <c r="AI58" i="9"/>
  <c r="AF65" i="14"/>
  <c r="AI64" i="9"/>
  <c r="AI50" i="9"/>
  <c r="AI12" i="9"/>
  <c r="AF12" i="14"/>
  <c r="AF17" i="14"/>
  <c r="AF22" i="14"/>
  <c r="AF41" i="14"/>
  <c r="AF23" i="14"/>
  <c r="AI16" i="9"/>
  <c r="AF16" i="14"/>
  <c r="AI15" i="9"/>
  <c r="AF15" i="14"/>
  <c r="AI11" i="9"/>
  <c r="AF11" i="14"/>
  <c r="AG74" i="9"/>
  <c r="AD92" i="14"/>
  <c r="AF21" i="14"/>
  <c r="AI32" i="9"/>
  <c r="AF32" i="14"/>
  <c r="AF54" i="14"/>
  <c r="AI39" i="9"/>
  <c r="AF39" i="14"/>
  <c r="AI10" i="9"/>
  <c r="AF10" i="14"/>
  <c r="AD22" i="10"/>
  <c r="AI25" i="9"/>
  <c r="AF25" i="14"/>
  <c r="AF53" i="14"/>
  <c r="AE78" i="14"/>
  <c r="AJ90" i="1"/>
  <c r="AI6" i="9"/>
  <c r="AF6" i="14"/>
  <c r="AI37" i="9"/>
  <c r="AF37" i="14"/>
  <c r="AF56" i="14"/>
  <c r="AF55" i="14"/>
  <c r="AF62" i="14"/>
  <c r="AF63" i="14"/>
  <c r="AF51" i="14"/>
  <c r="AE45" i="14"/>
  <c r="AE69" i="14"/>
  <c r="AE70" i="14"/>
  <c r="AD12" i="10"/>
  <c r="AF44" i="14"/>
  <c r="AI38" i="9"/>
  <c r="AF52" i="14"/>
  <c r="AI34" i="9"/>
  <c r="AF34" i="14"/>
  <c r="AI43" i="9"/>
  <c r="AF43" i="14"/>
  <c r="AF49" i="14"/>
  <c r="AF58" i="14"/>
  <c r="AF83" i="14"/>
  <c r="AD91" i="14"/>
  <c r="AD93" i="14"/>
  <c r="AF48" i="14"/>
  <c r="AI36" i="9"/>
  <c r="AF36" i="14"/>
  <c r="AI27" i="9"/>
  <c r="AF27" i="14"/>
  <c r="AF61" i="14"/>
  <c r="AF50" i="14"/>
  <c r="AI26" i="9"/>
  <c r="AF26" i="14"/>
  <c r="AI35" i="9"/>
  <c r="AF35" i="14"/>
  <c r="AF57" i="14"/>
  <c r="AF60" i="14"/>
  <c r="AF64" i="14"/>
  <c r="AD20" i="10"/>
  <c r="AF67" i="14"/>
  <c r="AD8" i="10"/>
  <c r="AF40" i="14"/>
  <c r="AF28" i="14"/>
  <c r="AF29" i="14"/>
  <c r="AB11" i="10"/>
  <c r="AB17" i="10"/>
  <c r="AH38" i="6"/>
  <c r="AH52" i="6"/>
  <c r="AF29" i="10"/>
  <c r="AF10" i="10"/>
  <c r="AG53" i="6"/>
  <c r="AL56" i="5"/>
  <c r="AH72" i="9"/>
  <c r="AH45" i="9"/>
  <c r="AC14" i="10"/>
  <c r="AG68" i="9"/>
  <c r="AB28" i="10"/>
  <c r="AB30" i="10"/>
  <c r="AJ54" i="2"/>
  <c r="AE92" i="14"/>
  <c r="AJ50" i="2"/>
  <c r="AI31" i="9"/>
  <c r="AI42" i="9"/>
  <c r="AI19" i="9"/>
  <c r="AI7" i="9"/>
  <c r="AH86" i="1"/>
  <c r="AH82" i="1"/>
  <c r="AO13" i="3"/>
  <c r="AO9" i="3"/>
  <c r="AO6" i="3"/>
  <c r="AO35" i="3"/>
  <c r="AO32" i="3"/>
  <c r="AO25" i="3"/>
  <c r="AO24" i="3"/>
  <c r="AO21" i="3"/>
  <c r="AO19" i="3"/>
  <c r="AO20" i="3"/>
  <c r="AO17" i="3"/>
  <c r="AO15" i="3"/>
  <c r="AO11" i="3"/>
  <c r="AO8" i="3"/>
  <c r="AO26" i="3"/>
  <c r="AO22" i="3"/>
  <c r="AO23" i="3"/>
  <c r="AO37" i="3"/>
  <c r="AO36" i="3"/>
  <c r="AO34" i="3"/>
  <c r="AO39" i="3"/>
  <c r="AO38" i="3"/>
  <c r="AO40" i="3"/>
  <c r="AO33" i="3"/>
  <c r="AO28" i="3"/>
  <c r="AO18" i="3"/>
  <c r="AO14" i="3"/>
  <c r="AO27" i="3"/>
  <c r="AO10" i="3"/>
  <c r="AO7" i="3"/>
  <c r="AO16" i="3"/>
  <c r="AO12" i="3"/>
  <c r="AJ1" i="4"/>
  <c r="AI11" i="4"/>
  <c r="AI7" i="4"/>
  <c r="AI5" i="4"/>
  <c r="AI8" i="4"/>
  <c r="AI6" i="4"/>
  <c r="AI9" i="4"/>
  <c r="AN51" i="5"/>
  <c r="AN48" i="5"/>
  <c r="AN46" i="5"/>
  <c r="AN44" i="5"/>
  <c r="AN41" i="5"/>
  <c r="AN52" i="5"/>
  <c r="AN49" i="5"/>
  <c r="AN50" i="5"/>
  <c r="AN45" i="5"/>
  <c r="AN42" i="5"/>
  <c r="AN40" i="5"/>
  <c r="AN47" i="5"/>
  <c r="AN38" i="5"/>
  <c r="AN33" i="5"/>
  <c r="AN31" i="5"/>
  <c r="AN29" i="5"/>
  <c r="AN27" i="5"/>
  <c r="AN24" i="5"/>
  <c r="AN22" i="5"/>
  <c r="AN43" i="5"/>
  <c r="AN39" i="5"/>
  <c r="AN32" i="5"/>
  <c r="AN28" i="5"/>
  <c r="AN25" i="5"/>
  <c r="AN26" i="5"/>
  <c r="AN20" i="5"/>
  <c r="AN16" i="5"/>
  <c r="AN14" i="5"/>
  <c r="AN21" i="5"/>
  <c r="AN11" i="5"/>
  <c r="AN12" i="5"/>
  <c r="AN8" i="5"/>
  <c r="AN6" i="5"/>
  <c r="AN23" i="5"/>
  <c r="AN19" i="5"/>
  <c r="AN18" i="5"/>
  <c r="AN15" i="5"/>
  <c r="AN17" i="5"/>
  <c r="AN13" i="5"/>
  <c r="AN10" i="5"/>
  <c r="AN9" i="5"/>
  <c r="AN7" i="5"/>
  <c r="AI48" i="6"/>
  <c r="AI45" i="6"/>
  <c r="AI43" i="6"/>
  <c r="AI47" i="6"/>
  <c r="AI50" i="6"/>
  <c r="AG24" i="10"/>
  <c r="AI49" i="6"/>
  <c r="AI46" i="6"/>
  <c r="AI44" i="6"/>
  <c r="AI42" i="6"/>
  <c r="AI41" i="6"/>
  <c r="AI36" i="6"/>
  <c r="AI34" i="6"/>
  <c r="AI37" i="6"/>
  <c r="AG15" i="10"/>
  <c r="AI35" i="6"/>
  <c r="AI33" i="6"/>
  <c r="AI31" i="6"/>
  <c r="AI29" i="6"/>
  <c r="AI26" i="6"/>
  <c r="AI23" i="6"/>
  <c r="AI21" i="6"/>
  <c r="AI18" i="6"/>
  <c r="AI25" i="6"/>
  <c r="AI22" i="6"/>
  <c r="AI19" i="6"/>
  <c r="AI28" i="6"/>
  <c r="AI17" i="6"/>
  <c r="AI20" i="6"/>
  <c r="AI13" i="6"/>
  <c r="AI11" i="6"/>
  <c r="AI15" i="6"/>
  <c r="AI8" i="6"/>
  <c r="AI6" i="6"/>
  <c r="AI27" i="6"/>
  <c r="AI24" i="6"/>
  <c r="AI30" i="6"/>
  <c r="AI10" i="6"/>
  <c r="AI7" i="6"/>
  <c r="AI16" i="6"/>
  <c r="AI12" i="6"/>
  <c r="AI9" i="6"/>
  <c r="AI32" i="6"/>
  <c r="AI14" i="6"/>
  <c r="AG76" i="7"/>
  <c r="AG71" i="7"/>
  <c r="AI75" i="7"/>
  <c r="AH75" i="7"/>
  <c r="AI74" i="7"/>
  <c r="AI46" i="7"/>
  <c r="AJ52" i="7"/>
  <c r="AJ68" i="7"/>
  <c r="AJ41" i="7"/>
  <c r="AJ66" i="7"/>
  <c r="AJ53" i="7"/>
  <c r="AJ40" i="7"/>
  <c r="AJ22" i="7"/>
  <c r="AJ63" i="7"/>
  <c r="AJ62" i="7"/>
  <c r="AJ60" i="7"/>
  <c r="AJ57" i="7"/>
  <c r="AJ64" i="7"/>
  <c r="AJ56" i="7"/>
  <c r="AJ54" i="7"/>
  <c r="AJ65" i="7"/>
  <c r="AJ61" i="7"/>
  <c r="AJ59" i="7"/>
  <c r="AJ55" i="7"/>
  <c r="AJ58" i="7"/>
  <c r="AJ51" i="7"/>
  <c r="AJ50" i="7"/>
  <c r="AJ44" i="7"/>
  <c r="AJ42" i="7"/>
  <c r="AJ39" i="7"/>
  <c r="AJ45" i="7"/>
  <c r="AJ37" i="7"/>
  <c r="AJ35" i="7"/>
  <c r="AJ33" i="7"/>
  <c r="AJ31" i="7"/>
  <c r="AJ28" i="7"/>
  <c r="AJ26" i="7"/>
  <c r="AJ30" i="7"/>
  <c r="AJ23" i="7"/>
  <c r="AJ49" i="7"/>
  <c r="AJ36" i="7"/>
  <c r="AJ34" i="7"/>
  <c r="AJ32" i="7"/>
  <c r="AJ29" i="7"/>
  <c r="AJ27" i="7"/>
  <c r="AJ25" i="7"/>
  <c r="AJ24" i="7"/>
  <c r="AJ21" i="7"/>
  <c r="AJ19" i="7"/>
  <c r="AJ17" i="7"/>
  <c r="AJ15" i="7"/>
  <c r="AJ13" i="7"/>
  <c r="AJ11" i="7"/>
  <c r="AJ43" i="7"/>
  <c r="AJ18" i="7"/>
  <c r="AJ7" i="7"/>
  <c r="AJ10" i="7"/>
  <c r="AJ38" i="7"/>
  <c r="AJ16" i="7"/>
  <c r="AJ12" i="7"/>
  <c r="AJ9" i="7"/>
  <c r="AJ14" i="7"/>
  <c r="AJ20" i="7"/>
  <c r="AJ8" i="7"/>
  <c r="AH70" i="7"/>
  <c r="AI44" i="9"/>
  <c r="AD14" i="10"/>
  <c r="AD16" i="10"/>
  <c r="AI41" i="9"/>
  <c r="AI17" i="9"/>
  <c r="AJ63" i="1"/>
  <c r="AJ61" i="1"/>
  <c r="AJ51" i="9"/>
  <c r="AJ60" i="1"/>
  <c r="AI28" i="9"/>
  <c r="AI9" i="9"/>
  <c r="AI22" i="9"/>
  <c r="AI20" i="9"/>
  <c r="AI23" i="9"/>
  <c r="AD23" i="10"/>
  <c r="AD25" i="10"/>
  <c r="AI73" i="9"/>
  <c r="AI8" i="9"/>
  <c r="AL48" i="2"/>
  <c r="AE21" i="10"/>
  <c r="AL46" i="2"/>
  <c r="AL45" i="2"/>
  <c r="AL35" i="2"/>
  <c r="AL44" i="2"/>
  <c r="AL36" i="2"/>
  <c r="AL43" i="2"/>
  <c r="AL37" i="2"/>
  <c r="AE13" i="10"/>
  <c r="AL24" i="2"/>
  <c r="AL23" i="2"/>
  <c r="AL42" i="2"/>
  <c r="AJ53" i="9"/>
  <c r="AL41" i="2"/>
  <c r="AJ52" i="9"/>
  <c r="AL34" i="2"/>
  <c r="AL29" i="2"/>
  <c r="AL20" i="2"/>
  <c r="AL18" i="2"/>
  <c r="AL16" i="2"/>
  <c r="AL31" i="2"/>
  <c r="AL25" i="2"/>
  <c r="AG77" i="14"/>
  <c r="AL14" i="2"/>
  <c r="AL27" i="2"/>
  <c r="AG12" i="14"/>
  <c r="AL33" i="2"/>
  <c r="AE7" i="10"/>
  <c r="AL22" i="2"/>
  <c r="AL12" i="2"/>
  <c r="AL10" i="2"/>
  <c r="AL8" i="2"/>
  <c r="AL6" i="2"/>
  <c r="AI18" i="9"/>
  <c r="AI30" i="9"/>
  <c r="AJ80" i="1"/>
  <c r="AJ66" i="9"/>
  <c r="AJ75" i="1"/>
  <c r="AJ62" i="9"/>
  <c r="AJ74" i="1"/>
  <c r="AJ61" i="9"/>
  <c r="AJ72" i="1"/>
  <c r="AJ59" i="9"/>
  <c r="AJ16" i="1"/>
  <c r="AJ76" i="1"/>
  <c r="AJ63" i="9"/>
  <c r="AJ73" i="1"/>
  <c r="AJ60" i="9"/>
  <c r="AJ52" i="1"/>
  <c r="AG43" i="14"/>
  <c r="AJ77" i="1"/>
  <c r="AJ71" i="1"/>
  <c r="AJ67" i="1"/>
  <c r="AJ68" i="1"/>
  <c r="AJ55" i="9"/>
  <c r="AJ62" i="1"/>
  <c r="AJ66" i="1"/>
  <c r="AJ69" i="1"/>
  <c r="AJ56" i="9"/>
  <c r="AJ59" i="1"/>
  <c r="AJ49" i="9"/>
  <c r="AJ70" i="1"/>
  <c r="AJ57" i="9"/>
  <c r="AJ58" i="1"/>
  <c r="AJ48" i="9"/>
  <c r="AJ57" i="1"/>
  <c r="AJ47" i="9"/>
  <c r="AJ50" i="1"/>
  <c r="AG41" i="14"/>
  <c r="AJ48" i="1"/>
  <c r="AG38" i="14"/>
  <c r="AJ46" i="1"/>
  <c r="AJ44" i="1"/>
  <c r="AJ53" i="1"/>
  <c r="AG44" i="14"/>
  <c r="AJ36" i="1"/>
  <c r="AJ35" i="1"/>
  <c r="AG24" i="14"/>
  <c r="AJ41" i="1"/>
  <c r="AJ32" i="1"/>
  <c r="AJ31" i="1"/>
  <c r="AJ30" i="1"/>
  <c r="AJ28" i="1"/>
  <c r="AJ25" i="1"/>
  <c r="AJ26" i="1"/>
  <c r="AJ21" i="1"/>
  <c r="AJ23" i="1"/>
  <c r="AJ65" i="1"/>
  <c r="AJ54" i="9"/>
  <c r="AJ64" i="1"/>
  <c r="AJ45" i="1"/>
  <c r="AJ40" i="1"/>
  <c r="AJ22" i="1"/>
  <c r="AJ34" i="1"/>
  <c r="AJ37" i="1"/>
  <c r="AJ11" i="1"/>
  <c r="AG9" i="14"/>
  <c r="AJ8" i="1"/>
  <c r="AJ6" i="1"/>
  <c r="AJ9" i="1"/>
  <c r="AJ51" i="1"/>
  <c r="AG42" i="14"/>
  <c r="AJ47" i="1"/>
  <c r="AJ24" i="1"/>
  <c r="AJ18" i="1"/>
  <c r="AJ17" i="1"/>
  <c r="AJ43" i="1"/>
  <c r="AG30" i="14"/>
  <c r="AJ27" i="1"/>
  <c r="AJ33" i="1"/>
  <c r="AJ29" i="1"/>
  <c r="AJ7" i="1"/>
  <c r="AJ12" i="1"/>
  <c r="AJ49" i="1"/>
  <c r="AE6" i="10"/>
  <c r="AJ19" i="1"/>
  <c r="AJ14" i="1"/>
  <c r="AJ5" i="1"/>
  <c r="AJ39" i="1"/>
  <c r="AJ38" i="1"/>
  <c r="AJ20" i="1"/>
  <c r="AJ10" i="1"/>
  <c r="AJ78" i="1"/>
  <c r="AG18" i="14"/>
  <c r="AH74" i="9"/>
  <c r="AI24" i="9"/>
  <c r="AI29" i="9"/>
  <c r="AI21" i="9"/>
  <c r="AI40" i="9"/>
  <c r="AH67" i="9"/>
  <c r="AK1" i="7"/>
  <c r="AI54" i="1"/>
  <c r="AI81" i="1"/>
  <c r="AD26" i="10"/>
  <c r="AK38" i="2"/>
  <c r="AK49" i="2"/>
  <c r="AD27" i="10"/>
  <c r="AJ12" i="9"/>
  <c r="AE95" i="14"/>
  <c r="AE89" i="14"/>
  <c r="AJ65" i="9"/>
  <c r="AG7" i="14"/>
  <c r="AJ50" i="9"/>
  <c r="AG59" i="14"/>
  <c r="AJ58" i="9"/>
  <c r="AG65" i="14"/>
  <c r="AJ64" i="9"/>
  <c r="AF45" i="14"/>
  <c r="AF69" i="14"/>
  <c r="AJ10" i="9"/>
  <c r="AG10" i="14"/>
  <c r="AJ39" i="9"/>
  <c r="AG39" i="14"/>
  <c r="AJ16" i="9"/>
  <c r="AG16" i="14"/>
  <c r="AG22" i="14"/>
  <c r="AG21" i="14"/>
  <c r="AJ25" i="9"/>
  <c r="AG25" i="14"/>
  <c r="AG53" i="14"/>
  <c r="AJ13" i="9"/>
  <c r="AG13" i="14"/>
  <c r="AJ33" i="9"/>
  <c r="AG33" i="14"/>
  <c r="AJ11" i="9"/>
  <c r="AG11" i="14"/>
  <c r="AJ14" i="9"/>
  <c r="AG14" i="14"/>
  <c r="AJ15" i="9"/>
  <c r="AG15" i="14"/>
  <c r="AG54" i="14"/>
  <c r="AJ8" i="9"/>
  <c r="AG8" i="14"/>
  <c r="AJ32" i="9"/>
  <c r="AG32" i="14"/>
  <c r="AJ27" i="9"/>
  <c r="AG27" i="14"/>
  <c r="AJ20" i="9"/>
  <c r="AG20" i="14"/>
  <c r="AK90" i="1"/>
  <c r="AJ17" i="9"/>
  <c r="AG17" i="14"/>
  <c r="AJ23" i="9"/>
  <c r="AG23" i="14"/>
  <c r="AJ6" i="9"/>
  <c r="AG6" i="14"/>
  <c r="AJ35" i="9"/>
  <c r="AG35" i="14"/>
  <c r="AJ31" i="9"/>
  <c r="AG31" i="14"/>
  <c r="AJ34" i="9"/>
  <c r="AG34" i="14"/>
  <c r="AG48" i="14"/>
  <c r="AG57" i="14"/>
  <c r="AG61" i="14"/>
  <c r="AG60" i="14"/>
  <c r="AJ36" i="9"/>
  <c r="AG36" i="14"/>
  <c r="AG49" i="14"/>
  <c r="AG64" i="14"/>
  <c r="AG62" i="14"/>
  <c r="AG51" i="14"/>
  <c r="AJ19" i="9"/>
  <c r="AG19" i="14"/>
  <c r="AJ26" i="9"/>
  <c r="AG26" i="14"/>
  <c r="AG58" i="14"/>
  <c r="AG83" i="14"/>
  <c r="AG63" i="14"/>
  <c r="AG52" i="14"/>
  <c r="AE93" i="14"/>
  <c r="AE91" i="14"/>
  <c r="AI72" i="9"/>
  <c r="AF78" i="14"/>
  <c r="AJ37" i="9"/>
  <c r="AG37" i="14"/>
  <c r="AG55" i="14"/>
  <c r="AG50" i="14"/>
  <c r="AG56" i="14"/>
  <c r="AE20" i="10"/>
  <c r="AG67" i="14"/>
  <c r="AF70" i="14"/>
  <c r="AE8" i="10"/>
  <c r="AG28" i="14"/>
  <c r="AG29" i="14"/>
  <c r="AG40" i="14"/>
  <c r="AG45" i="14"/>
  <c r="AG69" i="14"/>
  <c r="AC16" i="10"/>
  <c r="AC17" i="10"/>
  <c r="AI38" i="6"/>
  <c r="AI52" i="6"/>
  <c r="AG29" i="10"/>
  <c r="AG10" i="10"/>
  <c r="AH53" i="6"/>
  <c r="AM56" i="5"/>
  <c r="AE22" i="10"/>
  <c r="AJ44" i="9"/>
  <c r="AE14" i="10"/>
  <c r="AE16" i="10"/>
  <c r="AE12" i="10"/>
  <c r="AI45" i="9"/>
  <c r="AD9" i="10"/>
  <c r="AH68" i="9"/>
  <c r="AC28" i="10"/>
  <c r="AC30" i="10"/>
  <c r="AK54" i="2"/>
  <c r="AF92" i="14"/>
  <c r="AK50" i="2"/>
  <c r="AJ9" i="9"/>
  <c r="AJ42" i="9"/>
  <c r="AJ41" i="9"/>
  <c r="AJ43" i="9"/>
  <c r="AJ73" i="9"/>
  <c r="AI86" i="1"/>
  <c r="AI82" i="1"/>
  <c r="AJ30" i="9"/>
  <c r="AJ18" i="9"/>
  <c r="AP38" i="3"/>
  <c r="AP40" i="3"/>
  <c r="AP34" i="3"/>
  <c r="AP35" i="3"/>
  <c r="AP26" i="3"/>
  <c r="AP39" i="3"/>
  <c r="AP37" i="3"/>
  <c r="AP36" i="3"/>
  <c r="AP33" i="3"/>
  <c r="AP32" i="3"/>
  <c r="AP28" i="3"/>
  <c r="AP24" i="3"/>
  <c r="AP21" i="3"/>
  <c r="AP19" i="3"/>
  <c r="AP20" i="3"/>
  <c r="AP17" i="3"/>
  <c r="AP15" i="3"/>
  <c r="AP13" i="3"/>
  <c r="AP11" i="3"/>
  <c r="AP9" i="3"/>
  <c r="AP8" i="3"/>
  <c r="AP6" i="3"/>
  <c r="AP22" i="3"/>
  <c r="AP23" i="3"/>
  <c r="AP18" i="3"/>
  <c r="AP25" i="3"/>
  <c r="AP16" i="3"/>
  <c r="AP27" i="3"/>
  <c r="AP12" i="3"/>
  <c r="AP10" i="3"/>
  <c r="AP14" i="3"/>
  <c r="AP7" i="3"/>
  <c r="AJ48" i="6"/>
  <c r="AJ49" i="6"/>
  <c r="AJ35" i="6"/>
  <c r="AJ46" i="6"/>
  <c r="AJ45" i="6"/>
  <c r="AJ43" i="6"/>
  <c r="AJ47" i="6"/>
  <c r="AJ50" i="6"/>
  <c r="AH24" i="10"/>
  <c r="AJ34" i="6"/>
  <c r="AJ33" i="6"/>
  <c r="AJ37" i="6"/>
  <c r="AH15" i="10"/>
  <c r="AJ30" i="6"/>
  <c r="AJ28" i="6"/>
  <c r="AJ44" i="6"/>
  <c r="AJ42" i="6"/>
  <c r="AJ41" i="6"/>
  <c r="AJ36" i="6"/>
  <c r="AJ31" i="6"/>
  <c r="AJ29" i="6"/>
  <c r="AJ26" i="6"/>
  <c r="AJ27" i="6"/>
  <c r="AJ24" i="6"/>
  <c r="AJ16" i="6"/>
  <c r="AJ14" i="6"/>
  <c r="AJ12" i="6"/>
  <c r="AJ25" i="6"/>
  <c r="AJ17" i="6"/>
  <c r="AJ20" i="6"/>
  <c r="AJ13" i="6"/>
  <c r="AJ23" i="6"/>
  <c r="AJ21" i="6"/>
  <c r="AJ18" i="6"/>
  <c r="AJ15" i="6"/>
  <c r="AJ6" i="6"/>
  <c r="AJ22" i="6"/>
  <c r="AJ19" i="6"/>
  <c r="AJ11" i="6"/>
  <c r="AJ8" i="6"/>
  <c r="AJ32" i="6"/>
  <c r="AJ7" i="6"/>
  <c r="AJ9" i="6"/>
  <c r="AJ10" i="6"/>
  <c r="AO52" i="5"/>
  <c r="AO51" i="5"/>
  <c r="AO47" i="5"/>
  <c r="AO48" i="5"/>
  <c r="AO46" i="5"/>
  <c r="AO44" i="5"/>
  <c r="AO41" i="5"/>
  <c r="AO43" i="5"/>
  <c r="AO24" i="5"/>
  <c r="AO18" i="5"/>
  <c r="AO16" i="5"/>
  <c r="AO17" i="5"/>
  <c r="AO21" i="5"/>
  <c r="AO49" i="5"/>
  <c r="AO50" i="5"/>
  <c r="AO45" i="5"/>
  <c r="AO42" i="5"/>
  <c r="AO40" i="5"/>
  <c r="AO39" i="5"/>
  <c r="AO38" i="5"/>
  <c r="AO33" i="5"/>
  <c r="AO32" i="5"/>
  <c r="AO31" i="5"/>
  <c r="AO29" i="5"/>
  <c r="AO25" i="5"/>
  <c r="AO23" i="5"/>
  <c r="AO26" i="5"/>
  <c r="AO19" i="5"/>
  <c r="AO15" i="5"/>
  <c r="AO13" i="5"/>
  <c r="AO10" i="5"/>
  <c r="AO9" i="5"/>
  <c r="AO28" i="5"/>
  <c r="AO27" i="5"/>
  <c r="AO22" i="5"/>
  <c r="AO20" i="5"/>
  <c r="AO14" i="5"/>
  <c r="AO11" i="5"/>
  <c r="AO12" i="5"/>
  <c r="AO8" i="5"/>
  <c r="AO7" i="5"/>
  <c r="AO6" i="5"/>
  <c r="AK1" i="4"/>
  <c r="AJ9" i="4"/>
  <c r="AJ11" i="4"/>
  <c r="AJ8" i="4"/>
  <c r="AJ7" i="4"/>
  <c r="AJ6" i="4"/>
  <c r="AJ5" i="4"/>
  <c r="AH76" i="7"/>
  <c r="AH71" i="7"/>
  <c r="AJ67" i="7"/>
  <c r="AK52" i="7"/>
  <c r="AK68" i="7"/>
  <c r="AK41" i="7"/>
  <c r="AK66" i="7"/>
  <c r="AK40" i="7"/>
  <c r="AK53" i="7"/>
  <c r="AK63" i="7"/>
  <c r="AK62" i="7"/>
  <c r="AK22" i="7"/>
  <c r="AK64" i="7"/>
  <c r="AK65" i="7"/>
  <c r="AK61" i="7"/>
  <c r="AK51" i="7"/>
  <c r="AK60" i="7"/>
  <c r="AK59" i="7"/>
  <c r="AK55" i="7"/>
  <c r="AK57" i="7"/>
  <c r="AK58" i="7"/>
  <c r="AK56" i="7"/>
  <c r="AK54" i="7"/>
  <c r="AK50" i="7"/>
  <c r="AK44" i="7"/>
  <c r="AK42" i="7"/>
  <c r="AK38" i="7"/>
  <c r="AK49" i="7"/>
  <c r="AK43" i="7"/>
  <c r="AK45" i="7"/>
  <c r="AK36" i="7"/>
  <c r="AK34" i="7"/>
  <c r="AK32" i="7"/>
  <c r="AK27" i="7"/>
  <c r="AK24" i="7"/>
  <c r="AK21" i="7"/>
  <c r="AK19" i="7"/>
  <c r="AK17" i="7"/>
  <c r="AK15" i="7"/>
  <c r="AK39" i="7"/>
  <c r="AK35" i="7"/>
  <c r="AK33" i="7"/>
  <c r="AK28" i="7"/>
  <c r="AK30" i="7"/>
  <c r="AK29" i="7"/>
  <c r="AK25" i="7"/>
  <c r="AK20" i="7"/>
  <c r="AK18" i="7"/>
  <c r="AK16" i="7"/>
  <c r="AK14" i="7"/>
  <c r="AK12" i="7"/>
  <c r="AK37" i="7"/>
  <c r="AK11" i="7"/>
  <c r="AK9" i="7"/>
  <c r="AK7" i="7"/>
  <c r="AK31" i="7"/>
  <c r="AK26" i="7"/>
  <c r="AK13" i="7"/>
  <c r="AK10" i="7"/>
  <c r="AK8" i="7"/>
  <c r="AK23" i="7"/>
  <c r="AI70" i="7"/>
  <c r="AJ74" i="7"/>
  <c r="AJ46" i="7"/>
  <c r="AJ21" i="9"/>
  <c r="AK63" i="1"/>
  <c r="AK61" i="1"/>
  <c r="AK51" i="9"/>
  <c r="AK60" i="1"/>
  <c r="AK62" i="1"/>
  <c r="AK50" i="9"/>
  <c r="AJ7" i="9"/>
  <c r="AM45" i="2"/>
  <c r="AM42" i="2"/>
  <c r="AK53" i="9"/>
  <c r="AM43" i="2"/>
  <c r="AM46" i="2"/>
  <c r="AM35" i="2"/>
  <c r="AM44" i="2"/>
  <c r="AM48" i="2"/>
  <c r="AF21" i="10"/>
  <c r="AM37" i="2"/>
  <c r="AF13" i="10"/>
  <c r="AM31" i="2"/>
  <c r="AM29" i="2"/>
  <c r="AM27" i="2"/>
  <c r="AM25" i="2"/>
  <c r="AM23" i="2"/>
  <c r="AM20" i="2"/>
  <c r="AM41" i="2"/>
  <c r="AK52" i="9"/>
  <c r="AM34" i="2"/>
  <c r="AM18" i="2"/>
  <c r="AM16" i="2"/>
  <c r="AM14" i="2"/>
  <c r="AH15" i="14"/>
  <c r="AM36" i="2"/>
  <c r="AM24" i="2"/>
  <c r="AM33" i="2"/>
  <c r="AF7" i="10"/>
  <c r="AM12" i="2"/>
  <c r="AM8" i="2"/>
  <c r="AH77" i="14"/>
  <c r="AM22" i="2"/>
  <c r="AM10" i="2"/>
  <c r="AM6" i="2"/>
  <c r="AJ22" i="9"/>
  <c r="AJ38" i="9"/>
  <c r="AJ28" i="9"/>
  <c r="AK80" i="1"/>
  <c r="AK16" i="1"/>
  <c r="AK65" i="9"/>
  <c r="AK77" i="1"/>
  <c r="AK74" i="1"/>
  <c r="AK61" i="9"/>
  <c r="AK73" i="1"/>
  <c r="AK60" i="9"/>
  <c r="AK76" i="1"/>
  <c r="AK63" i="9"/>
  <c r="AK71" i="1"/>
  <c r="AK67" i="1"/>
  <c r="AK68" i="1"/>
  <c r="AK55" i="9"/>
  <c r="AK64" i="1"/>
  <c r="AK59" i="1"/>
  <c r="AK49" i="9"/>
  <c r="AK57" i="1"/>
  <c r="AK47" i="9"/>
  <c r="AK78" i="1"/>
  <c r="AK75" i="1"/>
  <c r="AK62" i="9"/>
  <c r="AK70" i="1"/>
  <c r="AK57" i="9"/>
  <c r="AK58" i="1"/>
  <c r="AK48" i="9"/>
  <c r="AK50" i="1"/>
  <c r="AH41" i="14"/>
  <c r="AK48" i="1"/>
  <c r="AH38" i="14"/>
  <c r="AK46" i="1"/>
  <c r="AK44" i="1"/>
  <c r="AK41" i="1"/>
  <c r="AK39" i="1"/>
  <c r="AK43" i="1"/>
  <c r="AK35" i="1"/>
  <c r="AH24" i="14"/>
  <c r="AK31" i="1"/>
  <c r="AK69" i="1"/>
  <c r="AK56" i="9"/>
  <c r="AK32" i="1"/>
  <c r="AK30" i="1"/>
  <c r="AK28" i="1"/>
  <c r="AK25" i="1"/>
  <c r="AK26" i="1"/>
  <c r="AK21" i="1"/>
  <c r="AK23" i="1"/>
  <c r="AK19" i="1"/>
  <c r="AK37" i="1"/>
  <c r="AK17" i="1"/>
  <c r="AH22" i="14"/>
  <c r="AK14" i="1"/>
  <c r="AH19" i="14"/>
  <c r="AK51" i="1"/>
  <c r="AK45" i="1"/>
  <c r="AK40" i="1"/>
  <c r="AK47" i="1"/>
  <c r="AK36" i="1"/>
  <c r="AK24" i="1"/>
  <c r="AK18" i="1"/>
  <c r="AK52" i="1"/>
  <c r="AH43" i="14"/>
  <c r="AK38" i="1"/>
  <c r="AK20" i="1"/>
  <c r="AK66" i="1"/>
  <c r="AK53" i="1"/>
  <c r="AK27" i="1"/>
  <c r="AK33" i="1"/>
  <c r="AK12" i="1"/>
  <c r="AK10" i="1"/>
  <c r="AK7" i="1"/>
  <c r="AK5" i="1"/>
  <c r="AK49" i="1"/>
  <c r="AF6" i="10"/>
  <c r="AK29" i="1"/>
  <c r="AK6" i="1"/>
  <c r="AK34" i="1"/>
  <c r="AK11" i="1"/>
  <c r="AK65" i="1"/>
  <c r="AK54" i="9"/>
  <c r="AK22" i="1"/>
  <c r="AK9" i="1"/>
  <c r="AK8" i="1"/>
  <c r="AH18" i="14"/>
  <c r="AK72" i="1"/>
  <c r="AK59" i="9"/>
  <c r="AI74" i="9"/>
  <c r="AE23" i="10"/>
  <c r="AE25" i="10"/>
  <c r="AJ29" i="9"/>
  <c r="AJ24" i="9"/>
  <c r="AJ40" i="9"/>
  <c r="AI67" i="9"/>
  <c r="AL1" i="7"/>
  <c r="AJ54" i="1"/>
  <c r="AJ81" i="1"/>
  <c r="AE26" i="10"/>
  <c r="AL38" i="2"/>
  <c r="AL49" i="2"/>
  <c r="AK15" i="9"/>
  <c r="AF95" i="14"/>
  <c r="AF89" i="14"/>
  <c r="AK66" i="9"/>
  <c r="AH65" i="14"/>
  <c r="AK64" i="9"/>
  <c r="AH59" i="14"/>
  <c r="AK58" i="9"/>
  <c r="AK33" i="9"/>
  <c r="AH33" i="14"/>
  <c r="AK12" i="9"/>
  <c r="AH12" i="14"/>
  <c r="AK8" i="9"/>
  <c r="AH8" i="14"/>
  <c r="AK16" i="9"/>
  <c r="AH16" i="14"/>
  <c r="AK39" i="9"/>
  <c r="AH39" i="14"/>
  <c r="AH54" i="14"/>
  <c r="AH53" i="14"/>
  <c r="AH7" i="14"/>
  <c r="AH31" i="14"/>
  <c r="AH21" i="14"/>
  <c r="AH9" i="14"/>
  <c r="AH17" i="14"/>
  <c r="AK25" i="9"/>
  <c r="AH25" i="14"/>
  <c r="AK10" i="9"/>
  <c r="AH10" i="14"/>
  <c r="AK11" i="9"/>
  <c r="AH11" i="14"/>
  <c r="AK13" i="9"/>
  <c r="AH13" i="14"/>
  <c r="AK14" i="9"/>
  <c r="AH14" i="14"/>
  <c r="AK32" i="9"/>
  <c r="AH32" i="14"/>
  <c r="AF12" i="10"/>
  <c r="AH44" i="14"/>
  <c r="AL90" i="1"/>
  <c r="AK6" i="9"/>
  <c r="AH6" i="14"/>
  <c r="AK20" i="9"/>
  <c r="AH20" i="14"/>
  <c r="AH60" i="14"/>
  <c r="AH55" i="14"/>
  <c r="AK26" i="9"/>
  <c r="AH26" i="14"/>
  <c r="AK42" i="9"/>
  <c r="AH42" i="14"/>
  <c r="AK27" i="9"/>
  <c r="AH27" i="14"/>
  <c r="AH30" i="14"/>
  <c r="AK36" i="9"/>
  <c r="AH36" i="14"/>
  <c r="AH58" i="14"/>
  <c r="AH50" i="14"/>
  <c r="AH61" i="14"/>
  <c r="AG78" i="14"/>
  <c r="AK37" i="9"/>
  <c r="AH37" i="14"/>
  <c r="AH57" i="14"/>
  <c r="AH63" i="14"/>
  <c r="AH62" i="14"/>
  <c r="AF20" i="10"/>
  <c r="AH67" i="14"/>
  <c r="AH51" i="14"/>
  <c r="AF93" i="14"/>
  <c r="AF91" i="14"/>
  <c r="AK23" i="9"/>
  <c r="AH23" i="14"/>
  <c r="AH64" i="14"/>
  <c r="AH52" i="14"/>
  <c r="AK35" i="9"/>
  <c r="AH35" i="14"/>
  <c r="AK34" i="9"/>
  <c r="AH34" i="14"/>
  <c r="AH49" i="14"/>
  <c r="AH48" i="14"/>
  <c r="AH56" i="14"/>
  <c r="AH83" i="14"/>
  <c r="AH29" i="14"/>
  <c r="AH40" i="14"/>
  <c r="AH45" i="14"/>
  <c r="AH28" i="14"/>
  <c r="AG70" i="14"/>
  <c r="AD11" i="10"/>
  <c r="AD17" i="10"/>
  <c r="AJ38" i="6"/>
  <c r="AJ52" i="6"/>
  <c r="AH29" i="10"/>
  <c r="AH10" i="10"/>
  <c r="AI53" i="6"/>
  <c r="AN56" i="5"/>
  <c r="AL50" i="2"/>
  <c r="AE27" i="10"/>
  <c r="AF8" i="10"/>
  <c r="AF22" i="10"/>
  <c r="AK38" i="9"/>
  <c r="AK73" i="9"/>
  <c r="AI68" i="9"/>
  <c r="AD28" i="10"/>
  <c r="AD30" i="10"/>
  <c r="AJ45" i="9"/>
  <c r="AJ67" i="9"/>
  <c r="AE9" i="10"/>
  <c r="AO56" i="5"/>
  <c r="AK22" i="9"/>
  <c r="AK43" i="9"/>
  <c r="AK41" i="9"/>
  <c r="AL54" i="2"/>
  <c r="AG92" i="14"/>
  <c r="AK44" i="9"/>
  <c r="AF14" i="10"/>
  <c r="AF16" i="10"/>
  <c r="AJ72" i="9"/>
  <c r="AJ86" i="1"/>
  <c r="AJ82" i="1"/>
  <c r="AK7" i="9"/>
  <c r="AQ16" i="3"/>
  <c r="AQ27" i="3"/>
  <c r="AQ10" i="3"/>
  <c r="AQ7" i="3"/>
  <c r="AQ20" i="3"/>
  <c r="AQ22" i="3"/>
  <c r="AQ23" i="3"/>
  <c r="AQ18" i="3"/>
  <c r="AQ25" i="3"/>
  <c r="AQ12" i="3"/>
  <c r="AQ14" i="3"/>
  <c r="AQ24" i="3"/>
  <c r="AQ21" i="3"/>
  <c r="AQ39" i="3"/>
  <c r="AQ38" i="3"/>
  <c r="AQ37" i="3"/>
  <c r="AQ40" i="3"/>
  <c r="AQ36" i="3"/>
  <c r="AQ34" i="3"/>
  <c r="AQ33" i="3"/>
  <c r="AQ35" i="3"/>
  <c r="AQ32" i="3"/>
  <c r="AQ28" i="3"/>
  <c r="AQ26" i="3"/>
  <c r="AQ17" i="3"/>
  <c r="AQ19" i="3"/>
  <c r="AQ9" i="3"/>
  <c r="AQ15" i="3"/>
  <c r="AQ11" i="3"/>
  <c r="AQ8" i="3"/>
  <c r="AQ13" i="3"/>
  <c r="AQ6" i="3"/>
  <c r="AL1" i="4"/>
  <c r="AK8" i="4"/>
  <c r="AK6" i="4"/>
  <c r="AK9" i="4"/>
  <c r="AK11" i="4"/>
  <c r="AK7" i="4"/>
  <c r="AK5" i="4"/>
  <c r="AP52" i="5"/>
  <c r="AP49" i="5"/>
  <c r="AP50" i="5"/>
  <c r="AP45" i="5"/>
  <c r="AP42" i="5"/>
  <c r="AP40" i="5"/>
  <c r="AP51" i="5"/>
  <c r="AP48" i="5"/>
  <c r="AP46" i="5"/>
  <c r="AP44" i="5"/>
  <c r="AP41" i="5"/>
  <c r="AP43" i="5"/>
  <c r="AP39" i="5"/>
  <c r="AP32" i="5"/>
  <c r="AP28" i="5"/>
  <c r="AP25" i="5"/>
  <c r="AP23" i="5"/>
  <c r="AP26" i="5"/>
  <c r="AP47" i="5"/>
  <c r="AP38" i="5"/>
  <c r="AP33" i="5"/>
  <c r="AP31" i="5"/>
  <c r="AP29" i="5"/>
  <c r="AP19" i="5"/>
  <c r="AP15" i="5"/>
  <c r="AP13" i="5"/>
  <c r="AP10" i="5"/>
  <c r="AP9" i="5"/>
  <c r="AP7" i="5"/>
  <c r="AP27" i="5"/>
  <c r="AP18" i="5"/>
  <c r="AP17" i="5"/>
  <c r="AP24" i="5"/>
  <c r="AP22" i="5"/>
  <c r="AP20" i="5"/>
  <c r="AP14" i="5"/>
  <c r="AP11" i="5"/>
  <c r="AP12" i="5"/>
  <c r="AP8" i="5"/>
  <c r="AP6" i="5"/>
  <c r="AP16" i="5"/>
  <c r="AP21" i="5"/>
  <c r="AK49" i="6"/>
  <c r="AK46" i="6"/>
  <c r="AK44" i="6"/>
  <c r="AK42" i="6"/>
  <c r="AK41" i="6"/>
  <c r="AK48" i="6"/>
  <c r="AK45" i="6"/>
  <c r="AK43" i="6"/>
  <c r="AK47" i="6"/>
  <c r="AK50" i="6"/>
  <c r="AI24" i="10"/>
  <c r="AK35" i="6"/>
  <c r="AK33" i="6"/>
  <c r="AK36" i="6"/>
  <c r="AK34" i="6"/>
  <c r="AK37" i="6"/>
  <c r="AI15" i="10"/>
  <c r="AK30" i="6"/>
  <c r="AK28" i="6"/>
  <c r="AK25" i="6"/>
  <c r="AK26" i="6"/>
  <c r="AK27" i="6"/>
  <c r="AK22" i="6"/>
  <c r="AK19" i="6"/>
  <c r="AK17" i="6"/>
  <c r="AK23" i="6"/>
  <c r="AK21" i="6"/>
  <c r="AK18" i="6"/>
  <c r="AK31" i="6"/>
  <c r="AK24" i="6"/>
  <c r="AK16" i="6"/>
  <c r="AK14" i="6"/>
  <c r="AK12" i="6"/>
  <c r="AK10" i="6"/>
  <c r="AK9" i="6"/>
  <c r="AK7" i="6"/>
  <c r="AK32" i="6"/>
  <c r="AK29" i="6"/>
  <c r="AK13" i="6"/>
  <c r="AK6" i="6"/>
  <c r="AK8" i="6"/>
  <c r="AK20" i="6"/>
  <c r="AK15" i="6"/>
  <c r="AK11" i="6"/>
  <c r="AK31" i="9"/>
  <c r="AI76" i="7"/>
  <c r="AI71" i="7"/>
  <c r="AJ75" i="7"/>
  <c r="AK67" i="7"/>
  <c r="AJ70" i="7"/>
  <c r="AJ71" i="7"/>
  <c r="AK74" i="7"/>
  <c r="AK46" i="7"/>
  <c r="AL52" i="7"/>
  <c r="AL66" i="7"/>
  <c r="AL68" i="7"/>
  <c r="AL41" i="7"/>
  <c r="AL53" i="7"/>
  <c r="AL40" i="7"/>
  <c r="AL64" i="7"/>
  <c r="AL65" i="7"/>
  <c r="AL61" i="7"/>
  <c r="AL59" i="7"/>
  <c r="AL22" i="7"/>
  <c r="AL60" i="7"/>
  <c r="AL55" i="7"/>
  <c r="AL67" i="7"/>
  <c r="AL57" i="7"/>
  <c r="AL63" i="7"/>
  <c r="AL56" i="7"/>
  <c r="AL54" i="7"/>
  <c r="AL49" i="7"/>
  <c r="AL43" i="7"/>
  <c r="AL45" i="7"/>
  <c r="AL62" i="7"/>
  <c r="AL44" i="7"/>
  <c r="AL36" i="7"/>
  <c r="AL34" i="7"/>
  <c r="AL32" i="7"/>
  <c r="AL29" i="7"/>
  <c r="AL27" i="7"/>
  <c r="AL25" i="7"/>
  <c r="AL24" i="7"/>
  <c r="AL51" i="7"/>
  <c r="AL42" i="7"/>
  <c r="AL39" i="7"/>
  <c r="AL38" i="7"/>
  <c r="AL37" i="7"/>
  <c r="AL35" i="7"/>
  <c r="AL33" i="7"/>
  <c r="AL31" i="7"/>
  <c r="AL28" i="7"/>
  <c r="AL26" i="7"/>
  <c r="AL30" i="7"/>
  <c r="AL23" i="7"/>
  <c r="AL50" i="7"/>
  <c r="AL20" i="7"/>
  <c r="AL18" i="7"/>
  <c r="AL16" i="7"/>
  <c r="AL14" i="7"/>
  <c r="AL12" i="7"/>
  <c r="AL21" i="7"/>
  <c r="AL13" i="7"/>
  <c r="AL58" i="7"/>
  <c r="AL19" i="7"/>
  <c r="AL10" i="7"/>
  <c r="AL8" i="7"/>
  <c r="AL9" i="7"/>
  <c r="AL7" i="7"/>
  <c r="AL17" i="7"/>
  <c r="AL15" i="7"/>
  <c r="AL11" i="7"/>
  <c r="AK9" i="9"/>
  <c r="AK17" i="9"/>
  <c r="AL63" i="1"/>
  <c r="AL61" i="1"/>
  <c r="AL51" i="9"/>
  <c r="AL60" i="1"/>
  <c r="AK28" i="9"/>
  <c r="AK30" i="9"/>
  <c r="AK19" i="9"/>
  <c r="AK18" i="9"/>
  <c r="AN45" i="2"/>
  <c r="AN44" i="2"/>
  <c r="AN42" i="2"/>
  <c r="AL53" i="9"/>
  <c r="AN41" i="2"/>
  <c r="AL52" i="9"/>
  <c r="AN36" i="2"/>
  <c r="AN34" i="2"/>
  <c r="AN37" i="2"/>
  <c r="AG13" i="10"/>
  <c r="AN31" i="2"/>
  <c r="AN43" i="2"/>
  <c r="AN46" i="2"/>
  <c r="AN48" i="2"/>
  <c r="AG21" i="10"/>
  <c r="AN29" i="2"/>
  <c r="AN20" i="2"/>
  <c r="AN27" i="2"/>
  <c r="AI77" i="14"/>
  <c r="AN23" i="2"/>
  <c r="AN18" i="2"/>
  <c r="AN24" i="2"/>
  <c r="AN25" i="2"/>
  <c r="AN16" i="2"/>
  <c r="AN14" i="2"/>
  <c r="AN22" i="2"/>
  <c r="AN12" i="2"/>
  <c r="AN10" i="2"/>
  <c r="AN8" i="2"/>
  <c r="AN6" i="2"/>
  <c r="AN35" i="2"/>
  <c r="AI10" i="14"/>
  <c r="AN33" i="2"/>
  <c r="AG7" i="10"/>
  <c r="AL80" i="1"/>
  <c r="AL66" i="9"/>
  <c r="AL16" i="1"/>
  <c r="AL73" i="1"/>
  <c r="AL60" i="9"/>
  <c r="AL71" i="1"/>
  <c r="AL65" i="9"/>
  <c r="AL78" i="1"/>
  <c r="AL77" i="1"/>
  <c r="AL51" i="1"/>
  <c r="AL74" i="1"/>
  <c r="AL61" i="9"/>
  <c r="AL72" i="1"/>
  <c r="AL59" i="9"/>
  <c r="AL70" i="1"/>
  <c r="AL57" i="9"/>
  <c r="AL66" i="1"/>
  <c r="AL65" i="1"/>
  <c r="AL54" i="9"/>
  <c r="AL67" i="1"/>
  <c r="AL57" i="1"/>
  <c r="AL47" i="9"/>
  <c r="AL52" i="1"/>
  <c r="AI43" i="14"/>
  <c r="AL53" i="1"/>
  <c r="AL47" i="1"/>
  <c r="AL45" i="1"/>
  <c r="AI31" i="14"/>
  <c r="AL75" i="1"/>
  <c r="AL62" i="9"/>
  <c r="AL62" i="1"/>
  <c r="AL58" i="1"/>
  <c r="AL48" i="9"/>
  <c r="AL50" i="1"/>
  <c r="AL41" i="1"/>
  <c r="AL40" i="1"/>
  <c r="AL31" i="1"/>
  <c r="AL68" i="1"/>
  <c r="AL55" i="9"/>
  <c r="AL64" i="1"/>
  <c r="AL44" i="1"/>
  <c r="AL39" i="1"/>
  <c r="AL38" i="1"/>
  <c r="AL29" i="1"/>
  <c r="AL27" i="1"/>
  <c r="AL24" i="1"/>
  <c r="AL22" i="1"/>
  <c r="AL20" i="1"/>
  <c r="AL33" i="1"/>
  <c r="AL69" i="1"/>
  <c r="AL56" i="9"/>
  <c r="AL32" i="1"/>
  <c r="AL26" i="1"/>
  <c r="AL17" i="1"/>
  <c r="AI22" i="14"/>
  <c r="AI20" i="14"/>
  <c r="AL12" i="1"/>
  <c r="AI17" i="14"/>
  <c r="AL10" i="1"/>
  <c r="AL7" i="1"/>
  <c r="AL5" i="1"/>
  <c r="AL49" i="1"/>
  <c r="AG6" i="10"/>
  <c r="AL46" i="1"/>
  <c r="AL35" i="1"/>
  <c r="AI24" i="14"/>
  <c r="AL28" i="1"/>
  <c r="AL23" i="1"/>
  <c r="AL76" i="1"/>
  <c r="AL63" i="9"/>
  <c r="AL43" i="1"/>
  <c r="AI30" i="14"/>
  <c r="AL25" i="1"/>
  <c r="AL14" i="1"/>
  <c r="AI18" i="14"/>
  <c r="AL19" i="1"/>
  <c r="AL48" i="1"/>
  <c r="AI38" i="14"/>
  <c r="AL21" i="1"/>
  <c r="AL37" i="1"/>
  <c r="AL8" i="1"/>
  <c r="AL36" i="1"/>
  <c r="AL59" i="1"/>
  <c r="AL49" i="9"/>
  <c r="AL30" i="1"/>
  <c r="AL34" i="1"/>
  <c r="AL11" i="1"/>
  <c r="AI9" i="14"/>
  <c r="AL18" i="1"/>
  <c r="AI23" i="14"/>
  <c r="AL9" i="1"/>
  <c r="AL6" i="1"/>
  <c r="AK21" i="9"/>
  <c r="AF23" i="10"/>
  <c r="AF25" i="10"/>
  <c r="AK24" i="9"/>
  <c r="AK29" i="9"/>
  <c r="AK40" i="9"/>
  <c r="AM38" i="2"/>
  <c r="AM49" i="2"/>
  <c r="AM1" i="7"/>
  <c r="AK54" i="1"/>
  <c r="AK81" i="1"/>
  <c r="AF26" i="10"/>
  <c r="AL10" i="9"/>
  <c r="AG95" i="14"/>
  <c r="AG89" i="14"/>
  <c r="AI42" i="14"/>
  <c r="AG22" i="10"/>
  <c r="AH69" i="14"/>
  <c r="AH70" i="14"/>
  <c r="AL50" i="9"/>
  <c r="AI59" i="14"/>
  <c r="AL58" i="9"/>
  <c r="AI65" i="14"/>
  <c r="AL64" i="9"/>
  <c r="AL33" i="9"/>
  <c r="AI33" i="14"/>
  <c r="AI21" i="14"/>
  <c r="AL15" i="9"/>
  <c r="AI15" i="14"/>
  <c r="AL12" i="9"/>
  <c r="AI12" i="14"/>
  <c r="AL39" i="9"/>
  <c r="AI39" i="14"/>
  <c r="AL11" i="9"/>
  <c r="AI11" i="14"/>
  <c r="AL14" i="9"/>
  <c r="AI14" i="14"/>
  <c r="AL25" i="9"/>
  <c r="AI25" i="14"/>
  <c r="AL8" i="9"/>
  <c r="AI8" i="14"/>
  <c r="AL13" i="9"/>
  <c r="AI13" i="14"/>
  <c r="AL16" i="9"/>
  <c r="AI16" i="14"/>
  <c r="AL32" i="9"/>
  <c r="AI32" i="14"/>
  <c r="AI53" i="14"/>
  <c r="AI54" i="14"/>
  <c r="AH78" i="14"/>
  <c r="AI50" i="14"/>
  <c r="AI56" i="14"/>
  <c r="AL41" i="9"/>
  <c r="AI41" i="14"/>
  <c r="AG20" i="10"/>
  <c r="AI67" i="14"/>
  <c r="AI52" i="14"/>
  <c r="AM90" i="1"/>
  <c r="AL19" i="9"/>
  <c r="AI19" i="14"/>
  <c r="AL26" i="9"/>
  <c r="AI26" i="14"/>
  <c r="AI57" i="14"/>
  <c r="AI49" i="14"/>
  <c r="AL35" i="9"/>
  <c r="AI35" i="14"/>
  <c r="AI48" i="14"/>
  <c r="AI58" i="14"/>
  <c r="AI61" i="14"/>
  <c r="AG91" i="14"/>
  <c r="AG93" i="14"/>
  <c r="AL27" i="9"/>
  <c r="AI27" i="14"/>
  <c r="AL34" i="9"/>
  <c r="AI34" i="14"/>
  <c r="AL37" i="9"/>
  <c r="AI37" i="14"/>
  <c r="AI60" i="14"/>
  <c r="AL73" i="9"/>
  <c r="AI83" i="14"/>
  <c r="AL6" i="9"/>
  <c r="AI6" i="14"/>
  <c r="AI64" i="14"/>
  <c r="AL36" i="9"/>
  <c r="AI36" i="14"/>
  <c r="AL7" i="9"/>
  <c r="AI7" i="14"/>
  <c r="AI63" i="14"/>
  <c r="AG12" i="10"/>
  <c r="AI44" i="14"/>
  <c r="AI55" i="14"/>
  <c r="AI62" i="14"/>
  <c r="AI51" i="14"/>
  <c r="AI28" i="14"/>
  <c r="AI40" i="14"/>
  <c r="AI29" i="14"/>
  <c r="AE11" i="10"/>
  <c r="AE17" i="10"/>
  <c r="AJ53" i="6"/>
  <c r="AK38" i="6"/>
  <c r="AK52" i="6"/>
  <c r="AI29" i="10"/>
  <c r="AI10" i="10"/>
  <c r="AM50" i="2"/>
  <c r="AF27" i="10"/>
  <c r="AG8" i="10"/>
  <c r="AJ68" i="9"/>
  <c r="AE28" i="10"/>
  <c r="AE30" i="10"/>
  <c r="AK45" i="9"/>
  <c r="AK67" i="9"/>
  <c r="AF9" i="10"/>
  <c r="AP56" i="5"/>
  <c r="AL18" i="9"/>
  <c r="AJ74" i="9"/>
  <c r="AL43" i="9"/>
  <c r="AK72" i="9"/>
  <c r="AL9" i="9"/>
  <c r="AL22" i="9"/>
  <c r="AK86" i="1"/>
  <c r="AK82" i="1"/>
  <c r="AR39" i="3"/>
  <c r="AR37" i="3"/>
  <c r="AR36" i="3"/>
  <c r="AR33" i="3"/>
  <c r="AR32" i="3"/>
  <c r="AR28" i="3"/>
  <c r="AR38" i="3"/>
  <c r="AR40" i="3"/>
  <c r="AR34" i="3"/>
  <c r="AR35" i="3"/>
  <c r="AR26" i="3"/>
  <c r="AR22" i="3"/>
  <c r="AR23" i="3"/>
  <c r="AR18" i="3"/>
  <c r="AR25" i="3"/>
  <c r="AR16" i="3"/>
  <c r="AR27" i="3"/>
  <c r="AR12" i="3"/>
  <c r="AR10" i="3"/>
  <c r="AR14" i="3"/>
  <c r="AR7" i="3"/>
  <c r="AR24" i="3"/>
  <c r="AR21" i="3"/>
  <c r="AR19" i="3"/>
  <c r="AR20" i="3"/>
  <c r="AR17" i="3"/>
  <c r="AR15" i="3"/>
  <c r="AR13" i="3"/>
  <c r="AR11" i="3"/>
  <c r="AR9" i="3"/>
  <c r="AR8" i="3"/>
  <c r="AR6" i="3"/>
  <c r="AL49" i="6"/>
  <c r="AL48" i="6"/>
  <c r="AL36" i="6"/>
  <c r="AL46" i="6"/>
  <c r="AL45" i="6"/>
  <c r="AL44" i="6"/>
  <c r="AL43" i="6"/>
  <c r="AL42" i="6"/>
  <c r="AL47" i="6"/>
  <c r="AL41" i="6"/>
  <c r="AL50" i="6"/>
  <c r="AJ24" i="10"/>
  <c r="AL35" i="6"/>
  <c r="AL34" i="6"/>
  <c r="AL33" i="6"/>
  <c r="AL37" i="6"/>
  <c r="AJ15" i="10"/>
  <c r="AL31" i="6"/>
  <c r="AL29" i="6"/>
  <c r="AL30" i="6"/>
  <c r="AL28" i="6"/>
  <c r="AL25" i="6"/>
  <c r="AL24" i="6"/>
  <c r="AL27" i="6"/>
  <c r="AL23" i="6"/>
  <c r="AL22" i="6"/>
  <c r="AL21" i="6"/>
  <c r="AL19" i="6"/>
  <c r="AL18" i="6"/>
  <c r="AL20" i="6"/>
  <c r="AL13" i="6"/>
  <c r="AL26" i="6"/>
  <c r="AL16" i="6"/>
  <c r="AL14" i="6"/>
  <c r="AL11" i="6"/>
  <c r="AL9" i="6"/>
  <c r="AL8" i="6"/>
  <c r="AL32" i="6"/>
  <c r="AL17" i="6"/>
  <c r="AL12" i="6"/>
  <c r="AL10" i="6"/>
  <c r="AL15" i="6"/>
  <c r="AL7" i="6"/>
  <c r="AL6" i="6"/>
  <c r="AR21" i="5"/>
  <c r="AQ52" i="5"/>
  <c r="AQ51" i="5"/>
  <c r="AQ49" i="5"/>
  <c r="AQ48" i="5"/>
  <c r="AQ50" i="5"/>
  <c r="AQ46" i="5"/>
  <c r="AQ45" i="5"/>
  <c r="AQ44" i="5"/>
  <c r="AQ42" i="5"/>
  <c r="AQ41" i="5"/>
  <c r="AQ40" i="5"/>
  <c r="AQ43" i="5"/>
  <c r="AQ27" i="5"/>
  <c r="AQ23" i="5"/>
  <c r="AQ22" i="5"/>
  <c r="AQ19" i="5"/>
  <c r="AQ20" i="5"/>
  <c r="AQ15" i="5"/>
  <c r="AQ14" i="5"/>
  <c r="AQ47" i="5"/>
  <c r="AQ39" i="5"/>
  <c r="AQ38" i="5"/>
  <c r="AQ33" i="5"/>
  <c r="AQ32" i="5"/>
  <c r="AQ31" i="5"/>
  <c r="AQ29" i="5"/>
  <c r="AQ28" i="5"/>
  <c r="AQ26" i="5"/>
  <c r="AQ18" i="5"/>
  <c r="AQ17" i="5"/>
  <c r="AQ24" i="5"/>
  <c r="AQ11" i="5"/>
  <c r="AQ12" i="5"/>
  <c r="AQ8" i="5"/>
  <c r="AQ16" i="5"/>
  <c r="AQ21" i="5"/>
  <c r="AQ25" i="5"/>
  <c r="AQ13" i="5"/>
  <c r="AQ10" i="5"/>
  <c r="AQ9" i="5"/>
  <c r="AQ7" i="5"/>
  <c r="AQ6" i="5"/>
  <c r="AM1" i="4"/>
  <c r="AL11" i="4"/>
  <c r="AL8" i="4"/>
  <c r="AL7" i="4"/>
  <c r="AL6" i="4"/>
  <c r="AL5" i="4"/>
  <c r="AL9" i="4"/>
  <c r="AJ76" i="7"/>
  <c r="AK75" i="7"/>
  <c r="AM52" i="7"/>
  <c r="AM41" i="7"/>
  <c r="AM66" i="7"/>
  <c r="AM68" i="7"/>
  <c r="AM40" i="7"/>
  <c r="AM53" i="7"/>
  <c r="AM64" i="7"/>
  <c r="AM65" i="7"/>
  <c r="AM61" i="7"/>
  <c r="AM63" i="7"/>
  <c r="AM62" i="7"/>
  <c r="AM60" i="7"/>
  <c r="AM22" i="7"/>
  <c r="AM59" i="7"/>
  <c r="AM57" i="7"/>
  <c r="AM58" i="7"/>
  <c r="AM50" i="7"/>
  <c r="AM56" i="7"/>
  <c r="AM54" i="7"/>
  <c r="AM51" i="7"/>
  <c r="AM49" i="7"/>
  <c r="AM43" i="7"/>
  <c r="AM45" i="7"/>
  <c r="AM37" i="7"/>
  <c r="AM55" i="7"/>
  <c r="AM44" i="7"/>
  <c r="AM42" i="7"/>
  <c r="AM39" i="7"/>
  <c r="AM38" i="7"/>
  <c r="AM35" i="7"/>
  <c r="AM33" i="7"/>
  <c r="AM28" i="7"/>
  <c r="AM30" i="7"/>
  <c r="AM20" i="7"/>
  <c r="AM18" i="7"/>
  <c r="AM16" i="7"/>
  <c r="AM14" i="7"/>
  <c r="AM29" i="7"/>
  <c r="AM25" i="7"/>
  <c r="AM31" i="7"/>
  <c r="AM26" i="7"/>
  <c r="AM23" i="7"/>
  <c r="AM21" i="7"/>
  <c r="AM19" i="7"/>
  <c r="AM17" i="7"/>
  <c r="AM15" i="7"/>
  <c r="AM13" i="7"/>
  <c r="AM11" i="7"/>
  <c r="AM12" i="7"/>
  <c r="AM10" i="7"/>
  <c r="AM8" i="7"/>
  <c r="AM36" i="7"/>
  <c r="AM32" i="7"/>
  <c r="AM24" i="7"/>
  <c r="AM34" i="7"/>
  <c r="AM9" i="7"/>
  <c r="AM7" i="7"/>
  <c r="AM27" i="7"/>
  <c r="AM67" i="7"/>
  <c r="AL74" i="7"/>
  <c r="AL75" i="7"/>
  <c r="AL46" i="7"/>
  <c r="AK70" i="7"/>
  <c r="AL42" i="9"/>
  <c r="AL23" i="9"/>
  <c r="AL17" i="9"/>
  <c r="AM61" i="1"/>
  <c r="AM60" i="1"/>
  <c r="AM63" i="1"/>
  <c r="AM51" i="9"/>
  <c r="AL20" i="9"/>
  <c r="AL31" i="9"/>
  <c r="AL30" i="9"/>
  <c r="AL38" i="9"/>
  <c r="AO46" i="2"/>
  <c r="AO44" i="2"/>
  <c r="AO41" i="2"/>
  <c r="AM52" i="9"/>
  <c r="AO48" i="2"/>
  <c r="AH21" i="10"/>
  <c r="AO42" i="2"/>
  <c r="AM53" i="9"/>
  <c r="AO36" i="2"/>
  <c r="AO34" i="2"/>
  <c r="AO43" i="2"/>
  <c r="AO45" i="2"/>
  <c r="AO24" i="2"/>
  <c r="AO27" i="2"/>
  <c r="AJ77" i="14"/>
  <c r="AO22" i="2"/>
  <c r="AO25" i="2"/>
  <c r="AO29" i="2"/>
  <c r="AJ32" i="14"/>
  <c r="AO16" i="2"/>
  <c r="AH22" i="10"/>
  <c r="AO14" i="2"/>
  <c r="AO12" i="2"/>
  <c r="AO10" i="2"/>
  <c r="AO8" i="2"/>
  <c r="AO6" i="2"/>
  <c r="AO20" i="2"/>
  <c r="AJ14" i="14"/>
  <c r="AO33" i="2"/>
  <c r="AH7" i="10"/>
  <c r="AO37" i="2"/>
  <c r="AH13" i="10"/>
  <c r="AO35" i="2"/>
  <c r="AO23" i="2"/>
  <c r="AO18" i="2"/>
  <c r="AJ8" i="14"/>
  <c r="AO31" i="2"/>
  <c r="AM80" i="1"/>
  <c r="AM66" i="9"/>
  <c r="AM78" i="1"/>
  <c r="AM75" i="1"/>
  <c r="AM62" i="9"/>
  <c r="AM76" i="1"/>
  <c r="AM63" i="9"/>
  <c r="AM77" i="1"/>
  <c r="AM72" i="1"/>
  <c r="AM59" i="9"/>
  <c r="AM70" i="1"/>
  <c r="AM57" i="9"/>
  <c r="AM74" i="1"/>
  <c r="AM61" i="9"/>
  <c r="AM71" i="1"/>
  <c r="AM66" i="1"/>
  <c r="AM65" i="1"/>
  <c r="AM54" i="9"/>
  <c r="AM69" i="1"/>
  <c r="AM58" i="1"/>
  <c r="AM48" i="9"/>
  <c r="AM73" i="1"/>
  <c r="AM60" i="9"/>
  <c r="AM52" i="1"/>
  <c r="AJ43" i="14"/>
  <c r="AM53" i="1"/>
  <c r="AM47" i="1"/>
  <c r="AM45" i="1"/>
  <c r="AM40" i="1"/>
  <c r="AM38" i="1"/>
  <c r="AM36" i="1"/>
  <c r="AM32" i="1"/>
  <c r="AM62" i="1"/>
  <c r="AM64" i="1"/>
  <c r="AM51" i="1"/>
  <c r="AJ42" i="14"/>
  <c r="AM16" i="1"/>
  <c r="AM67" i="1"/>
  <c r="AM68" i="1"/>
  <c r="AM55" i="9"/>
  <c r="AM44" i="1"/>
  <c r="AM39" i="1"/>
  <c r="AM29" i="1"/>
  <c r="AM27" i="1"/>
  <c r="AM24" i="1"/>
  <c r="AM22" i="1"/>
  <c r="AM20" i="1"/>
  <c r="AM33" i="1"/>
  <c r="AM34" i="1"/>
  <c r="AM18" i="1"/>
  <c r="AJ20" i="14"/>
  <c r="AJ18" i="14"/>
  <c r="AM59" i="1"/>
  <c r="AM49" i="9"/>
  <c r="AM46" i="1"/>
  <c r="AM43" i="1"/>
  <c r="AM41" i="1"/>
  <c r="AM25" i="1"/>
  <c r="AM14" i="1"/>
  <c r="AJ19" i="14"/>
  <c r="AM57" i="1"/>
  <c r="AM47" i="9"/>
  <c r="AM50" i="1"/>
  <c r="AJ41" i="14"/>
  <c r="AM48" i="1"/>
  <c r="AM31" i="1"/>
  <c r="AM30" i="1"/>
  <c r="AM35" i="1"/>
  <c r="AJ24" i="14"/>
  <c r="AM28" i="1"/>
  <c r="AM23" i="1"/>
  <c r="AM19" i="1"/>
  <c r="AM11" i="1"/>
  <c r="AM8" i="1"/>
  <c r="AM6" i="1"/>
  <c r="AM9" i="1"/>
  <c r="AM21" i="1"/>
  <c r="AM17" i="1"/>
  <c r="AM10" i="1"/>
  <c r="AM5" i="1"/>
  <c r="AM7" i="1"/>
  <c r="AM26" i="1"/>
  <c r="AM12" i="1"/>
  <c r="AJ17" i="14"/>
  <c r="AM49" i="1"/>
  <c r="AH6" i="10"/>
  <c r="AM37" i="1"/>
  <c r="AL28" i="9"/>
  <c r="AL21" i="9"/>
  <c r="AG23" i="10"/>
  <c r="AG25" i="10"/>
  <c r="AL29" i="9"/>
  <c r="AL24" i="9"/>
  <c r="AN38" i="2"/>
  <c r="AN49" i="2"/>
  <c r="AL44" i="9"/>
  <c r="AG14" i="10"/>
  <c r="AG16" i="10"/>
  <c r="AL40" i="9"/>
  <c r="AG9" i="10"/>
  <c r="AG11" i="10"/>
  <c r="AM54" i="2"/>
  <c r="AL54" i="1"/>
  <c r="AL81" i="1"/>
  <c r="AG26" i="10"/>
  <c r="AN1" i="7"/>
  <c r="AM14" i="9"/>
  <c r="AM73" i="9"/>
  <c r="AM32" i="9"/>
  <c r="AS1" i="3"/>
  <c r="AH95" i="14"/>
  <c r="AH89" i="14"/>
  <c r="AM56" i="9"/>
  <c r="AM65" i="9"/>
  <c r="AI45" i="14"/>
  <c r="AI69" i="14"/>
  <c r="AI70" i="14"/>
  <c r="AM50" i="9"/>
  <c r="AJ59" i="14"/>
  <c r="AM58" i="9"/>
  <c r="AJ65" i="14"/>
  <c r="AM64" i="9"/>
  <c r="AM10" i="9"/>
  <c r="AJ10" i="14"/>
  <c r="AM11" i="9"/>
  <c r="AJ11" i="14"/>
  <c r="AM16" i="9"/>
  <c r="AJ16" i="14"/>
  <c r="AM33" i="9"/>
  <c r="AJ33" i="14"/>
  <c r="AJ53" i="14"/>
  <c r="AM12" i="9"/>
  <c r="AJ12" i="14"/>
  <c r="AM13" i="9"/>
  <c r="AJ13" i="14"/>
  <c r="AM39" i="9"/>
  <c r="AJ39" i="14"/>
  <c r="AJ21" i="14"/>
  <c r="AK74" i="9"/>
  <c r="AH92" i="14"/>
  <c r="AJ22" i="14"/>
  <c r="AJ38" i="14"/>
  <c r="AM15" i="9"/>
  <c r="AJ15" i="14"/>
  <c r="AM25" i="9"/>
  <c r="AJ25" i="14"/>
  <c r="AJ54" i="14"/>
  <c r="AM6" i="9"/>
  <c r="AJ6" i="14"/>
  <c r="AM27" i="9"/>
  <c r="AJ27" i="14"/>
  <c r="AJ48" i="14"/>
  <c r="AJ30" i="14"/>
  <c r="AH12" i="10"/>
  <c r="AJ44" i="14"/>
  <c r="AJ57" i="14"/>
  <c r="AJ62" i="14"/>
  <c r="AJ83" i="14"/>
  <c r="AM36" i="9"/>
  <c r="AJ36" i="14"/>
  <c r="AM23" i="9"/>
  <c r="AJ23" i="14"/>
  <c r="AM31" i="9"/>
  <c r="AJ31" i="14"/>
  <c r="AJ55" i="14"/>
  <c r="AJ58" i="14"/>
  <c r="AJ64" i="14"/>
  <c r="AH20" i="10"/>
  <c r="AJ67" i="14"/>
  <c r="AJ52" i="14"/>
  <c r="AN90" i="1"/>
  <c r="AJ50" i="14"/>
  <c r="AM34" i="9"/>
  <c r="AJ34" i="14"/>
  <c r="AM26" i="9"/>
  <c r="AJ26" i="14"/>
  <c r="AM35" i="9"/>
  <c r="AJ35" i="14"/>
  <c r="AJ61" i="14"/>
  <c r="AJ60" i="14"/>
  <c r="AJ63" i="14"/>
  <c r="AJ51" i="14"/>
  <c r="AH91" i="14"/>
  <c r="AH93" i="14"/>
  <c r="AI78" i="14"/>
  <c r="AM7" i="9"/>
  <c r="AJ7" i="14"/>
  <c r="AM9" i="9"/>
  <c r="AJ9" i="14"/>
  <c r="AJ56" i="14"/>
  <c r="AM37" i="9"/>
  <c r="AJ37" i="14"/>
  <c r="AJ49" i="14"/>
  <c r="AH8" i="10"/>
  <c r="AJ40" i="14"/>
  <c r="AJ28" i="14"/>
  <c r="AJ29" i="14"/>
  <c r="AF11" i="10"/>
  <c r="AF17" i="10"/>
  <c r="AL38" i="6"/>
  <c r="AL52" i="6"/>
  <c r="AJ29" i="10"/>
  <c r="AJ10" i="10"/>
  <c r="AK53" i="6"/>
  <c r="AN50" i="2"/>
  <c r="AG27" i="10"/>
  <c r="AG17" i="10"/>
  <c r="AK68" i="9"/>
  <c r="AF28" i="10"/>
  <c r="AF30" i="10"/>
  <c r="AQ56" i="5"/>
  <c r="AM18" i="9"/>
  <c r="AL86" i="1"/>
  <c r="AL82" i="1"/>
  <c r="AL72" i="9"/>
  <c r="AM17" i="9"/>
  <c r="AS15" i="3"/>
  <c r="AS13" i="3"/>
  <c r="AS9" i="3"/>
  <c r="AS6" i="3"/>
  <c r="AS39" i="3"/>
  <c r="AS38" i="3"/>
  <c r="AS37" i="3"/>
  <c r="AS40" i="3"/>
  <c r="AS36" i="3"/>
  <c r="AS34" i="3"/>
  <c r="AS33" i="3"/>
  <c r="AS35" i="3"/>
  <c r="AS32" i="3"/>
  <c r="AS41" i="3"/>
  <c r="AS28" i="3"/>
  <c r="AS26" i="3"/>
  <c r="AS24" i="3"/>
  <c r="AS21" i="3"/>
  <c r="AS19" i="3"/>
  <c r="AS20" i="3"/>
  <c r="AS17" i="3"/>
  <c r="AS11" i="3"/>
  <c r="AS8" i="3"/>
  <c r="AS22" i="3"/>
  <c r="AS23" i="3"/>
  <c r="AS25" i="3"/>
  <c r="AS18" i="3"/>
  <c r="AS27" i="3"/>
  <c r="AS10" i="3"/>
  <c r="AS7" i="3"/>
  <c r="AS16" i="3"/>
  <c r="AS12" i="3"/>
  <c r="AS14" i="3"/>
  <c r="AS29" i="3"/>
  <c r="AN1" i="4"/>
  <c r="AM11" i="4"/>
  <c r="AM7" i="4"/>
  <c r="AM5" i="4"/>
  <c r="AM8" i="4"/>
  <c r="AM6" i="4"/>
  <c r="AM9" i="4"/>
  <c r="AS1" i="5"/>
  <c r="AR51" i="5"/>
  <c r="AR48" i="5"/>
  <c r="AR46" i="5"/>
  <c r="AR44" i="5"/>
  <c r="AR41" i="5"/>
  <c r="AR52" i="5"/>
  <c r="AR49" i="5"/>
  <c r="AR50" i="5"/>
  <c r="AR45" i="5"/>
  <c r="AR42" i="5"/>
  <c r="AR40" i="5"/>
  <c r="AR47" i="5"/>
  <c r="AR38" i="5"/>
  <c r="AR33" i="5"/>
  <c r="AR31" i="5"/>
  <c r="AR29" i="5"/>
  <c r="AR27" i="5"/>
  <c r="AR24" i="5"/>
  <c r="AR22" i="5"/>
  <c r="AR43" i="5"/>
  <c r="AR39" i="5"/>
  <c r="AR32" i="5"/>
  <c r="AR28" i="5"/>
  <c r="AR23" i="5"/>
  <c r="AR11" i="5"/>
  <c r="AR12" i="5"/>
  <c r="AR8" i="5"/>
  <c r="AR6" i="5"/>
  <c r="AR20" i="5"/>
  <c r="AR16" i="5"/>
  <c r="AR14" i="5"/>
  <c r="AR25" i="5"/>
  <c r="AR13" i="5"/>
  <c r="AR10" i="5"/>
  <c r="AR9" i="5"/>
  <c r="AR7" i="5"/>
  <c r="AR26" i="5"/>
  <c r="AR19" i="5"/>
  <c r="AR18" i="5"/>
  <c r="AR15" i="5"/>
  <c r="AR17" i="5"/>
  <c r="AN1" i="6"/>
  <c r="AM48" i="6"/>
  <c r="AM45" i="6"/>
  <c r="AM43" i="6"/>
  <c r="AM47" i="6"/>
  <c r="AK24" i="10"/>
  <c r="AM49" i="6"/>
  <c r="AM46" i="6"/>
  <c r="AM44" i="6"/>
  <c r="AM42" i="6"/>
  <c r="AM41" i="6"/>
  <c r="AM36" i="6"/>
  <c r="AM34" i="6"/>
  <c r="AK15" i="10"/>
  <c r="AM35" i="6"/>
  <c r="AM33" i="6"/>
  <c r="AM31" i="6"/>
  <c r="AM29" i="6"/>
  <c r="AM26" i="6"/>
  <c r="AM27" i="6"/>
  <c r="AM28" i="6"/>
  <c r="AM25" i="6"/>
  <c r="AM24" i="6"/>
  <c r="AM23" i="6"/>
  <c r="AM21" i="6"/>
  <c r="AM18" i="6"/>
  <c r="AM30" i="6"/>
  <c r="AM22" i="6"/>
  <c r="AM19" i="6"/>
  <c r="AM20" i="6"/>
  <c r="AM13" i="6"/>
  <c r="AM11" i="6"/>
  <c r="AM15" i="6"/>
  <c r="AM8" i="6"/>
  <c r="AM6" i="6"/>
  <c r="AM17" i="6"/>
  <c r="AM16" i="6"/>
  <c r="AM12" i="6"/>
  <c r="AM14" i="6"/>
  <c r="AM7" i="6"/>
  <c r="AM9" i="6"/>
  <c r="AM10" i="6"/>
  <c r="AM30" i="9"/>
  <c r="AK76" i="7"/>
  <c r="AK71" i="7"/>
  <c r="AN52" i="7"/>
  <c r="AN68" i="7"/>
  <c r="AN66" i="7"/>
  <c r="AN53" i="7"/>
  <c r="AN41" i="7"/>
  <c r="AN40" i="7"/>
  <c r="AN22" i="7"/>
  <c r="AN63" i="7"/>
  <c r="AN62" i="7"/>
  <c r="AN60" i="7"/>
  <c r="AN57" i="7"/>
  <c r="AN65" i="7"/>
  <c r="AN56" i="7"/>
  <c r="AN54" i="7"/>
  <c r="AN61" i="7"/>
  <c r="AN55" i="7"/>
  <c r="AN64" i="7"/>
  <c r="AN59" i="7"/>
  <c r="AN44" i="7"/>
  <c r="AN42" i="7"/>
  <c r="AN39" i="7"/>
  <c r="AN58" i="7"/>
  <c r="AN51" i="7"/>
  <c r="AN50" i="7"/>
  <c r="AN38" i="7"/>
  <c r="AN35" i="7"/>
  <c r="AN33" i="7"/>
  <c r="AN31" i="7"/>
  <c r="AN28" i="7"/>
  <c r="AN26" i="7"/>
  <c r="AN30" i="7"/>
  <c r="AN23" i="7"/>
  <c r="AN49" i="7"/>
  <c r="AN37" i="7"/>
  <c r="AN43" i="7"/>
  <c r="AN36" i="7"/>
  <c r="AN34" i="7"/>
  <c r="AN32" i="7"/>
  <c r="AN29" i="7"/>
  <c r="AN27" i="7"/>
  <c r="AN25" i="7"/>
  <c r="AN24" i="7"/>
  <c r="AN45" i="7"/>
  <c r="AN21" i="7"/>
  <c r="AN19" i="7"/>
  <c r="AN17" i="7"/>
  <c r="AN15" i="7"/>
  <c r="AN13" i="7"/>
  <c r="AN11" i="7"/>
  <c r="AN16" i="7"/>
  <c r="AN9" i="7"/>
  <c r="AN8" i="7"/>
  <c r="AN14" i="7"/>
  <c r="AN7" i="7"/>
  <c r="AN18" i="7"/>
  <c r="AN12" i="7"/>
  <c r="AN20" i="7"/>
  <c r="AN10" i="7"/>
  <c r="AM74" i="7"/>
  <c r="AL70" i="7"/>
  <c r="AM75" i="7"/>
  <c r="AM46" i="7"/>
  <c r="AM38" i="9"/>
  <c r="AN63" i="1"/>
  <c r="AN61" i="1"/>
  <c r="AN51" i="9"/>
  <c r="AN60" i="1"/>
  <c r="AM22" i="9"/>
  <c r="AM42" i="9"/>
  <c r="AM41" i="9"/>
  <c r="AM19" i="9"/>
  <c r="AM43" i="9"/>
  <c r="AP41" i="2"/>
  <c r="AN52" i="9"/>
  <c r="AP43" i="2"/>
  <c r="AP48" i="2"/>
  <c r="AI21" i="10"/>
  <c r="AP35" i="2"/>
  <c r="AP46" i="2"/>
  <c r="AP34" i="2"/>
  <c r="AP44" i="2"/>
  <c r="AP42" i="2"/>
  <c r="AN53" i="9"/>
  <c r="AP36" i="2"/>
  <c r="AP25" i="2"/>
  <c r="AP31" i="2"/>
  <c r="AP24" i="2"/>
  <c r="AP23" i="2"/>
  <c r="AP18" i="2"/>
  <c r="AP16" i="2"/>
  <c r="AK77" i="14"/>
  <c r="AP22" i="2"/>
  <c r="AP33" i="2"/>
  <c r="AI7" i="10"/>
  <c r="AP27" i="2"/>
  <c r="AP29" i="2"/>
  <c r="AP20" i="2"/>
  <c r="AP37" i="2"/>
  <c r="AI13" i="10"/>
  <c r="AP45" i="2"/>
  <c r="AP14" i="2"/>
  <c r="AP12" i="2"/>
  <c r="AP10" i="2"/>
  <c r="AP8" i="2"/>
  <c r="AP6" i="2"/>
  <c r="AM20" i="9"/>
  <c r="AM44" i="9"/>
  <c r="AH14" i="10"/>
  <c r="AH16" i="10"/>
  <c r="AM8" i="9"/>
  <c r="AN80" i="1"/>
  <c r="AN66" i="9"/>
  <c r="AN78" i="1"/>
  <c r="AN77" i="1"/>
  <c r="AN72" i="1"/>
  <c r="AN59" i="9"/>
  <c r="AN75" i="1"/>
  <c r="AN62" i="9"/>
  <c r="AN74" i="1"/>
  <c r="AN61" i="9"/>
  <c r="AN73" i="1"/>
  <c r="AN60" i="9"/>
  <c r="AN70" i="1"/>
  <c r="AN57" i="9"/>
  <c r="AN52" i="1"/>
  <c r="AK43" i="14"/>
  <c r="AN50" i="1"/>
  <c r="AK41" i="14"/>
  <c r="AN65" i="9"/>
  <c r="AN67" i="1"/>
  <c r="AN68" i="1"/>
  <c r="AN55" i="9"/>
  <c r="AN62" i="1"/>
  <c r="AN71" i="1"/>
  <c r="AN64" i="1"/>
  <c r="AN51" i="1"/>
  <c r="AN65" i="1"/>
  <c r="AN54" i="9"/>
  <c r="AN69" i="1"/>
  <c r="AN56" i="9"/>
  <c r="AN59" i="1"/>
  <c r="AN49" i="9"/>
  <c r="AN48" i="1"/>
  <c r="AK38" i="14"/>
  <c r="AN46" i="1"/>
  <c r="AN44" i="1"/>
  <c r="AN41" i="1"/>
  <c r="AN45" i="1"/>
  <c r="AN38" i="1"/>
  <c r="AN43" i="1"/>
  <c r="AN16" i="1"/>
  <c r="AK21" i="14"/>
  <c r="AN76" i="1"/>
  <c r="AN63" i="9"/>
  <c r="AN57" i="1"/>
  <c r="AN47" i="9"/>
  <c r="AN47" i="1"/>
  <c r="AN36" i="1"/>
  <c r="AN35" i="1"/>
  <c r="AK24" i="14"/>
  <c r="AN30" i="1"/>
  <c r="AN28" i="1"/>
  <c r="AN25" i="1"/>
  <c r="AN26" i="1"/>
  <c r="AN21" i="1"/>
  <c r="AN23" i="1"/>
  <c r="AN66" i="1"/>
  <c r="AN53" i="1"/>
  <c r="AN27" i="1"/>
  <c r="AN33" i="1"/>
  <c r="AN19" i="1"/>
  <c r="AK18" i="14"/>
  <c r="AN11" i="1"/>
  <c r="AK9" i="14"/>
  <c r="AN8" i="1"/>
  <c r="AN6" i="1"/>
  <c r="AN9" i="1"/>
  <c r="AN58" i="1"/>
  <c r="AN48" i="9"/>
  <c r="AN39" i="1"/>
  <c r="AK31" i="14"/>
  <c r="AN31" i="1"/>
  <c r="AN29" i="1"/>
  <c r="AN20" i="1"/>
  <c r="AN34" i="1"/>
  <c r="AN37" i="1"/>
  <c r="AN22" i="1"/>
  <c r="AN40" i="1"/>
  <c r="AN12" i="1"/>
  <c r="AK17" i="14"/>
  <c r="AN49" i="1"/>
  <c r="AI6" i="10"/>
  <c r="AN32" i="1"/>
  <c r="AN14" i="1"/>
  <c r="AN7" i="1"/>
  <c r="AN24" i="1"/>
  <c r="AN17" i="1"/>
  <c r="AK22" i="14"/>
  <c r="AN10" i="1"/>
  <c r="AK7" i="14"/>
  <c r="AN18" i="1"/>
  <c r="AN5" i="1"/>
  <c r="AM28" i="9"/>
  <c r="AL45" i="9"/>
  <c r="AL67" i="9"/>
  <c r="AH23" i="10"/>
  <c r="AH25" i="10"/>
  <c r="AM24" i="9"/>
  <c r="AM29" i="9"/>
  <c r="AO38" i="2"/>
  <c r="AO49" i="2"/>
  <c r="AH27" i="10"/>
  <c r="AM40" i="9"/>
  <c r="AH9" i="10"/>
  <c r="AM21" i="9"/>
  <c r="AN54" i="2"/>
  <c r="AM54" i="1"/>
  <c r="AM81" i="1"/>
  <c r="AH26" i="10"/>
  <c r="AI95" i="14"/>
  <c r="AI89" i="14"/>
  <c r="AN64" i="9"/>
  <c r="AJ45" i="14"/>
  <c r="AK59" i="14"/>
  <c r="AN58" i="9"/>
  <c r="AN50" i="9"/>
  <c r="AN10" i="9"/>
  <c r="AK10" i="14"/>
  <c r="AN32" i="9"/>
  <c r="AK32" i="14"/>
  <c r="AL74" i="9"/>
  <c r="AI92" i="14"/>
  <c r="AK20" i="14"/>
  <c r="AN12" i="9"/>
  <c r="AK12" i="14"/>
  <c r="AN16" i="9"/>
  <c r="AK16" i="14"/>
  <c r="AK54" i="14"/>
  <c r="AN33" i="9"/>
  <c r="AK33" i="14"/>
  <c r="AJ69" i="14"/>
  <c r="AN14" i="9"/>
  <c r="AK14" i="14"/>
  <c r="AN39" i="9"/>
  <c r="AK39" i="14"/>
  <c r="AN15" i="9"/>
  <c r="AK15" i="14"/>
  <c r="AN11" i="9"/>
  <c r="AK11" i="14"/>
  <c r="AK65" i="14"/>
  <c r="AN13" i="9"/>
  <c r="AK13" i="14"/>
  <c r="AN8" i="9"/>
  <c r="AK8" i="14"/>
  <c r="AN25" i="9"/>
  <c r="AK25" i="14"/>
  <c r="AK53" i="14"/>
  <c r="AN23" i="9"/>
  <c r="AK23" i="14"/>
  <c r="AN6" i="9"/>
  <c r="AK6" i="14"/>
  <c r="AI12" i="10"/>
  <c r="AK44" i="14"/>
  <c r="AK64" i="14"/>
  <c r="AN35" i="9"/>
  <c r="AK35" i="14"/>
  <c r="AN73" i="9"/>
  <c r="AK83" i="14"/>
  <c r="AK62" i="14"/>
  <c r="AK51" i="14"/>
  <c r="AI93" i="14"/>
  <c r="AI91" i="14"/>
  <c r="AN27" i="9"/>
  <c r="AK27" i="14"/>
  <c r="AN26" i="9"/>
  <c r="AK26" i="14"/>
  <c r="AK50" i="14"/>
  <c r="AN42" i="9"/>
  <c r="AK42" i="14"/>
  <c r="AK56" i="14"/>
  <c r="AK63" i="14"/>
  <c r="AI20" i="10"/>
  <c r="AK67" i="14"/>
  <c r="AK52" i="14"/>
  <c r="AM72" i="9"/>
  <c r="AJ78" i="14"/>
  <c r="AN19" i="9"/>
  <c r="AK19" i="14"/>
  <c r="AN37" i="9"/>
  <c r="AK37" i="14"/>
  <c r="AK30" i="14"/>
  <c r="AN34" i="9"/>
  <c r="AK34" i="14"/>
  <c r="AK57" i="14"/>
  <c r="AK58" i="14"/>
  <c r="AK60" i="14"/>
  <c r="AO90" i="1"/>
  <c r="AK49" i="14"/>
  <c r="AK48" i="14"/>
  <c r="AN36" i="9"/>
  <c r="AK36" i="14"/>
  <c r="AK55" i="14"/>
  <c r="AK61" i="14"/>
  <c r="AK40" i="14"/>
  <c r="AK28" i="14"/>
  <c r="AK29" i="14"/>
  <c r="AJ70" i="14"/>
  <c r="AH11" i="10"/>
  <c r="AH17" i="10"/>
  <c r="AL53" i="6"/>
  <c r="AK10" i="10"/>
  <c r="AI8" i="10"/>
  <c r="AI22" i="10"/>
  <c r="AN31" i="9"/>
  <c r="AL68" i="9"/>
  <c r="AG28" i="10"/>
  <c r="AG30" i="10"/>
  <c r="AR56" i="5"/>
  <c r="AO54" i="2"/>
  <c r="AJ92" i="14"/>
  <c r="AO50" i="2"/>
  <c r="AN20" i="9"/>
  <c r="AN22" i="9"/>
  <c r="AN18" i="9"/>
  <c r="AN41" i="9"/>
  <c r="AM86" i="1"/>
  <c r="AM82" i="1"/>
  <c r="AN43" i="9"/>
  <c r="AN48" i="6"/>
  <c r="AN49" i="6"/>
  <c r="AN46" i="6"/>
  <c r="AN45" i="6"/>
  <c r="AN44" i="6"/>
  <c r="AN43" i="6"/>
  <c r="AN42" i="6"/>
  <c r="AN47" i="6"/>
  <c r="AN41" i="6"/>
  <c r="AN50" i="6"/>
  <c r="AN35" i="6"/>
  <c r="AN36" i="6"/>
  <c r="AN30" i="6"/>
  <c r="AN28" i="6"/>
  <c r="AN34" i="6"/>
  <c r="AN33" i="6"/>
  <c r="AN37" i="6"/>
  <c r="AN31" i="6"/>
  <c r="AN29" i="6"/>
  <c r="AN26" i="6"/>
  <c r="AN27" i="6"/>
  <c r="AN23" i="6"/>
  <c r="AN22" i="6"/>
  <c r="AN21" i="6"/>
  <c r="AN19" i="6"/>
  <c r="AN18" i="6"/>
  <c r="AN17" i="6"/>
  <c r="AN25" i="6"/>
  <c r="AN16" i="6"/>
  <c r="AN14" i="6"/>
  <c r="AN12" i="6"/>
  <c r="AN24" i="6"/>
  <c r="AN20" i="6"/>
  <c r="AN13" i="6"/>
  <c r="AN10" i="6"/>
  <c r="AN7" i="6"/>
  <c r="AN9" i="6"/>
  <c r="AN32" i="6"/>
  <c r="AN38" i="6"/>
  <c r="AN8" i="6"/>
  <c r="AN15" i="6"/>
  <c r="AN11" i="6"/>
  <c r="AN6" i="6"/>
  <c r="AS52" i="5"/>
  <c r="AS51" i="5"/>
  <c r="AS49" i="5"/>
  <c r="AS48" i="5"/>
  <c r="AS50" i="5"/>
  <c r="AS46" i="5"/>
  <c r="AS45" i="5"/>
  <c r="AS44" i="5"/>
  <c r="AS42" i="5"/>
  <c r="AS41" i="5"/>
  <c r="AS40" i="5"/>
  <c r="AS47" i="5"/>
  <c r="AS39" i="5"/>
  <c r="AS38" i="5"/>
  <c r="AS53" i="5"/>
  <c r="AS33" i="5"/>
  <c r="AS32" i="5"/>
  <c r="AS31" i="5"/>
  <c r="AS34" i="5"/>
  <c r="AS29" i="5"/>
  <c r="AS28" i="5"/>
  <c r="AS25" i="5"/>
  <c r="AS26" i="5"/>
  <c r="AS18" i="5"/>
  <c r="AS16" i="5"/>
  <c r="AS17" i="5"/>
  <c r="AS21" i="5"/>
  <c r="AS43" i="5"/>
  <c r="AS27" i="5"/>
  <c r="AS24" i="5"/>
  <c r="AS20" i="5"/>
  <c r="AS14" i="5"/>
  <c r="AS22" i="5"/>
  <c r="AS13" i="5"/>
  <c r="AS10" i="5"/>
  <c r="AS9" i="5"/>
  <c r="AS19" i="5"/>
  <c r="AS15" i="5"/>
  <c r="AS23" i="5"/>
  <c r="AS11" i="5"/>
  <c r="AS12" i="5"/>
  <c r="AS8" i="5"/>
  <c r="AS7" i="5"/>
  <c r="AS6" i="5"/>
  <c r="AS30" i="5"/>
  <c r="AS35" i="5"/>
  <c r="AN11" i="4"/>
  <c r="AN8" i="4"/>
  <c r="AN7" i="4"/>
  <c r="AN6" i="4"/>
  <c r="AN5" i="4"/>
  <c r="AN9" i="4"/>
  <c r="AL76" i="7"/>
  <c r="AL71" i="7"/>
  <c r="AN67" i="7"/>
  <c r="AN74" i="7"/>
  <c r="AM70" i="7"/>
  <c r="AN46" i="7"/>
  <c r="AN7" i="9"/>
  <c r="AN21" i="9"/>
  <c r="AO63" i="1"/>
  <c r="AO61" i="1"/>
  <c r="AO51" i="9"/>
  <c r="AO60" i="1"/>
  <c r="AO62" i="1"/>
  <c r="AO50" i="9"/>
  <c r="AN30" i="9"/>
  <c r="AN17" i="9"/>
  <c r="AN9" i="9"/>
  <c r="AI23" i="10"/>
  <c r="AI25" i="10"/>
  <c r="AQ45" i="2"/>
  <c r="AQ42" i="2"/>
  <c r="AO53" i="9"/>
  <c r="AQ43" i="2"/>
  <c r="AQ48" i="2"/>
  <c r="AJ21" i="10"/>
  <c r="AQ35" i="2"/>
  <c r="AQ46" i="2"/>
  <c r="AQ34" i="2"/>
  <c r="AQ41" i="2"/>
  <c r="AO52" i="9"/>
  <c r="AQ36" i="2"/>
  <c r="AQ37" i="2"/>
  <c r="AJ13" i="10"/>
  <c r="AQ31" i="2"/>
  <c r="AQ29" i="2"/>
  <c r="AQ27" i="2"/>
  <c r="AQ25" i="2"/>
  <c r="AQ23" i="2"/>
  <c r="AQ20" i="2"/>
  <c r="AQ24" i="2"/>
  <c r="AQ18" i="2"/>
  <c r="AQ16" i="2"/>
  <c r="AQ44" i="2"/>
  <c r="AJ22" i="10"/>
  <c r="AQ14" i="2"/>
  <c r="AL10" i="14"/>
  <c r="AL8" i="14"/>
  <c r="AQ33" i="2"/>
  <c r="AJ7" i="10"/>
  <c r="AQ10" i="2"/>
  <c r="AQ6" i="2"/>
  <c r="AL77" i="14"/>
  <c r="AQ22" i="2"/>
  <c r="AQ12" i="2"/>
  <c r="AL13" i="14"/>
  <c r="AQ8" i="2"/>
  <c r="AM45" i="9"/>
  <c r="AM67" i="9"/>
  <c r="AN40" i="9"/>
  <c r="AI9" i="10"/>
  <c r="AI11" i="10"/>
  <c r="AN44" i="9"/>
  <c r="AI14" i="10"/>
  <c r="AI16" i="10"/>
  <c r="AN38" i="9"/>
  <c r="AN28" i="9"/>
  <c r="AO80" i="1"/>
  <c r="AO16" i="1"/>
  <c r="AO65" i="9"/>
  <c r="AO77" i="1"/>
  <c r="AO74" i="1"/>
  <c r="AO61" i="9"/>
  <c r="AO73" i="1"/>
  <c r="AO60" i="9"/>
  <c r="AO75" i="1"/>
  <c r="AO62" i="9"/>
  <c r="AO76" i="1"/>
  <c r="AO63" i="9"/>
  <c r="AO71" i="1"/>
  <c r="AO78" i="1"/>
  <c r="AO72" i="1"/>
  <c r="AO59" i="9"/>
  <c r="AO67" i="1"/>
  <c r="AO68" i="1"/>
  <c r="AO55" i="9"/>
  <c r="AO64" i="1"/>
  <c r="AO59" i="1"/>
  <c r="AO49" i="9"/>
  <c r="AO57" i="1"/>
  <c r="AO47" i="9"/>
  <c r="AO65" i="1"/>
  <c r="AO54" i="9"/>
  <c r="AO69" i="1"/>
  <c r="AO56" i="9"/>
  <c r="AO48" i="1"/>
  <c r="AO46" i="1"/>
  <c r="AO44" i="1"/>
  <c r="AO41" i="1"/>
  <c r="AO39" i="1"/>
  <c r="AO43" i="1"/>
  <c r="AO35" i="1"/>
  <c r="AL24" i="14"/>
  <c r="AO31" i="1"/>
  <c r="AO66" i="1"/>
  <c r="AO58" i="1"/>
  <c r="AO48" i="9"/>
  <c r="AO50" i="1"/>
  <c r="AO51" i="1"/>
  <c r="AL42" i="14"/>
  <c r="AO47" i="1"/>
  <c r="AO36" i="1"/>
  <c r="AO30" i="1"/>
  <c r="AO28" i="1"/>
  <c r="AO25" i="1"/>
  <c r="AO26" i="1"/>
  <c r="AO21" i="1"/>
  <c r="AO23" i="1"/>
  <c r="AO19" i="1"/>
  <c r="AO37" i="1"/>
  <c r="AO17" i="1"/>
  <c r="AL22" i="14"/>
  <c r="AO14" i="1"/>
  <c r="AL19" i="14"/>
  <c r="AO52" i="1"/>
  <c r="AL43" i="14"/>
  <c r="AO53" i="1"/>
  <c r="AL44" i="14"/>
  <c r="AO32" i="1"/>
  <c r="AL31" i="14"/>
  <c r="AO29" i="1"/>
  <c r="AO20" i="1"/>
  <c r="AO34" i="1"/>
  <c r="AO38" i="1"/>
  <c r="AO22" i="1"/>
  <c r="AO18" i="1"/>
  <c r="AL23" i="14"/>
  <c r="AO12" i="1"/>
  <c r="AL17" i="14"/>
  <c r="AO10" i="1"/>
  <c r="AL7" i="14"/>
  <c r="AO7" i="1"/>
  <c r="AO5" i="1"/>
  <c r="AO49" i="1"/>
  <c r="AJ6" i="10"/>
  <c r="AO70" i="1"/>
  <c r="AO57" i="9"/>
  <c r="AO40" i="1"/>
  <c r="AO24" i="1"/>
  <c r="AO33" i="1"/>
  <c r="AO11" i="1"/>
  <c r="AL9" i="14"/>
  <c r="AO27" i="1"/>
  <c r="AO45" i="1"/>
  <c r="AL18" i="14"/>
  <c r="AO9" i="1"/>
  <c r="AO6" i="1"/>
  <c r="AO8" i="1"/>
  <c r="AN29" i="9"/>
  <c r="AN24" i="9"/>
  <c r="AN54" i="1"/>
  <c r="AN81" i="1"/>
  <c r="AP38" i="2"/>
  <c r="AP49" i="2"/>
  <c r="AI27" i="10"/>
  <c r="AO10" i="9"/>
  <c r="AO13" i="9"/>
  <c r="AJ95" i="14"/>
  <c r="AJ89" i="14"/>
  <c r="AO66" i="9"/>
  <c r="AJ23" i="10"/>
  <c r="AJ25" i="10"/>
  <c r="AL65" i="14"/>
  <c r="AO64" i="9"/>
  <c r="AL59" i="14"/>
  <c r="AO58" i="9"/>
  <c r="AO11" i="9"/>
  <c r="AL11" i="14"/>
  <c r="AL21" i="14"/>
  <c r="AO16" i="9"/>
  <c r="AL16" i="14"/>
  <c r="AK45" i="14"/>
  <c r="AK69" i="14"/>
  <c r="AL38" i="14"/>
  <c r="AO25" i="9"/>
  <c r="AL25" i="14"/>
  <c r="AO12" i="9"/>
  <c r="AL12" i="14"/>
  <c r="AO33" i="9"/>
  <c r="AL33" i="14"/>
  <c r="AL54" i="14"/>
  <c r="AO39" i="9"/>
  <c r="AL39" i="14"/>
  <c r="AO14" i="9"/>
  <c r="AL14" i="14"/>
  <c r="AO15" i="9"/>
  <c r="AL15" i="14"/>
  <c r="AO32" i="9"/>
  <c r="AL32" i="14"/>
  <c r="AL53" i="14"/>
  <c r="AI26" i="10"/>
  <c r="AO41" i="9"/>
  <c r="AL41" i="14"/>
  <c r="AO34" i="9"/>
  <c r="AL34" i="14"/>
  <c r="AL55" i="14"/>
  <c r="AL60" i="14"/>
  <c r="AL63" i="14"/>
  <c r="AL52" i="14"/>
  <c r="AJ93" i="14"/>
  <c r="AJ91" i="14"/>
  <c r="AO35" i="9"/>
  <c r="AL35" i="14"/>
  <c r="AK78" i="14"/>
  <c r="AO26" i="9"/>
  <c r="AL26" i="14"/>
  <c r="AL49" i="14"/>
  <c r="AL30" i="14"/>
  <c r="AO36" i="9"/>
  <c r="AL36" i="14"/>
  <c r="AO73" i="9"/>
  <c r="AL83" i="14"/>
  <c r="AL61" i="14"/>
  <c r="AO6" i="9"/>
  <c r="AL6" i="14"/>
  <c r="AO20" i="9"/>
  <c r="AL20" i="14"/>
  <c r="AO27" i="9"/>
  <c r="AL27" i="14"/>
  <c r="AO37" i="9"/>
  <c r="AL37" i="14"/>
  <c r="AL48" i="14"/>
  <c r="AL56" i="14"/>
  <c r="AL62" i="14"/>
  <c r="AJ20" i="10"/>
  <c r="AL67" i="14"/>
  <c r="AL58" i="14"/>
  <c r="AL57" i="14"/>
  <c r="AL50" i="14"/>
  <c r="AL64" i="14"/>
  <c r="AL51" i="14"/>
  <c r="AL29" i="14"/>
  <c r="AL40" i="14"/>
  <c r="AL45" i="14"/>
  <c r="AL28" i="14"/>
  <c r="AK70" i="14"/>
  <c r="AM53" i="6"/>
  <c r="AJ8" i="10"/>
  <c r="AI17" i="10"/>
  <c r="AM74" i="9"/>
  <c r="AO44" i="9"/>
  <c r="AJ14" i="10"/>
  <c r="AJ16" i="10"/>
  <c r="AJ12" i="10"/>
  <c r="AO17" i="9"/>
  <c r="AM68" i="9"/>
  <c r="AH28" i="10"/>
  <c r="AH30" i="10"/>
  <c r="AS55" i="5"/>
  <c r="AS56" i="5"/>
  <c r="AN72" i="9"/>
  <c r="AP54" i="2"/>
  <c r="AK92" i="14"/>
  <c r="AP50" i="2"/>
  <c r="AO23" i="9"/>
  <c r="AO43" i="9"/>
  <c r="AN86" i="1"/>
  <c r="AN82" i="1"/>
  <c r="AM76" i="7"/>
  <c r="AM71" i="7"/>
  <c r="AN75" i="7"/>
  <c r="AN71" i="7"/>
  <c r="AN70" i="7"/>
  <c r="AO9" i="9"/>
  <c r="AO22" i="9"/>
  <c r="AO38" i="9"/>
  <c r="AO18" i="9"/>
  <c r="AP63" i="1"/>
  <c r="AP61" i="1"/>
  <c r="AP51" i="9"/>
  <c r="AP60" i="1"/>
  <c r="AN45" i="9"/>
  <c r="AO40" i="9"/>
  <c r="AO19" i="9"/>
  <c r="AO42" i="9"/>
  <c r="AR46" i="2"/>
  <c r="AR45" i="2"/>
  <c r="AR36" i="2"/>
  <c r="AR34" i="2"/>
  <c r="AR41" i="2"/>
  <c r="AP52" i="9"/>
  <c r="AR43" i="2"/>
  <c r="AK13" i="10"/>
  <c r="AR31" i="2"/>
  <c r="AR42" i="2"/>
  <c r="AP53" i="9"/>
  <c r="AR35" i="2"/>
  <c r="AR23" i="2"/>
  <c r="AR29" i="2"/>
  <c r="AR20" i="2"/>
  <c r="AM77" i="14"/>
  <c r="AR25" i="2"/>
  <c r="AR18" i="2"/>
  <c r="AR24" i="2"/>
  <c r="AR22" i="2"/>
  <c r="AK21" i="10"/>
  <c r="AR27" i="2"/>
  <c r="AR12" i="2"/>
  <c r="AR10" i="2"/>
  <c r="AR8" i="2"/>
  <c r="AR6" i="2"/>
  <c r="AR14" i="2"/>
  <c r="AK7" i="10"/>
  <c r="AO30" i="9"/>
  <c r="AO7" i="9"/>
  <c r="AO31" i="9"/>
  <c r="AO8" i="9"/>
  <c r="AO28" i="9"/>
  <c r="AP16" i="1"/>
  <c r="AP74" i="1"/>
  <c r="AP61" i="9"/>
  <c r="AP76" i="1"/>
  <c r="AP63" i="9"/>
  <c r="AP71" i="1"/>
  <c r="AP73" i="1"/>
  <c r="AP60" i="9"/>
  <c r="AP65" i="9"/>
  <c r="AP51" i="1"/>
  <c r="AM42" i="14"/>
  <c r="AP75" i="1"/>
  <c r="AP62" i="9"/>
  <c r="AP66" i="1"/>
  <c r="AP65" i="1"/>
  <c r="AP54" i="9"/>
  <c r="AP62" i="1"/>
  <c r="AP59" i="1"/>
  <c r="AP49" i="9"/>
  <c r="AP58" i="1"/>
  <c r="AP48" i="9"/>
  <c r="AP50" i="1"/>
  <c r="AP72" i="1"/>
  <c r="AP59" i="9"/>
  <c r="AP68" i="1"/>
  <c r="AP55" i="9"/>
  <c r="AP57" i="1"/>
  <c r="AP47" i="9"/>
  <c r="AP47" i="1"/>
  <c r="AP45" i="1"/>
  <c r="AM31" i="14"/>
  <c r="AP77" i="1"/>
  <c r="AP64" i="1"/>
  <c r="AP52" i="1"/>
  <c r="AM43" i="14"/>
  <c r="AP46" i="1"/>
  <c r="AP35" i="1"/>
  <c r="AP32" i="1"/>
  <c r="AP48" i="1"/>
  <c r="AM38" i="14"/>
  <c r="AP40" i="1"/>
  <c r="AP31" i="1"/>
  <c r="AP27" i="1"/>
  <c r="AP24" i="1"/>
  <c r="AP22" i="1"/>
  <c r="AP20" i="1"/>
  <c r="AP33" i="1"/>
  <c r="AP38" i="1"/>
  <c r="AP43" i="1"/>
  <c r="AP28" i="1"/>
  <c r="AP23" i="1"/>
  <c r="AP37" i="1"/>
  <c r="AP18" i="1"/>
  <c r="AM23" i="14"/>
  <c r="AP12" i="1"/>
  <c r="AM17" i="14"/>
  <c r="AP10" i="1"/>
  <c r="AP7" i="1"/>
  <c r="AP5" i="1"/>
  <c r="AK6" i="10"/>
  <c r="AP78" i="1"/>
  <c r="AP67" i="1"/>
  <c r="AP36" i="1"/>
  <c r="AP70" i="1"/>
  <c r="AP57" i="9"/>
  <c r="AP39" i="1"/>
  <c r="AP30" i="1"/>
  <c r="AP21" i="1"/>
  <c r="AP17" i="1"/>
  <c r="AM20" i="14"/>
  <c r="AP44" i="1"/>
  <c r="AP26" i="1"/>
  <c r="AP69" i="1"/>
  <c r="AP56" i="9"/>
  <c r="AP34" i="1"/>
  <c r="AP9" i="1"/>
  <c r="AP19" i="1"/>
  <c r="AP25" i="1"/>
  <c r="AP14" i="1"/>
  <c r="AP6" i="1"/>
  <c r="AP8" i="1"/>
  <c r="AP41" i="1"/>
  <c r="AP11" i="1"/>
  <c r="AO21" i="9"/>
  <c r="AO29" i="9"/>
  <c r="AO24" i="9"/>
  <c r="AQ38" i="2"/>
  <c r="AQ49" i="2"/>
  <c r="AN67" i="9"/>
  <c r="AO54" i="1"/>
  <c r="AO81" i="1"/>
  <c r="AP31" i="9"/>
  <c r="AP73" i="9"/>
  <c r="AK95" i="14"/>
  <c r="AK89" i="14"/>
  <c r="AQ57" i="2"/>
  <c r="AM65" i="14"/>
  <c r="AP64" i="9"/>
  <c r="AM59" i="14"/>
  <c r="AP58" i="9"/>
  <c r="AL69" i="14"/>
  <c r="AL70" i="14"/>
  <c r="AP50" i="9"/>
  <c r="AM24" i="14"/>
  <c r="AM9" i="14"/>
  <c r="AM18" i="14"/>
  <c r="AM21" i="14"/>
  <c r="AP12" i="9"/>
  <c r="AM12" i="14"/>
  <c r="AP32" i="9"/>
  <c r="AM32" i="14"/>
  <c r="AP33" i="9"/>
  <c r="AM33" i="14"/>
  <c r="AP39" i="9"/>
  <c r="AM39" i="14"/>
  <c r="AP25" i="9"/>
  <c r="AM25" i="14"/>
  <c r="AM54" i="14"/>
  <c r="AM53" i="14"/>
  <c r="AP14" i="9"/>
  <c r="AM14" i="14"/>
  <c r="AP8" i="9"/>
  <c r="AM8" i="14"/>
  <c r="AP11" i="9"/>
  <c r="AM11" i="14"/>
  <c r="AP10" i="9"/>
  <c r="AM10" i="14"/>
  <c r="AP15" i="9"/>
  <c r="AM15" i="14"/>
  <c r="AP13" i="9"/>
  <c r="AM13" i="14"/>
  <c r="AP16" i="9"/>
  <c r="AM16" i="14"/>
  <c r="AP36" i="9"/>
  <c r="AM36" i="14"/>
  <c r="AM48" i="14"/>
  <c r="AM49" i="14"/>
  <c r="AM61" i="14"/>
  <c r="AM83" i="14"/>
  <c r="AM51" i="14"/>
  <c r="AN74" i="9"/>
  <c r="AK91" i="14"/>
  <c r="AK93" i="14"/>
  <c r="AP34" i="9"/>
  <c r="AM34" i="14"/>
  <c r="AQ90" i="1"/>
  <c r="AP7" i="9"/>
  <c r="AM7" i="14"/>
  <c r="AP35" i="9"/>
  <c r="AM35" i="14"/>
  <c r="AM56" i="14"/>
  <c r="AM50" i="14"/>
  <c r="AM63" i="14"/>
  <c r="AM52" i="14"/>
  <c r="AJ26" i="10"/>
  <c r="AM57" i="14"/>
  <c r="AP22" i="9"/>
  <c r="AM22" i="14"/>
  <c r="AM58" i="14"/>
  <c r="AP37" i="9"/>
  <c r="AM37" i="14"/>
  <c r="AM60" i="14"/>
  <c r="AM64" i="14"/>
  <c r="AK20" i="10"/>
  <c r="AK23" i="10"/>
  <c r="AK25" i="10"/>
  <c r="AM67" i="14"/>
  <c r="AP19" i="9"/>
  <c r="AM19" i="14"/>
  <c r="AO72" i="9"/>
  <c r="AL78" i="14"/>
  <c r="AP27" i="9"/>
  <c r="AM27" i="14"/>
  <c r="AP6" i="9"/>
  <c r="AM6" i="14"/>
  <c r="AP26" i="9"/>
  <c r="AM26" i="14"/>
  <c r="AM30" i="14"/>
  <c r="AK12" i="10"/>
  <c r="AM44" i="14"/>
  <c r="AP41" i="9"/>
  <c r="AM41" i="14"/>
  <c r="AM55" i="14"/>
  <c r="AM62" i="14"/>
  <c r="AK8" i="10"/>
  <c r="AM29" i="14"/>
  <c r="AM40" i="14"/>
  <c r="AM45" i="14"/>
  <c r="AM69" i="14"/>
  <c r="AM28" i="14"/>
  <c r="AK22" i="10"/>
  <c r="AQ50" i="2"/>
  <c r="AJ27" i="10"/>
  <c r="AN68" i="9"/>
  <c r="AI28" i="10"/>
  <c r="AI30" i="10"/>
  <c r="AO45" i="9"/>
  <c r="AJ9" i="10"/>
  <c r="AP43" i="9"/>
  <c r="AP17" i="9"/>
  <c r="AQ54" i="2"/>
  <c r="AL92" i="14"/>
  <c r="AO86" i="1"/>
  <c r="AO82" i="1"/>
  <c r="AN76" i="7"/>
  <c r="AP18" i="9"/>
  <c r="AQ61" i="1"/>
  <c r="AQ60" i="1"/>
  <c r="AQ63" i="1"/>
  <c r="AQ51" i="9"/>
  <c r="AP30" i="9"/>
  <c r="AP20" i="9"/>
  <c r="AP38" i="9"/>
  <c r="AP9" i="9"/>
  <c r="AK9" i="10"/>
  <c r="AK11" i="10"/>
  <c r="AP23" i="9"/>
  <c r="AP42" i="9"/>
  <c r="AS53" i="2"/>
  <c r="AN82" i="14"/>
  <c r="AS46" i="2"/>
  <c r="AS44" i="2"/>
  <c r="AS41" i="2"/>
  <c r="AQ52" i="9"/>
  <c r="AS48" i="2"/>
  <c r="AS45" i="2"/>
  <c r="AS36" i="2"/>
  <c r="AS34" i="2"/>
  <c r="AS42" i="2"/>
  <c r="AQ53" i="9"/>
  <c r="AS35" i="2"/>
  <c r="AS32" i="2"/>
  <c r="AS30" i="2"/>
  <c r="AS28" i="2"/>
  <c r="AS26" i="2"/>
  <c r="AN25" i="14"/>
  <c r="AS24" i="2"/>
  <c r="AS21" i="2"/>
  <c r="AS19" i="2"/>
  <c r="AS31" i="2"/>
  <c r="AS29" i="2"/>
  <c r="AS20" i="2"/>
  <c r="AS17" i="2"/>
  <c r="AN77" i="14"/>
  <c r="AS15" i="2"/>
  <c r="AS22" i="2"/>
  <c r="AS37" i="2"/>
  <c r="AS27" i="2"/>
  <c r="AS23" i="2"/>
  <c r="AS12" i="2"/>
  <c r="AS10" i="2"/>
  <c r="AS8" i="2"/>
  <c r="AS6" i="2"/>
  <c r="AS11" i="2"/>
  <c r="AN12" i="14"/>
  <c r="AS7" i="2"/>
  <c r="AS25" i="2"/>
  <c r="AS18" i="2"/>
  <c r="AS14" i="2"/>
  <c r="AS16" i="2"/>
  <c r="AS13" i="2"/>
  <c r="AS9" i="2"/>
  <c r="AS33" i="2"/>
  <c r="AS43" i="2"/>
  <c r="AQ85" i="1"/>
  <c r="AQ78" i="1"/>
  <c r="AQ75" i="1"/>
  <c r="AQ62" i="9"/>
  <c r="AQ76" i="1"/>
  <c r="AQ63" i="9"/>
  <c r="AQ16" i="1"/>
  <c r="AQ73" i="1"/>
  <c r="AQ60" i="9"/>
  <c r="AQ65" i="9"/>
  <c r="AQ72" i="1"/>
  <c r="AQ59" i="9"/>
  <c r="AQ70" i="1"/>
  <c r="AQ57" i="9"/>
  <c r="AQ66" i="1"/>
  <c r="AQ65" i="1"/>
  <c r="AQ54" i="9"/>
  <c r="AQ69" i="1"/>
  <c r="AQ58" i="1"/>
  <c r="AQ48" i="9"/>
  <c r="AQ80" i="1"/>
  <c r="AQ68" i="1"/>
  <c r="AQ55" i="9"/>
  <c r="AQ57" i="1"/>
  <c r="AQ47" i="9"/>
  <c r="AQ53" i="1"/>
  <c r="AQ47" i="1"/>
  <c r="AQ45" i="1"/>
  <c r="AQ42" i="1"/>
  <c r="AN31" i="14"/>
  <c r="AQ40" i="1"/>
  <c r="AQ38" i="1"/>
  <c r="AQ36" i="1"/>
  <c r="AQ32" i="1"/>
  <c r="AQ67" i="1"/>
  <c r="AQ52" i="1"/>
  <c r="AN43" i="14"/>
  <c r="AQ74" i="1"/>
  <c r="AQ61" i="9"/>
  <c r="AQ71" i="1"/>
  <c r="AQ59" i="1"/>
  <c r="AQ49" i="9"/>
  <c r="AQ48" i="1"/>
  <c r="AQ31" i="1"/>
  <c r="AQ29" i="1"/>
  <c r="AQ27" i="1"/>
  <c r="AQ24" i="1"/>
  <c r="AQ22" i="1"/>
  <c r="AQ20" i="1"/>
  <c r="AQ33" i="1"/>
  <c r="AQ34" i="1"/>
  <c r="AQ18" i="1"/>
  <c r="AN23" i="14"/>
  <c r="AQ15" i="1"/>
  <c r="AN20" i="14"/>
  <c r="AQ13" i="1"/>
  <c r="AQ41" i="1"/>
  <c r="AQ39" i="1"/>
  <c r="AQ62" i="1"/>
  <c r="AQ35" i="1"/>
  <c r="AN24" i="14"/>
  <c r="AQ30" i="1"/>
  <c r="AQ21" i="1"/>
  <c r="AQ17" i="1"/>
  <c r="AN22" i="14"/>
  <c r="AQ77" i="1"/>
  <c r="AQ51" i="1"/>
  <c r="AN42" i="14"/>
  <c r="AQ50" i="1"/>
  <c r="AQ46" i="1"/>
  <c r="AQ44" i="1"/>
  <c r="AQ26" i="1"/>
  <c r="AQ14" i="1"/>
  <c r="AQ11" i="1"/>
  <c r="AN9" i="14"/>
  <c r="AQ8" i="1"/>
  <c r="AQ6" i="1"/>
  <c r="AQ9" i="1"/>
  <c r="AQ25" i="1"/>
  <c r="AQ19" i="1"/>
  <c r="AQ5" i="1"/>
  <c r="AQ23" i="1"/>
  <c r="AQ10" i="1"/>
  <c r="AN7" i="14"/>
  <c r="AQ12" i="1"/>
  <c r="AN17" i="14"/>
  <c r="AQ49" i="1"/>
  <c r="AQ64" i="1"/>
  <c r="AQ43" i="1"/>
  <c r="AN30" i="14"/>
  <c r="AQ28" i="1"/>
  <c r="AQ7" i="1"/>
  <c r="AQ37" i="1"/>
  <c r="AP28" i="9"/>
  <c r="AO74" i="9"/>
  <c r="AP29" i="9"/>
  <c r="AP24" i="9"/>
  <c r="AR38" i="2"/>
  <c r="AR49" i="2"/>
  <c r="AR57" i="2"/>
  <c r="AK14" i="10"/>
  <c r="AK16" i="10"/>
  <c r="AP21" i="9"/>
  <c r="AO67" i="9"/>
  <c r="AP54" i="1"/>
  <c r="AP81" i="1"/>
  <c r="AQ25" i="9"/>
  <c r="AQ73" i="9"/>
  <c r="AL95" i="14"/>
  <c r="AL89" i="14"/>
  <c r="AQ56" i="9"/>
  <c r="AQ66" i="9"/>
  <c r="AN65" i="14"/>
  <c r="AQ64" i="9"/>
  <c r="AQ50" i="9"/>
  <c r="AN59" i="14"/>
  <c r="AQ58" i="9"/>
  <c r="AQ8" i="9"/>
  <c r="AN8" i="14"/>
  <c r="AQ33" i="9"/>
  <c r="AN33" i="14"/>
  <c r="AN19" i="14"/>
  <c r="AN41" i="14"/>
  <c r="AQ15" i="9"/>
  <c r="AN15" i="14"/>
  <c r="AN44" i="14"/>
  <c r="AN21" i="14"/>
  <c r="AQ14" i="9"/>
  <c r="AN14" i="14"/>
  <c r="AN54" i="14"/>
  <c r="AQ11" i="9"/>
  <c r="AN11" i="14"/>
  <c r="AQ32" i="9"/>
  <c r="AN32" i="14"/>
  <c r="AQ39" i="9"/>
  <c r="AN39" i="14"/>
  <c r="AN53" i="14"/>
  <c r="AQ13" i="9"/>
  <c r="AN13" i="14"/>
  <c r="AQ12" i="9"/>
  <c r="AQ10" i="9"/>
  <c r="AN10" i="14"/>
  <c r="AQ16" i="9"/>
  <c r="AN16" i="14"/>
  <c r="AQ27" i="9"/>
  <c r="AN27" i="14"/>
  <c r="AQ34" i="9"/>
  <c r="AN34" i="14"/>
  <c r="AN50" i="14"/>
  <c r="AN49" i="14"/>
  <c r="AN58" i="14"/>
  <c r="AN81" i="14"/>
  <c r="AN83" i="14"/>
  <c r="AN51" i="14"/>
  <c r="AL91" i="14"/>
  <c r="AL93" i="14"/>
  <c r="AK26" i="10"/>
  <c r="AP72" i="9"/>
  <c r="AM78" i="14"/>
  <c r="AQ36" i="9"/>
  <c r="AN36" i="14"/>
  <c r="AN48" i="14"/>
  <c r="AN57" i="14"/>
  <c r="AN60" i="14"/>
  <c r="AN64" i="14"/>
  <c r="AQ18" i="9"/>
  <c r="AN18" i="14"/>
  <c r="AQ6" i="9"/>
  <c r="AN6" i="14"/>
  <c r="AN62" i="14"/>
  <c r="AQ26" i="9"/>
  <c r="AN26" i="14"/>
  <c r="AQ35" i="9"/>
  <c r="AN35" i="14"/>
  <c r="AN56" i="14"/>
  <c r="AN55" i="14"/>
  <c r="AN63" i="14"/>
  <c r="AQ38" i="9"/>
  <c r="AN38" i="14"/>
  <c r="AQ37" i="9"/>
  <c r="AN37" i="14"/>
  <c r="AN67" i="14"/>
  <c r="AN61" i="14"/>
  <c r="AN52" i="14"/>
  <c r="AM70" i="14"/>
  <c r="AN40" i="14"/>
  <c r="AN45" i="14"/>
  <c r="AN69" i="14"/>
  <c r="AN28" i="14"/>
  <c r="AN29" i="14"/>
  <c r="AJ11" i="10"/>
  <c r="AJ17" i="10"/>
  <c r="AK17" i="10"/>
  <c r="AR50" i="2"/>
  <c r="AK27" i="10"/>
  <c r="AQ31" i="9"/>
  <c r="AO68" i="9"/>
  <c r="AJ28" i="10"/>
  <c r="AJ30" i="10"/>
  <c r="AQ17" i="9"/>
  <c r="AQ30" i="9"/>
  <c r="AQ9" i="9"/>
  <c r="AQ42" i="9"/>
  <c r="AQ7" i="9"/>
  <c r="AP86" i="1"/>
  <c r="AP82" i="1"/>
  <c r="AQ19" i="9"/>
  <c r="AQ20" i="9"/>
  <c r="AQ41" i="9"/>
  <c r="AQ44" i="9"/>
  <c r="AQ28" i="9"/>
  <c r="AQ22" i="9"/>
  <c r="AQ23" i="9"/>
  <c r="AQ43" i="9"/>
  <c r="AS52" i="2"/>
  <c r="AN76" i="14"/>
  <c r="AN86" i="14"/>
  <c r="AQ21" i="9"/>
  <c r="AQ40" i="9"/>
  <c r="AQ24" i="9"/>
  <c r="AQ29" i="9"/>
  <c r="AR54" i="2"/>
  <c r="AM92" i="14"/>
  <c r="AQ84" i="1"/>
  <c r="AQ54" i="1"/>
  <c r="AQ81" i="1"/>
  <c r="AS38" i="2"/>
  <c r="AS49" i="2"/>
  <c r="AN75" i="14"/>
  <c r="AN85" i="14"/>
  <c r="AN87" i="14"/>
  <c r="AM95" i="14"/>
  <c r="AM89" i="14"/>
  <c r="AS50" i="2"/>
  <c r="AS57" i="2"/>
  <c r="AM93" i="14"/>
  <c r="AM91" i="14"/>
  <c r="AN78" i="14"/>
  <c r="AP74" i="9"/>
  <c r="AN70" i="14"/>
  <c r="AP68" i="9"/>
  <c r="AQ72" i="9"/>
  <c r="AQ86" i="1"/>
  <c r="AQ82" i="1"/>
  <c r="AQ45" i="9"/>
  <c r="AS54" i="2"/>
  <c r="AN92" i="14"/>
  <c r="AN95" i="14"/>
  <c r="AN89" i="14"/>
  <c r="AQ67" i="9"/>
  <c r="AN93" i="14"/>
  <c r="AN91" i="14"/>
  <c r="AQ68" i="9"/>
  <c r="AQ74" i="9"/>
</calcChain>
</file>

<file path=xl/sharedStrings.xml><?xml version="1.0" encoding="utf-8"?>
<sst xmlns="http://schemas.openxmlformats.org/spreadsheetml/2006/main" count="1933" uniqueCount="747">
  <si>
    <t>Assets</t>
  </si>
  <si>
    <t>Financial Assets</t>
  </si>
  <si>
    <t>Liabilities</t>
  </si>
  <si>
    <t>Net Worth</t>
  </si>
  <si>
    <t>Structures</t>
  </si>
  <si>
    <t>Equipment</t>
  </si>
  <si>
    <t>Intellectual Property</t>
  </si>
  <si>
    <t>Source</t>
  </si>
  <si>
    <t>Item</t>
  </si>
  <si>
    <t>Monetary Gold</t>
  </si>
  <si>
    <t>SDR Holdings</t>
  </si>
  <si>
    <t>Currency and Deposits</t>
  </si>
  <si>
    <t>Time and Savings Deposits</t>
  </si>
  <si>
    <t>Debt Securities</t>
  </si>
  <si>
    <t>Corporate and Foreign Bonds</t>
  </si>
  <si>
    <t>Loans</t>
  </si>
  <si>
    <t>Long-Term (Mortgages)</t>
  </si>
  <si>
    <t>Short-Term</t>
  </si>
  <si>
    <t>Corporate Equities</t>
  </si>
  <si>
    <t>Equity in Private-Public Investment Program</t>
  </si>
  <si>
    <t>Trade Receivables</t>
  </si>
  <si>
    <t>Taxes Receivable</t>
  </si>
  <si>
    <t>Treasury Securities</t>
  </si>
  <si>
    <t>Loans (Mortgages)</t>
  </si>
  <si>
    <t>Trade Payables</t>
  </si>
  <si>
    <t>Retiree Health Care Funds</t>
  </si>
  <si>
    <t>Agency and GSE-backed Securities</t>
  </si>
  <si>
    <t>Money Market Fund Shares</t>
  </si>
  <si>
    <t>Mutual Fund Shares</t>
  </si>
  <si>
    <t>Debt Securities (Municipal Securities)</t>
  </si>
  <si>
    <t>Checkable Deposits and Currency</t>
  </si>
  <si>
    <t>Security Repurchase Agreements</t>
  </si>
  <si>
    <t>Reserve Position at IMF (Net)</t>
  </si>
  <si>
    <t>Policy Loans</t>
  </si>
  <si>
    <t>U.S. Government Loans</t>
  </si>
  <si>
    <t>Nonfinancial corporate business</t>
  </si>
  <si>
    <t>Loans to Automakers</t>
  </si>
  <si>
    <t>Loans to Corporate Farms</t>
  </si>
  <si>
    <t>Loans to other nonfinancial corporate business</t>
  </si>
  <si>
    <t>Nonfinancial noncorporate business</t>
  </si>
  <si>
    <t>Loans to Noncorporate Farms</t>
  </si>
  <si>
    <t>Loans to other nonfinancial noncorporate businesses</t>
  </si>
  <si>
    <t>Households and nonprofit organizations</t>
  </si>
  <si>
    <t>Funding corporations</t>
  </si>
  <si>
    <t>Rest of the world (excluding capital subscriptions and contributions to international financial instituations and IMF)</t>
  </si>
  <si>
    <t>Sallie Mae</t>
  </si>
  <si>
    <t>Loans to finance companies (Chrysler Financial)</t>
  </si>
  <si>
    <t>Multifamily residential mortgages</t>
  </si>
  <si>
    <t>Student Loans</t>
  </si>
  <si>
    <t>Corporate equities</t>
  </si>
  <si>
    <t>Trade receivables (Advances and prepayments by the U.S. government)</t>
  </si>
  <si>
    <t>Taxes receivable (Gross taxes receivable)</t>
  </si>
  <si>
    <t>Nonofficial foreign currencies</t>
  </si>
  <si>
    <t>U.S. equity in IBRD, etc.</t>
  </si>
  <si>
    <t>Unidentified miscellaneous assets</t>
  </si>
  <si>
    <t>Loan participation certificates</t>
  </si>
  <si>
    <t>Commodity credit corporation certificates of interest</t>
  </si>
  <si>
    <t>Other loan participation certificates</t>
  </si>
  <si>
    <t>Life Insurance Reserves</t>
  </si>
  <si>
    <t>Liability due to FICO</t>
  </si>
  <si>
    <t>Postal System Savings Deposits</t>
  </si>
  <si>
    <t>Home Mortgages</t>
  </si>
  <si>
    <t>Multifamily Residential Mortgages</t>
  </si>
  <si>
    <t>Commercial Mortgages</t>
  </si>
  <si>
    <t>Farm Mortgages</t>
  </si>
  <si>
    <t>Liabilities (Total Pooled Securities)</t>
  </si>
  <si>
    <t>FL413065005.Q</t>
  </si>
  <si>
    <t>FL413065105.Q</t>
  </si>
  <si>
    <t>FL413065405.Q</t>
  </si>
  <si>
    <t>FL413065505.Q</t>
  </si>
  <si>
    <t>FL413065605.Q</t>
  </si>
  <si>
    <t>Assets (Financial)</t>
  </si>
  <si>
    <t>Federal Funds and Security Repurchase Agreements</t>
  </si>
  <si>
    <t>Commercial Paper</t>
  </si>
  <si>
    <t>Agency-and-GSE Backed Securities</t>
  </si>
  <si>
    <t>Municipal Securities</t>
  </si>
  <si>
    <t>Farm Credit System</t>
  </si>
  <si>
    <t>Mortgages</t>
  </si>
  <si>
    <t>Securitized Home Mortgages</t>
  </si>
  <si>
    <t>Securitized Multifamily Residential Mortgages</t>
  </si>
  <si>
    <t>Other Home Mortgages</t>
  </si>
  <si>
    <t>Other Multifamily Residential Mortgages</t>
  </si>
  <si>
    <t>Unidentified Miscellaneous Assets</t>
  </si>
  <si>
    <t>Securitized GSE Issues</t>
  </si>
  <si>
    <t>Other GSE Issues</t>
  </si>
  <si>
    <t>Miscellaneous Liabilities</t>
  </si>
  <si>
    <t>U.S. Government Loans to Sallie Mae*</t>
  </si>
  <si>
    <t>Sallie Mae Student Loans*</t>
  </si>
  <si>
    <t>Other Sallie Mae Loans*</t>
  </si>
  <si>
    <t>Monetary authority; bankers' acceptances; asset</t>
  </si>
  <si>
    <t>Monetary authority; Treasury securities; asset</t>
  </si>
  <si>
    <t>Monetary authority; Treasury bills; asset</t>
  </si>
  <si>
    <t>Monetary authority; Other Treasury securities, excluding Treasury bills; asset</t>
  </si>
  <si>
    <t>Monetary authority; agency- and GSE-backed securities; asset</t>
  </si>
  <si>
    <t>Monetary authority; agency mortgage-backed securities; asset</t>
  </si>
  <si>
    <t>Monetary authority; agency- and GSE-backed securities other than MBS; asset</t>
  </si>
  <si>
    <t>Monetary authority; depository institution loans n.e.c. to households (Term Asset-Backed Securities Loan Facility); asset</t>
  </si>
  <si>
    <t>Monetary authority; loans to brokers and dealers; asset</t>
  </si>
  <si>
    <t>Monetary authority; depository institution loans n.e.c. to funding corporations; asset</t>
  </si>
  <si>
    <t>Monetary authority; depository institution loans n.e.c. to foreign banks; asset</t>
  </si>
  <si>
    <t>Financial</t>
  </si>
  <si>
    <t>Nonfinancial</t>
  </si>
  <si>
    <t>Intellectual Property Products</t>
  </si>
  <si>
    <t>U.S. Official Reserve Assets</t>
  </si>
  <si>
    <t>SDR Certificates</t>
  </si>
  <si>
    <t>Treasury Currency</t>
  </si>
  <si>
    <t>Federal Reserve float</t>
  </si>
  <si>
    <t>Interbank Loans</t>
  </si>
  <si>
    <t>Loans to Domestic Banks via Discount Window</t>
  </si>
  <si>
    <t>Loans to Domestic Banks via AMLF</t>
  </si>
  <si>
    <t>Depository Institution Loans (NEC)</t>
  </si>
  <si>
    <t>Nonofficial Foreign Currencies (swaps with other central banks)</t>
  </si>
  <si>
    <t>Depository Institution Reserves</t>
  </si>
  <si>
    <t>Treasury Cash Holdings</t>
  </si>
  <si>
    <t>Federal Reserve Bank Stock</t>
  </si>
  <si>
    <t>Unidentified Miscellaneous Liabilities</t>
  </si>
  <si>
    <t>Vault Cash of Depository Institutions</t>
  </si>
  <si>
    <t>Due to Federal Government</t>
  </si>
  <si>
    <t>Due to Rest of the World</t>
  </si>
  <si>
    <t>Due to GSEs</t>
  </si>
  <si>
    <t>Due to Currency Outside Banks</t>
  </si>
  <si>
    <t>Treasury General Deposit Account</t>
  </si>
  <si>
    <t>Treasury Temporary Supplementary Financing Account</t>
  </si>
  <si>
    <t>Reverse Repurchase Agreement Operations</t>
  </si>
  <si>
    <t>Other Security Repurchase Agreements</t>
  </si>
  <si>
    <t>FL715013665.Q</t>
  </si>
  <si>
    <t>FL715013765.Q</t>
  </si>
  <si>
    <t>FL715013265.Q</t>
  </si>
  <si>
    <t>Miscellaneous Assets</t>
  </si>
  <si>
    <t>SDR allocations</t>
  </si>
  <si>
    <t>SDR certificates</t>
  </si>
  <si>
    <t>Uniform Services Retiree Health Care Fund</t>
  </si>
  <si>
    <t>Postal Services Retiree Health Benefits Fund</t>
  </si>
  <si>
    <t>FL313020005.Q</t>
  </si>
  <si>
    <t>FL313030003.Q</t>
  </si>
  <si>
    <t>FL313061703.Q</t>
  </si>
  <si>
    <t>FL313063763.Q</t>
  </si>
  <si>
    <t>FL314023005.Q</t>
  </si>
  <si>
    <t>FL313069005.Q</t>
  </si>
  <si>
    <t>FL313065005.Q</t>
  </si>
  <si>
    <t>FL313066220.Q</t>
  </si>
  <si>
    <t>FL313070000.Q</t>
  </si>
  <si>
    <t>FL313078005.Q</t>
  </si>
  <si>
    <t>FL313090005.Q</t>
  </si>
  <si>
    <t>FL213020005.Q</t>
  </si>
  <si>
    <t>FL213030005.Q</t>
  </si>
  <si>
    <t>FL213034003.Q</t>
  </si>
  <si>
    <t>FL212051003.Q</t>
  </si>
  <si>
    <t>FL213069103.Q</t>
  </si>
  <si>
    <t>FL213061105.Q</t>
  </si>
  <si>
    <t>FL213061703.Q</t>
  </si>
  <si>
    <t>FL213063003.Q</t>
  </si>
  <si>
    <t>FL213065005.Q</t>
  </si>
  <si>
    <t>LM213064103.Q</t>
  </si>
  <si>
    <t>LM213064203.Q</t>
  </si>
  <si>
    <t>FL213070003.Q</t>
  </si>
  <si>
    <t>FL213078005.Q</t>
  </si>
  <si>
    <t>FL213093003.Q</t>
  </si>
  <si>
    <t>FL313011205.Q</t>
  </si>
  <si>
    <t>FL313011303.Q</t>
  </si>
  <si>
    <t>FL313011405.Q</t>
  </si>
  <si>
    <t>FL713011505.Q</t>
  </si>
  <si>
    <t>Other Reserve Assets</t>
  </si>
  <si>
    <t>FL313011505.Q</t>
  </si>
  <si>
    <t>Corporate equities of commercial banks (acquired during financial crisis)</t>
  </si>
  <si>
    <t>Corporate equities issued of AIG (acquired during financial crisis)</t>
  </si>
  <si>
    <t>Corporate equities of GMAC (acquired during financial crisis)</t>
  </si>
  <si>
    <t>Corporate equities of GSEs (acquired during financial crisis)</t>
  </si>
  <si>
    <t>Equity in GSEs (non-corporate equities)</t>
  </si>
  <si>
    <t>FL313091105.Q</t>
  </si>
  <si>
    <t>FL313092803.Q</t>
  </si>
  <si>
    <t>FL313092403.Q</t>
  </si>
  <si>
    <t>FL313094303.Q</t>
  </si>
  <si>
    <t>FL313093003.Q</t>
  </si>
  <si>
    <t>FL313064763.Q</t>
  </si>
  <si>
    <t>FL313064503.Q</t>
  </si>
  <si>
    <t>FL313064613.Q</t>
  </si>
  <si>
    <t>FL313064803.Q</t>
  </si>
  <si>
    <t>FL313069403.Q</t>
  </si>
  <si>
    <t>FL313069205.Q</t>
  </si>
  <si>
    <t>FL103169205.Q</t>
  </si>
  <si>
    <t>FL233169205.Q</t>
  </si>
  <si>
    <t>FL113169203.Q</t>
  </si>
  <si>
    <t>FL313069223.Q</t>
  </si>
  <si>
    <t>FL263169205.Q</t>
  </si>
  <si>
    <t>FL403169283.Q</t>
  </si>
  <si>
    <t>FL213169203.Q</t>
  </si>
  <si>
    <t>FL503169205.Q</t>
  </si>
  <si>
    <t>FL153169203.Q</t>
  </si>
  <si>
    <t>FL113169205.Q</t>
  </si>
  <si>
    <t>FL103169203.Q</t>
  </si>
  <si>
    <t>FL313069213.Q</t>
  </si>
  <si>
    <t>FL183169205.Q</t>
  </si>
  <si>
    <t>FL404090005.Q</t>
  </si>
  <si>
    <t>FL403020005.Q</t>
  </si>
  <si>
    <t>FL403030005.Q</t>
  </si>
  <si>
    <t>FL402050005.Q</t>
  </si>
  <si>
    <t>FL404022005.Q</t>
  </si>
  <si>
    <t>FL403069105.Q</t>
  </si>
  <si>
    <t>FL403061105.Q</t>
  </si>
  <si>
    <t>FL403061705.Q</t>
  </si>
  <si>
    <t>FL403062005.Q</t>
  </si>
  <si>
    <t>FL403063005.Q</t>
  </si>
  <si>
    <t>FL404023005.Q</t>
  </si>
  <si>
    <t>FL403069385.Q</t>
  </si>
  <si>
    <t>FL403069345.Q</t>
  </si>
  <si>
    <t>FL403069330.Q</t>
  </si>
  <si>
    <t>FHLB Advances</t>
  </si>
  <si>
    <t>FL403065005.Q</t>
  </si>
  <si>
    <t>FL403065105.Q</t>
  </si>
  <si>
    <t>FL403065195.Q</t>
  </si>
  <si>
    <t>FL403065185.Q</t>
  </si>
  <si>
    <t>FL403065405.Q</t>
  </si>
  <si>
    <t>FL403065495.Q</t>
  </si>
  <si>
    <t>FL403065485.Q</t>
  </si>
  <si>
    <t>FL403065605.Q</t>
  </si>
  <si>
    <t>FL403069383.Q</t>
  </si>
  <si>
    <t>FL403093005.Q</t>
  </si>
  <si>
    <t>FL404190005.Q</t>
  </si>
  <si>
    <t>FL402150005.Q</t>
  </si>
  <si>
    <t>FL403190005.Q</t>
  </si>
  <si>
    <t>FL403161705.Q</t>
  </si>
  <si>
    <t>Debt Securities (GSE Issues)</t>
  </si>
  <si>
    <t>FL403161795.Q</t>
  </si>
  <si>
    <t>FL403161785.Q</t>
  </si>
  <si>
    <t>FL403192405.Q</t>
  </si>
  <si>
    <t>FL403197033.Q</t>
  </si>
  <si>
    <t>FL403193005.Q</t>
  </si>
  <si>
    <t>Equity held in GSEs</t>
  </si>
  <si>
    <t>Deposits of Depository Institutions at Federal Home Loan Banks</t>
  </si>
  <si>
    <t>FL312010095.Q</t>
  </si>
  <si>
    <t>FL315014665.Q</t>
  </si>
  <si>
    <t>FL315013265.Q</t>
  </si>
  <si>
    <t>FL315013765.Q</t>
  </si>
  <si>
    <t>FL343061733.Q</t>
  </si>
  <si>
    <t>FL343063033.Q</t>
  </si>
  <si>
    <t>FL343064133.Q</t>
  </si>
  <si>
    <t>FL313111303.Q</t>
  </si>
  <si>
    <t>FL713014003.Q</t>
  </si>
  <si>
    <t>FL313112003.Q</t>
  </si>
  <si>
    <t>FL314122005.Q</t>
  </si>
  <si>
    <t>FL313161105.Q</t>
  </si>
  <si>
    <t>FL313161703.Q</t>
  </si>
  <si>
    <t>FL313161785.Q</t>
  </si>
  <si>
    <t>FL313161773.Q</t>
  </si>
  <si>
    <t>FL313161763.Q</t>
  </si>
  <si>
    <t>FL313064105.Q + FL343064133.Q</t>
  </si>
  <si>
    <t>FL314022005.Q + FL343061733.Q + FL343064133.Q + FL343063033.Q</t>
  </si>
  <si>
    <t>FL313161100.Q</t>
  </si>
  <si>
    <t>FL403061193.Q</t>
  </si>
  <si>
    <t>Special U.S. Treasury securities held by Federal Home Loan Bank</t>
  </si>
  <si>
    <t>Agency-Backed Securities</t>
  </si>
  <si>
    <t>FL313165403.Q</t>
  </si>
  <si>
    <t>FL313170005.Q</t>
  </si>
  <si>
    <t>Memo:</t>
  </si>
  <si>
    <t>FL313140003.Q</t>
  </si>
  <si>
    <t>FL313131003.Q</t>
  </si>
  <si>
    <t>FL313193013.Q</t>
  </si>
  <si>
    <t>FL313195100.Q</t>
  </si>
  <si>
    <t>FL313195113.Q</t>
  </si>
  <si>
    <t>FL313195105.Q</t>
  </si>
  <si>
    <t>Assets - Liabilities</t>
  </si>
  <si>
    <t>Nonfinancial Assets + Financial Assets</t>
  </si>
  <si>
    <t>FL344190045.Q + FL343073053.Q</t>
  </si>
  <si>
    <t>Total Pension Liabilities (includes defined benefit pension plans + unfunded portion of Thrift Savings Plan)</t>
  </si>
  <si>
    <t>Net Worth excluding pension assets and liabilities</t>
  </si>
  <si>
    <t>Net Worth + Total Pension Liabilities - FL343061733.Q - FL343063033.Q - FL343064133.Q</t>
  </si>
  <si>
    <t>FL343061733.Q + FL343063033.Q + FL343064133.Q</t>
  </si>
  <si>
    <t>FL314190005.Q + FL343061733.Q + FL343063033.Q + FL343064133.Q + FL343073053.Q</t>
  </si>
  <si>
    <t>Agency and GSE-backed Securities held by National Railroad Retirement Investment Trust (pension fund)</t>
  </si>
  <si>
    <t>Corporate and Foreign Bonds held by National Railroad Retirement-Investment Trust (pension fund)</t>
  </si>
  <si>
    <t>Corporate Equities held by the National Railroad Retirement Investment Trust (pension fund)</t>
  </si>
  <si>
    <t>Unfunded Pension Entitlements (i.e., not explicitly backed by assets held in pension fund account) (pension)</t>
  </si>
  <si>
    <t>Other Pension Liabilities (pension)</t>
  </si>
  <si>
    <t>FL215014665.Q</t>
  </si>
  <si>
    <t>FL212010095.Q</t>
  </si>
  <si>
    <t>FL215013265.Q</t>
  </si>
  <si>
    <t>FL215013765.Q</t>
  </si>
  <si>
    <t>State and local governments</t>
  </si>
  <si>
    <t>Treasury Securities (Pensions)</t>
  </si>
  <si>
    <t>Agency and GSE-backed Securities (Pensions)</t>
  </si>
  <si>
    <t>Corporate and Foreign Bonds (Pensions)</t>
  </si>
  <si>
    <t>Checkable Deposits and Currency (Pensions)</t>
  </si>
  <si>
    <t>Time and Savings Deposits (Pensions)</t>
  </si>
  <si>
    <t>FL223030045.Q</t>
  </si>
  <si>
    <t>FL223020043.Q</t>
  </si>
  <si>
    <t>FL223034043.Q</t>
  </si>
  <si>
    <t>Money Market Fund Shares (Pensions)</t>
  </si>
  <si>
    <t>Security Repurchase Agreements (Pensions)</t>
  </si>
  <si>
    <t>FL222051043.Q</t>
  </si>
  <si>
    <t>Loans (Mortgages) (Pensions)</t>
  </si>
  <si>
    <t>Corporate Equities (Pensions)</t>
  </si>
  <si>
    <t>Mutual Fund Shares (Pensions)</t>
  </si>
  <si>
    <t>LM223064243.Q</t>
  </si>
  <si>
    <t>LM223064145.Q</t>
  </si>
  <si>
    <t>FL223065043.Q</t>
  </si>
  <si>
    <t>FL223063045.Q</t>
  </si>
  <si>
    <t>FL223062043.Q</t>
  </si>
  <si>
    <t>FL223061743.Q</t>
  </si>
  <si>
    <t>FL223061143.Q</t>
  </si>
  <si>
    <t>FL223069143.Q</t>
  </si>
  <si>
    <t>Municipal Securities (Pensions)</t>
  </si>
  <si>
    <t>Municipal Securities (Pension)</t>
  </si>
  <si>
    <t>Total Pension Liabilities (includes defined benefit pension plans)</t>
  </si>
  <si>
    <t>Assets (excluding land)</t>
  </si>
  <si>
    <t>Nonfinancial Assets (excluding land)</t>
  </si>
  <si>
    <t>FL224190043.Q</t>
  </si>
  <si>
    <t>Loans from U.S. Government</t>
  </si>
  <si>
    <t>FL213170003.Q</t>
  </si>
  <si>
    <t>FL223073045.Q</t>
  </si>
  <si>
    <t>FL224190043.Q - FL223062043.Q - FL223073045.Q</t>
  </si>
  <si>
    <t>FL213162005.Q - FL213062003.Q - FL223062043.Q</t>
  </si>
  <si>
    <t>FL213162005.Q - FL213062003.Q</t>
  </si>
  <si>
    <t>FL214022005.Q + FL224022045.Q - FL213062003.Q - FL223062043.Q</t>
  </si>
  <si>
    <t>Other Pension Liabilities (Pension)</t>
  </si>
  <si>
    <t>Nonfinancial (excluding land)</t>
  </si>
  <si>
    <t>Nonfinancial + Financial</t>
  </si>
  <si>
    <t>FL712010095.Q</t>
  </si>
  <si>
    <t>FL314090005.Q + FL343061733.Q + FL343064133.Q + FL343063033.Q</t>
  </si>
  <si>
    <t>Real Estate</t>
  </si>
  <si>
    <t>Consumer Durable Goods</t>
  </si>
  <si>
    <t>Private Foreign Deposits</t>
  </si>
  <si>
    <t>Money Market Mutual Fund Shares</t>
  </si>
  <si>
    <t>Consumer Credit</t>
  </si>
  <si>
    <t>Cash Accounts at Broker Dealers</t>
  </si>
  <si>
    <t>Syndicated Loans to Nonfinancial Corporate Business</t>
  </si>
  <si>
    <t>FL153069803.Q</t>
  </si>
  <si>
    <t>FL153067005.Q</t>
  </si>
  <si>
    <t>FL153065005.Q</t>
  </si>
  <si>
    <t>FL163066223.Q</t>
  </si>
  <si>
    <t>LM153064105.Q</t>
  </si>
  <si>
    <t>LM153064205.Q</t>
  </si>
  <si>
    <t>FL153040005.Q</t>
  </si>
  <si>
    <t>FL152090205.Q</t>
  </si>
  <si>
    <t>Equity in Noncorporate Business</t>
  </si>
  <si>
    <t>Pension Entitlements</t>
  </si>
  <si>
    <t>Insurance receivables due from property-casualty insurance companies</t>
  </si>
  <si>
    <t>Funded Pensions</t>
  </si>
  <si>
    <t>Unfunded Pensions</t>
  </si>
  <si>
    <t>Equity investment under Public-Private Inv. Program</t>
  </si>
  <si>
    <t>FL153094305.Q</t>
  </si>
  <si>
    <t>FL153076005.Q</t>
  </si>
  <si>
    <t>FL153050005.Q</t>
  </si>
  <si>
    <t>FL593073005.Q</t>
  </si>
  <si>
    <t>FL153050025.Q</t>
  </si>
  <si>
    <t>Insurance reserves excluding life insurance/pensions</t>
  </si>
  <si>
    <t>FL543195005.Q</t>
  </si>
  <si>
    <t>FL154023005.Q</t>
  </si>
  <si>
    <t>FL154022005.Q</t>
  </si>
  <si>
    <t>FL163069103.Q</t>
  </si>
  <si>
    <t>FL153061105.Q</t>
  </si>
  <si>
    <t>FL153061705.Q</t>
  </si>
  <si>
    <t>FL153062005.Q</t>
  </si>
  <si>
    <t>FL153063005.Q</t>
  </si>
  <si>
    <t>FL154090005.Q</t>
  </si>
  <si>
    <t>FL153091003.Q</t>
  </si>
  <si>
    <t>FL153020005.Q</t>
  </si>
  <si>
    <t>FL153030005.Q</t>
  </si>
  <si>
    <t>FL153034005.Q</t>
  </si>
  <si>
    <t>FL163162003.Q</t>
  </si>
  <si>
    <t>FL154123005.Q</t>
  </si>
  <si>
    <t>FL153165105.Q</t>
  </si>
  <si>
    <t>FL153166000.Q</t>
  </si>
  <si>
    <t>Depository Institution Loans (nec)</t>
  </si>
  <si>
    <t>FL153168005.Q</t>
  </si>
  <si>
    <t>FL153169005.Q</t>
  </si>
  <si>
    <t>Other Loans</t>
  </si>
  <si>
    <t>FL163165505.Q</t>
  </si>
  <si>
    <t>Deferred and Unpaid Life Insurace Premiums</t>
  </si>
  <si>
    <t>FL163170003.Q</t>
  </si>
  <si>
    <t>FL543077073.Q</t>
  </si>
  <si>
    <t>FL154190005.Q</t>
  </si>
  <si>
    <t>FL152010005.Q</t>
  </si>
  <si>
    <t>LM155035005.Q</t>
  </si>
  <si>
    <t>FL155111005.Q</t>
  </si>
  <si>
    <t>FL165015205.Q</t>
  </si>
  <si>
    <t>FL165013765.Q</t>
  </si>
  <si>
    <t>Commercial Paper (Pensions)</t>
  </si>
  <si>
    <t>FL313011005.Q</t>
  </si>
  <si>
    <t>SDR Allocations</t>
  </si>
  <si>
    <t>Unfunded Pension Entitlements  (i.e., not explicitly backed by assets held in pension fund account) (Pension)</t>
  </si>
  <si>
    <t>Total Pension Liabilities (includes federal and state/local defined benefit pension plans + unfunded portion of Thrift Savings Plan)</t>
  </si>
  <si>
    <t>FL223063045.Q + FL343063033.Q</t>
  </si>
  <si>
    <t>FL223061743.Q + FL343061733.Q</t>
  </si>
  <si>
    <t>FL313063763.Q + FL213063003.Q</t>
  </si>
  <si>
    <t>FL313061703.Q + FL213061703.Q</t>
  </si>
  <si>
    <t>FL313020005.Q + FL213020005.Q</t>
  </si>
  <si>
    <t>FL313030003.Q + FL213030005.Q</t>
  </si>
  <si>
    <t>Mortgages (Pensions)</t>
  </si>
  <si>
    <t>FL313065005.Q + FL213065005.Q</t>
  </si>
  <si>
    <t>FL313069205.Q - FL213169203.Q</t>
  </si>
  <si>
    <t>FL343064133.Q + LM223064145.Q</t>
  </si>
  <si>
    <t>FL313064105.Q + LM213064103.Q</t>
  </si>
  <si>
    <t>FL364022005.Q - FL213061105.Q - FL213062003.Q + FL343061733.Q + FL343063033.Q + FL223069143.Q + FL223061743.Q + FL223063045.Q</t>
  </si>
  <si>
    <t>FL313070000.Q + FL213070003.Q</t>
  </si>
  <si>
    <t>FL313078005.Q + FL213078005.Q</t>
  </si>
  <si>
    <t>FL314023005.Q + FL213065005.Q + FL223065043.Q - FL213169203.Q</t>
  </si>
  <si>
    <t>FL313161283.Q + FL343061145.Q + FL223061143.Q</t>
  </si>
  <si>
    <t>FL313170005.Q + FL213170003.Q</t>
  </si>
  <si>
    <t>FL313161100.Q + FL403061193.Q - FL213061105.Q - FL223061143.Q</t>
  </si>
  <si>
    <t>FL314122005.Q + FL213162005.Q - FL213062003.Q - FL213061105.Q - FL223061143.Q</t>
  </si>
  <si>
    <t>FL343073005.Q + FL343073053.Q + FL223073045.Q</t>
  </si>
  <si>
    <t>FL343061733.Q + FL343063033.Q + FL343064133.Q + FL224190043.Q - FL223062043.Q - FL223073045.Q</t>
  </si>
  <si>
    <t>FL314090005.Q + FL343061733.Q + FL343064133.Q + FL343063033.Q + FL214090005.Q + FL224090045 - FL223062043 - FL213062003 - FL213169203.Q - FL213061105.Q - FL223061143.Q</t>
  </si>
  <si>
    <t>FL214190005.Q - FL213062003.Q + FL224190043.Q - FL223062043.Q - FL223073045.Q</t>
  </si>
  <si>
    <t>FL314190005.Q + FL343061733.Q + FL343063033.Q + FL343064133.Q + FL343073053.Q + FL214190005.Q - FL213062003.Q + FL224190043.Q - FL223062043.Q - FL223073045.Q -  FL213062003.Q - FL213061105.Q - FL223061143.Q</t>
  </si>
  <si>
    <t>Net Worth + Total Pension Liabilities - FL223020043.Q - FL223030045.Q - FL223034043.Q - FL222051043.Q - FL223069143.Q - FL223061743.Q - FL343061733.Q - FL223063045.Q - FL343063033.Q - FL223065043.Q - FL343064133.Q - LM223064145.Q - LM223064243.Q</t>
  </si>
  <si>
    <t>FL344190045.Q + FL343073053.Q + FL224190043.Q</t>
  </si>
  <si>
    <t>Note: Treasury Securities Held by the Public is Approximate to Treasury Department's Debt Held by the Public</t>
  </si>
  <si>
    <t>For a discussion of the small differences, see here: https://www.federalreserve.gov/econresdata/notes/feds-notes/2015/federal-debt-in-the-financial-accounts-of-the-united-states-20151008.html</t>
  </si>
  <si>
    <t>FL213062003.Q</t>
  </si>
  <si>
    <t>FL213162005.Q</t>
  </si>
  <si>
    <t>FL214022005.Q</t>
  </si>
  <si>
    <t>FL214090005.Q</t>
  </si>
  <si>
    <t>FL214190005.Q</t>
  </si>
  <si>
    <t>FL224022045.Q</t>
  </si>
  <si>
    <t>FL224090045.Q</t>
  </si>
  <si>
    <t>FL313064105.Q</t>
  </si>
  <si>
    <t>FL313161283.Q</t>
  </si>
  <si>
    <t>FL314022005.Q</t>
  </si>
  <si>
    <t>FL314090005.Q</t>
  </si>
  <si>
    <t>FL314190005.Q</t>
  </si>
  <si>
    <t>FL343061145.Q</t>
  </si>
  <si>
    <t>FL343073005.Q</t>
  </si>
  <si>
    <t>FL343073053.Q</t>
  </si>
  <si>
    <t>FL344190045.Q</t>
  </si>
  <si>
    <t>FL364022005.Q</t>
  </si>
  <si>
    <t>FL714090005.Q</t>
  </si>
  <si>
    <t>FL713011005.Q</t>
  </si>
  <si>
    <t>FL713012003.Q</t>
  </si>
  <si>
    <t>FL713022003.Q</t>
  </si>
  <si>
    <t>FL713068705.Q</t>
  </si>
  <si>
    <t>FL763069143.Q</t>
  </si>
  <si>
    <t>FL713068703.Q</t>
  </si>
  <si>
    <t>FL712051000.Q</t>
  </si>
  <si>
    <t>FL714022005.Q</t>
  </si>
  <si>
    <t>FL713069603.Q</t>
  </si>
  <si>
    <t>FL713061100.Q</t>
  </si>
  <si>
    <t>FL713061113.Q</t>
  </si>
  <si>
    <t>FL713061125.Q</t>
  </si>
  <si>
    <t>FL713061705.Q</t>
  </si>
  <si>
    <t>FL713061903.Q</t>
  </si>
  <si>
    <t>FL713061703.Q</t>
  </si>
  <si>
    <t>FL713068005.Q</t>
  </si>
  <si>
    <t>FL713068303.Q</t>
  </si>
  <si>
    <t>FL713068665.Q</t>
  </si>
  <si>
    <t>FL713068505.Q</t>
  </si>
  <si>
    <t>FL713068473.Q</t>
  </si>
  <si>
    <t>FL713064103.Q</t>
  </si>
  <si>
    <t>FL713091103.Q</t>
  </si>
  <si>
    <t>FL713093005.Q</t>
  </si>
  <si>
    <t>FL714190005.Q</t>
  </si>
  <si>
    <t>FL713113003.Q</t>
  </si>
  <si>
    <t>FL703025005.Q</t>
  </si>
  <si>
    <t>FL713120005.Q</t>
  </si>
  <si>
    <t>FL713123005.Q</t>
  </si>
  <si>
    <t>FL713123023.Q</t>
  </si>
  <si>
    <t>FL713123030.Q</t>
  </si>
  <si>
    <t>FL713123043.Q</t>
  </si>
  <si>
    <t>FL713122605.Q</t>
  </si>
  <si>
    <t>FL713124003.Q</t>
  </si>
  <si>
    <t>FL713125005.Q</t>
  </si>
  <si>
    <t>FL712151003.Q</t>
  </si>
  <si>
    <t>FL712151103.Q</t>
  </si>
  <si>
    <t>FL712151115.Q</t>
  </si>
  <si>
    <t>FL713164003.Q</t>
  </si>
  <si>
    <t>FL713193005.Q</t>
  </si>
  <si>
    <t>series_name</t>
  </si>
  <si>
    <t>series_id</t>
  </si>
  <si>
    <t>1979_Q1</t>
  </si>
  <si>
    <t>1979_Q2</t>
  </si>
  <si>
    <t>1979_Q3</t>
  </si>
  <si>
    <t>1979_Q4</t>
  </si>
  <si>
    <t>1980_Q1</t>
  </si>
  <si>
    <t>1980_Q2</t>
  </si>
  <si>
    <t>1980_Q3</t>
  </si>
  <si>
    <t>1980_Q4</t>
  </si>
  <si>
    <t>1981_Q1</t>
  </si>
  <si>
    <t>1981_Q2</t>
  </si>
  <si>
    <t>1981_Q3</t>
  </si>
  <si>
    <t>1981_Q4</t>
  </si>
  <si>
    <t>1982_Q1</t>
  </si>
  <si>
    <t>1982_Q2</t>
  </si>
  <si>
    <t>1982_Q3</t>
  </si>
  <si>
    <t>1982_Q4</t>
  </si>
  <si>
    <t>1983_Q1</t>
  </si>
  <si>
    <t>1983_Q2</t>
  </si>
  <si>
    <t>1983_Q3</t>
  </si>
  <si>
    <t>1983_Q4</t>
  </si>
  <si>
    <t>1984_Q1</t>
  </si>
  <si>
    <t>1984_Q2</t>
  </si>
  <si>
    <t>1984_Q3</t>
  </si>
  <si>
    <t>1984_Q4</t>
  </si>
  <si>
    <t>1985_Q1</t>
  </si>
  <si>
    <t>1985_Q2</t>
  </si>
  <si>
    <t>1985_Q3</t>
  </si>
  <si>
    <t>1985_Q4</t>
  </si>
  <si>
    <t>1986_Q1</t>
  </si>
  <si>
    <t>1986_Q2</t>
  </si>
  <si>
    <t>1986_Q3</t>
  </si>
  <si>
    <t>1986_Q4</t>
  </si>
  <si>
    <t>1987_Q1</t>
  </si>
  <si>
    <t>1987_Q2</t>
  </si>
  <si>
    <t>1987_Q3</t>
  </si>
  <si>
    <t>1987_Q4</t>
  </si>
  <si>
    <t>1988_Q1</t>
  </si>
  <si>
    <t>1988_Q2</t>
  </si>
  <si>
    <t>1988_Q3</t>
  </si>
  <si>
    <t>1988_Q4</t>
  </si>
  <si>
    <t>1989_Q1</t>
  </si>
  <si>
    <t>1989_Q2</t>
  </si>
  <si>
    <t>1989_Q3</t>
  </si>
  <si>
    <t>1989_Q4</t>
  </si>
  <si>
    <t>1990_Q1</t>
  </si>
  <si>
    <t>1990_Q2</t>
  </si>
  <si>
    <t>1990_Q3</t>
  </si>
  <si>
    <t>1990_Q4</t>
  </si>
  <si>
    <t>1991_Q1</t>
  </si>
  <si>
    <t>1991_Q2</t>
  </si>
  <si>
    <t>1991_Q3</t>
  </si>
  <si>
    <t>1991_Q4</t>
  </si>
  <si>
    <t>1992_Q1</t>
  </si>
  <si>
    <t>1992_Q2</t>
  </si>
  <si>
    <t>1992_Q3</t>
  </si>
  <si>
    <t>1992_Q4</t>
  </si>
  <si>
    <t>1993_Q1</t>
  </si>
  <si>
    <t>1993_Q2</t>
  </si>
  <si>
    <t>1993_Q3</t>
  </si>
  <si>
    <t>1993_Q4</t>
  </si>
  <si>
    <t>1994_Q1</t>
  </si>
  <si>
    <t>1994_Q2</t>
  </si>
  <si>
    <t>1994_Q3</t>
  </si>
  <si>
    <t>1994_Q4</t>
  </si>
  <si>
    <t>1995_Q1</t>
  </si>
  <si>
    <t>1995_Q2</t>
  </si>
  <si>
    <t>1995_Q3</t>
  </si>
  <si>
    <t>1995_Q4</t>
  </si>
  <si>
    <t>1996_Q1</t>
  </si>
  <si>
    <t>1996_Q2</t>
  </si>
  <si>
    <t>1996_Q3</t>
  </si>
  <si>
    <t>1996_Q4</t>
  </si>
  <si>
    <t>1997_Q1</t>
  </si>
  <si>
    <t>1997_Q2</t>
  </si>
  <si>
    <t>1997_Q3</t>
  </si>
  <si>
    <t>1997_Q4</t>
  </si>
  <si>
    <t>1998_Q1</t>
  </si>
  <si>
    <t>1998_Q2</t>
  </si>
  <si>
    <t>1998_Q3</t>
  </si>
  <si>
    <t>1998_Q4</t>
  </si>
  <si>
    <t>1999_Q1</t>
  </si>
  <si>
    <t>1999_Q2</t>
  </si>
  <si>
    <t>1999_Q3</t>
  </si>
  <si>
    <t>1999_Q4</t>
  </si>
  <si>
    <t>2000_Q1</t>
  </si>
  <si>
    <t>2000_Q2</t>
  </si>
  <si>
    <t>2000_Q3</t>
  </si>
  <si>
    <t>2000_Q4</t>
  </si>
  <si>
    <t>2001_Q1</t>
  </si>
  <si>
    <t>2001_Q2</t>
  </si>
  <si>
    <t>2001_Q3</t>
  </si>
  <si>
    <t>2001_Q4</t>
  </si>
  <si>
    <t>2002_Q1</t>
  </si>
  <si>
    <t>2002_Q2</t>
  </si>
  <si>
    <t>2002_Q3</t>
  </si>
  <si>
    <t>2002_Q4</t>
  </si>
  <si>
    <t>2003_Q1</t>
  </si>
  <si>
    <t>2003_Q2</t>
  </si>
  <si>
    <t>2003_Q3</t>
  </si>
  <si>
    <t>2003_Q4</t>
  </si>
  <si>
    <t>2004_Q1</t>
  </si>
  <si>
    <t>2004_Q2</t>
  </si>
  <si>
    <t>2004_Q3</t>
  </si>
  <si>
    <t>2004_Q4</t>
  </si>
  <si>
    <t>2005_Q1</t>
  </si>
  <si>
    <t>2005_Q2</t>
  </si>
  <si>
    <t>2005_Q3</t>
  </si>
  <si>
    <t>2005_Q4</t>
  </si>
  <si>
    <t>2006_Q1</t>
  </si>
  <si>
    <t>2006_Q2</t>
  </si>
  <si>
    <t>2006_Q3</t>
  </si>
  <si>
    <t>2006_Q4</t>
  </si>
  <si>
    <t>2007_Q1</t>
  </si>
  <si>
    <t>2007_Q2</t>
  </si>
  <si>
    <t>2007_Q3</t>
  </si>
  <si>
    <t>2007_Q4</t>
  </si>
  <si>
    <t>2008_Q1</t>
  </si>
  <si>
    <t>2008_Q2</t>
  </si>
  <si>
    <t>2008_Q3</t>
  </si>
  <si>
    <t>2008_Q4</t>
  </si>
  <si>
    <t>2009_Q1</t>
  </si>
  <si>
    <t>2009_Q2</t>
  </si>
  <si>
    <t>2009_Q3</t>
  </si>
  <si>
    <t>2009_Q4</t>
  </si>
  <si>
    <t>2010_Q1</t>
  </si>
  <si>
    <t>2010_Q2</t>
  </si>
  <si>
    <t>2010_Q3</t>
  </si>
  <si>
    <t>2010_Q4</t>
  </si>
  <si>
    <t>2011_Q1</t>
  </si>
  <si>
    <t>2011_Q2</t>
  </si>
  <si>
    <t>2011_Q3</t>
  </si>
  <si>
    <t>2011_Q4</t>
  </si>
  <si>
    <t>2012_Q1</t>
  </si>
  <si>
    <t>2012_Q2</t>
  </si>
  <si>
    <t>2012_Q3</t>
  </si>
  <si>
    <t>2012_Q4</t>
  </si>
  <si>
    <t>2013_Q1</t>
  </si>
  <si>
    <t>2013_Q2</t>
  </si>
  <si>
    <t>2013_Q3</t>
  </si>
  <si>
    <t>2013_Q4</t>
  </si>
  <si>
    <t>2014_Q1</t>
  </si>
  <si>
    <t>2014_Q2</t>
  </si>
  <si>
    <t>2014_Q3</t>
  </si>
  <si>
    <t>2014_Q4</t>
  </si>
  <si>
    <t>2015_Q1</t>
  </si>
  <si>
    <t>2015_Q2</t>
  </si>
  <si>
    <t>2015_Q3</t>
  </si>
  <si>
    <t>2015_Q4</t>
  </si>
  <si>
    <t>2016_Q1</t>
  </si>
  <si>
    <t>2016_Q2</t>
  </si>
  <si>
    <t>2016_Q3</t>
  </si>
  <si>
    <t>2016_Q4</t>
  </si>
  <si>
    <t>FL214090005.Q + FL224090045 - FL223062043 - FL213062003 - FL223073045</t>
  </si>
  <si>
    <t>Budget Agency Securities</t>
  </si>
  <si>
    <t>FL314122005.Q + FL213162005.Q - FL213062003.Q - FL213061105.Q</t>
  </si>
  <si>
    <t>Loan Participation Certificates</t>
  </si>
  <si>
    <t>FL224190043.Q + FL344190045.Q - FL343073045.Q - FL223073045.Q - Treasury Securities (Pensions) - Muncipal Securities (Pensions)</t>
  </si>
  <si>
    <t>FL313093003.Q + FL213093003.Q</t>
  </si>
  <si>
    <t>FL212010095.Q + FL312010095.Q</t>
  </si>
  <si>
    <t>FL215014665.Q + FL315014665.Q</t>
  </si>
  <si>
    <t>FL215013265.Q + FL315013265.Q</t>
  </si>
  <si>
    <t>FL215013765.Q + FL315013765.Q</t>
  </si>
  <si>
    <t>Total Pension Assets</t>
  </si>
  <si>
    <t>Total Pension Assets (includes defined benefit pension plans)</t>
  </si>
  <si>
    <t>Total Pension Assets (includes federal and state/local defined benefit pension plans)</t>
  </si>
  <si>
    <t>Other Miscellaneous Assets (Pensions)</t>
  </si>
  <si>
    <t>FL223093043.Q</t>
  </si>
  <si>
    <t>FL343061105.Q</t>
  </si>
  <si>
    <t>Unidentified miscellaneous assets (Pensions)</t>
  </si>
  <si>
    <t>Miscellaneous Assets (Pensions)</t>
  </si>
  <si>
    <t>FL343061165.Q</t>
  </si>
  <si>
    <t>FL343061133.Q</t>
  </si>
  <si>
    <t>Treasury Securities Held by the Public (excluding National Railroad Retirement Trust)</t>
  </si>
  <si>
    <t>FL343061165.Q - FL34061133.Q</t>
  </si>
  <si>
    <t>Treasury Securities Held by Federal Defined Benefit Pension Plans (Pension)</t>
  </si>
  <si>
    <t>Treasury Securities Held by the Public via National Railroad Retirement Trust (Pension)</t>
  </si>
  <si>
    <t>ASSETS</t>
  </si>
  <si>
    <r>
      <t>FL314190005</t>
    </r>
    <r>
      <rPr>
        <b/>
        <sz val="10"/>
        <color theme="1"/>
        <rFont val="Segoe UI"/>
        <family val="2"/>
      </rPr>
      <t>.</t>
    </r>
    <r>
      <rPr>
        <sz val="10"/>
        <color theme="1"/>
        <rFont val="Segoe UI"/>
        <family val="2"/>
      </rPr>
      <t>Q + FL214190005.Q -  FL213061105.Q -  FL213062003.Q + FL344190045.Q + FL224190043.Q - FL223073045.Q - FL344190045.Q</t>
    </r>
  </si>
  <si>
    <t>Total Assets (excluding land)</t>
  </si>
  <si>
    <t>LIABILITIES &amp; NET WORTH</t>
  </si>
  <si>
    <t>Total Liabilities and Net Worth</t>
  </si>
  <si>
    <t>Millions of dollars; amounts oustanding end of period, not adjusted for inflation</t>
  </si>
  <si>
    <t>Summary Balance Sheet</t>
  </si>
  <si>
    <t>Liabilities and Net Worth</t>
  </si>
  <si>
    <t xml:space="preserve">Total liabilities and net position </t>
  </si>
  <si>
    <t xml:space="preserve">Total net position </t>
  </si>
  <si>
    <t xml:space="preserve">Funds other than those from Dedicated Collections </t>
  </si>
  <si>
    <t>Funds from Dedicated Collections</t>
  </si>
  <si>
    <t>Net Position:</t>
  </si>
  <si>
    <t>Contingencies and Commitments</t>
  </si>
  <si>
    <t xml:space="preserve">Total liabilities </t>
  </si>
  <si>
    <t>Other liabilities</t>
  </si>
  <si>
    <t>Loan guarantee liabilities</t>
  </si>
  <si>
    <t>Insurance and guarantee program liabilities</t>
  </si>
  <si>
    <t>Benefits due and payable</t>
  </si>
  <si>
    <t>Environmental and disposal liabilities</t>
  </si>
  <si>
    <t>Government employee and veteran benefits payable</t>
  </si>
  <si>
    <t>Federal debt securities held by the public and accrued interest</t>
  </si>
  <si>
    <t>Accounts payable</t>
  </si>
  <si>
    <t>Liabilities:</t>
  </si>
  <si>
    <t>Stewardship land and heritage assets</t>
  </si>
  <si>
    <t xml:space="preserve">Total assets </t>
  </si>
  <si>
    <t>Other assets</t>
  </si>
  <si>
    <t>Investments in GSEs</t>
  </si>
  <si>
    <t>Debt and equity securities</t>
  </si>
  <si>
    <t>Property, plant and equipment, net</t>
  </si>
  <si>
    <t>Inventories and related property, net</t>
  </si>
  <si>
    <t>TARP direct loans and equity investments, net</t>
  </si>
  <si>
    <t>Loans receivable, net</t>
  </si>
  <si>
    <t>Accounts and taxes receivable, net</t>
  </si>
  <si>
    <t>Cash and other monetary assets</t>
  </si>
  <si>
    <t>Assets:</t>
  </si>
  <si>
    <t>COMBINED</t>
  </si>
  <si>
    <t>S&amp;L PER FED RESERVE</t>
  </si>
  <si>
    <t>FED PER TREASURY</t>
  </si>
  <si>
    <t>(in billions)</t>
  </si>
  <si>
    <t>National Net Worth</t>
  </si>
  <si>
    <t>Federal Government</t>
  </si>
  <si>
    <t xml:space="preserve">State and Local Government </t>
  </si>
  <si>
    <t>Households &amp; Nonprofits</t>
  </si>
  <si>
    <t>National Assets (excluding land)</t>
  </si>
  <si>
    <t>National Liabilities</t>
  </si>
  <si>
    <t>FL892090005.A</t>
  </si>
  <si>
    <t>Z1/Z1/FL892090005.A</t>
  </si>
  <si>
    <t>USD</t>
  </si>
  <si>
    <t>Currency</t>
  </si>
  <si>
    <t xml:space="preserve">All sectors; U.S. wealth </t>
  </si>
  <si>
    <t>Series Name:</t>
  </si>
  <si>
    <t>Unique Identifier:</t>
  </si>
  <si>
    <t>Currency:</t>
  </si>
  <si>
    <t>Multiplier:</t>
  </si>
  <si>
    <t>Unit:</t>
  </si>
  <si>
    <t>Descriptions:</t>
  </si>
  <si>
    <t>Footnotes:</t>
  </si>
  <si>
    <r>
      <t>Federal Government</t>
    </r>
    <r>
      <rPr>
        <vertAlign val="superscript"/>
        <sz val="11"/>
        <color theme="1"/>
        <rFont val="Calibri"/>
        <family val="2"/>
        <scheme val="minor"/>
      </rPr>
      <t>1</t>
    </r>
  </si>
  <si>
    <r>
      <t>Intergovernmental Holdings</t>
    </r>
    <r>
      <rPr>
        <vertAlign val="superscript"/>
        <sz val="11"/>
        <color theme="1"/>
        <rFont val="Calibri"/>
        <family val="2"/>
        <scheme val="minor"/>
      </rPr>
      <t>3</t>
    </r>
  </si>
  <si>
    <r>
      <t xml:space="preserve">State and Local Government </t>
    </r>
    <r>
      <rPr>
        <vertAlign val="superscript"/>
        <sz val="11"/>
        <color theme="1"/>
        <rFont val="Calibri"/>
        <family val="2"/>
        <scheme val="minor"/>
      </rPr>
      <t>2</t>
    </r>
  </si>
  <si>
    <r>
      <t>Combined Government</t>
    </r>
    <r>
      <rPr>
        <vertAlign val="superscript"/>
        <sz val="11"/>
        <color theme="1"/>
        <rFont val="Calibri"/>
        <family val="2"/>
        <scheme val="minor"/>
      </rPr>
      <t>4</t>
    </r>
  </si>
  <si>
    <r>
      <t>Memo: US Net Wealth</t>
    </r>
    <r>
      <rPr>
        <b/>
        <vertAlign val="superscript"/>
        <sz val="10"/>
        <color theme="1"/>
        <rFont val="Segoe UI"/>
        <family val="2"/>
      </rPr>
      <t>5</t>
    </r>
  </si>
  <si>
    <t>5. Conceptually, the sum of household net worth plus government net worth should equal U.S. net wealth.” However, there are some discrepancies between the two. These are explained by a 2015 Federal Reserve article (https://www.federalreserve.gov/econresdata/notes/feds-notes/2015/us-net-wealth-in-the-financial-accounts-of-the-united-states-20151008.html). See the section entitled “Differences between U.S. Net Wealth and Household Net Worth” for a discussion of the differences.</t>
  </si>
  <si>
    <t>1. Federal government is as of 9/30 each year</t>
  </si>
  <si>
    <t>2. State and local government is as of 6/30 each year</t>
  </si>
  <si>
    <t>4.  Combined government includes federal government on 9/30 of each year and State and Local government on 6/30 of each year, and it excludes intergovernmental holdings</t>
  </si>
  <si>
    <t xml:space="preserve">3.  Intergovernmental holdings are financial assets and liabilities owned by one government and owed to another </t>
  </si>
  <si>
    <t>Federal</t>
  </si>
  <si>
    <t>State &amp; Local</t>
  </si>
  <si>
    <t>Intergovernmental Pension Holdings (Treasury Securities)</t>
  </si>
  <si>
    <t>Assets minus liabilities</t>
  </si>
  <si>
    <t>Treasury Securities Held by State and Local - nonpension</t>
  </si>
  <si>
    <t>Treasury Securities Held by State and Local - pension</t>
  </si>
  <si>
    <t>Memo: GSEs Net Worth</t>
  </si>
  <si>
    <t>Memo: Federal Reserve Net Worth</t>
  </si>
  <si>
    <t>Memo: Government Pensions Net Worth</t>
  </si>
  <si>
    <t>Footnotes</t>
  </si>
  <si>
    <t>1  includes federal and state/local defined benefit pension plans</t>
  </si>
  <si>
    <t>2. includes federal and state/local defined benefit pension plans + unfunded portion of Thrift Savings Plan</t>
  </si>
  <si>
    <t>3 Discrepancy between Net Worth and Assets minus liabilities is due to the fact that federal pensions are counted as 3rd quarter but state and local is counted as 2nd quarter.  This calculation is done to match the reporting periods for federal government P&amp;L (OMB) and aggregate state and local P&amp;L (census)</t>
  </si>
  <si>
    <r>
      <t>Total Pension Assets</t>
    </r>
    <r>
      <rPr>
        <b/>
        <vertAlign val="superscript"/>
        <sz val="10"/>
        <color theme="1"/>
        <rFont val="Segoe UI"/>
        <family val="2"/>
      </rPr>
      <t>1</t>
    </r>
  </si>
  <si>
    <r>
      <t>Total Pension Liabilities</t>
    </r>
    <r>
      <rPr>
        <b/>
        <vertAlign val="superscript"/>
        <sz val="10"/>
        <color theme="1"/>
        <rFont val="Segoe UI"/>
        <family val="2"/>
      </rPr>
      <t>2</t>
    </r>
  </si>
  <si>
    <t>Total Pension Net Worth (includes federal and state/local)</t>
  </si>
  <si>
    <r>
      <t>Discrepancy</t>
    </r>
    <r>
      <rPr>
        <vertAlign val="superscript"/>
        <sz val="10"/>
        <color theme="1"/>
        <rFont val="Segoe UI"/>
        <family val="2"/>
      </rPr>
      <t>3</t>
    </r>
  </si>
  <si>
    <t>parent</t>
  </si>
  <si>
    <t>name</t>
  </si>
  <si>
    <t>type</t>
  </si>
  <si>
    <t>style</t>
  </si>
  <si>
    <t>source</t>
  </si>
  <si>
    <t>data_table</t>
  </si>
  <si>
    <t>row</t>
  </si>
  <si>
    <t>total_row</t>
  </si>
  <si>
    <t>subtotal</t>
  </si>
  <si>
    <t>expandable</t>
  </si>
  <si>
    <t>memo</t>
  </si>
  <si>
    <t>note</t>
  </si>
  <si>
    <t>government_type</t>
  </si>
  <si>
    <t>order</t>
  </si>
  <si>
    <t>combined</t>
  </si>
  <si>
    <t>ASSETS ($ millions)</t>
  </si>
  <si>
    <t>LIABILITIES &amp; NET WORTH ($ millions)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</si>
</sst>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0_);_(* \(#,##0.0\);_(* &quot;-&quot;??_);_(@_)"/>
    <numFmt numFmtId="166" formatCode="_(* #,##0_);_(* \(#,##0\);_(* &quot;-&quot;??_);_(@_)"/>
  </numFmts>
  <fonts count="18" x14ac:knownFonts="1">
    <font>
      <sz val="11"/>
      <color theme="1"/>
      <name val="Calibri"/>
      <family val="2"/>
      <scheme val="minor"/>
    </font>
    <font>
      <sz val="10"/>
      <color theme="1"/>
      <name val="Segoe UI"/>
      <family val="2"/>
    </font>
    <font>
      <i/>
      <sz val="10"/>
      <color theme="1"/>
      <name val="Segoe UI"/>
      <family val="2"/>
    </font>
    <font>
      <b/>
      <i/>
      <sz val="10"/>
      <color theme="1"/>
      <name val="Segoe UI"/>
      <family val="2"/>
    </font>
    <font>
      <b/>
      <sz val="10"/>
      <color theme="1"/>
      <name val="Segoe UI"/>
      <family val="2"/>
    </font>
    <font>
      <b/>
      <u/>
      <sz val="10"/>
      <name val="Segoe UI"/>
      <family val="2"/>
    </font>
    <font>
      <b/>
      <u/>
      <sz val="10"/>
      <color theme="1"/>
      <name val="Segoe UI"/>
      <family val="2"/>
    </font>
    <font>
      <sz val="10"/>
      <name val="Segoe UI"/>
      <family val="2"/>
    </font>
    <font>
      <sz val="11"/>
      <color theme="1"/>
      <name val="Calibri"/>
      <family val="2"/>
      <scheme val="minor"/>
    </font>
    <font>
      <b/>
      <sz val="11"/>
      <color theme="1"/>
      <name val="Calibri"/>
      <family val="2"/>
      <scheme val="minor"/>
    </font>
    <font>
      <sz val="11"/>
      <name val="Calibri"/>
      <family val="2"/>
      <scheme val="minor"/>
    </font>
    <font>
      <b/>
      <vertAlign val="superscript"/>
      <sz val="10"/>
      <color theme="1"/>
      <name val="Segoe UI"/>
      <family val="2"/>
    </font>
    <font>
      <b/>
      <u/>
      <sz val="11"/>
      <color theme="1"/>
      <name val="Calibri"/>
      <family val="2"/>
      <scheme val="minor"/>
    </font>
    <font>
      <vertAlign val="superscript"/>
      <sz val="11"/>
      <color theme="1"/>
      <name val="Calibri"/>
      <family val="2"/>
      <scheme val="minor"/>
    </font>
    <font>
      <vertAlign val="superscript"/>
      <sz val="10"/>
      <color theme="1"/>
      <name val="Segoe UI"/>
      <family val="2"/>
    </font>
    <font>
      <u/>
      <sz val="11"/>
      <color theme="10"/>
      <name val="Calibri"/>
      <family val="2"/>
      <scheme val="minor"/>
    </font>
    <font>
      <u/>
      <sz val="11"/>
      <color theme="11"/>
      <name val="Calibri"/>
      <family val="2"/>
      <scheme val="minor"/>
    </font>
    <font>
      <sz val="10"/>
      <color rgb="FF000000"/>
      <name val="Segoe UI"/>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rgb="FF000000"/>
      </patternFill>
    </fill>
  </fills>
  <borders count="5">
    <border>
      <left/>
      <right/>
      <top/>
      <bottom/>
      <diagonal/>
    </border>
    <border>
      <left/>
      <right/>
      <top/>
      <bottom style="thin">
        <color auto="1"/>
      </bottom>
      <diagonal/>
    </border>
    <border>
      <left/>
      <right/>
      <top style="thin">
        <color auto="1"/>
      </top>
      <bottom style="thin">
        <color auto="1"/>
      </bottom>
      <diagonal/>
    </border>
    <border>
      <left/>
      <right/>
      <top/>
      <bottom style="dotted">
        <color auto="1"/>
      </bottom>
      <diagonal/>
    </border>
    <border>
      <left/>
      <right/>
      <top style="dotted">
        <color auto="1"/>
      </top>
      <bottom style="dotted">
        <color auto="1"/>
      </bottom>
      <diagonal/>
    </border>
  </borders>
  <cellStyleXfs count="8">
    <xf numFmtId="0" fontId="0" fillId="0" borderId="0"/>
    <xf numFmtId="164"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14" fontId="0" fillId="0" borderId="0" xfId="0" applyNumberFormat="1"/>
    <xf numFmtId="0" fontId="2" fillId="2" borderId="0" xfId="0" applyFont="1" applyFill="1"/>
    <xf numFmtId="0" fontId="3" fillId="2" borderId="0" xfId="0" applyFont="1" applyFill="1"/>
    <xf numFmtId="0" fontId="1" fillId="2" borderId="0" xfId="0" applyFont="1" applyFill="1"/>
    <xf numFmtId="0" fontId="4" fillId="2" borderId="0" xfId="0" applyFont="1" applyFill="1"/>
    <xf numFmtId="0" fontId="1" fillId="2" borderId="0" xfId="0" applyFont="1" applyFill="1" applyAlignment="1">
      <alignment horizontal="left" indent="1"/>
    </xf>
    <xf numFmtId="0" fontId="1" fillId="2" borderId="0" xfId="0" applyFont="1" applyFill="1" applyAlignment="1">
      <alignment horizontal="left" indent="2"/>
    </xf>
    <xf numFmtId="0" fontId="1" fillId="2" borderId="0" xfId="0" applyFont="1" applyFill="1" applyAlignment="1">
      <alignment horizontal="left" indent="3"/>
    </xf>
    <xf numFmtId="0" fontId="4" fillId="2" borderId="1" xfId="0" applyFont="1" applyFill="1" applyBorder="1"/>
    <xf numFmtId="0" fontId="5" fillId="0" borderId="0" xfId="0" applyFont="1"/>
    <xf numFmtId="3" fontId="1" fillId="2" borderId="0" xfId="0" applyNumberFormat="1" applyFont="1" applyFill="1"/>
    <xf numFmtId="0" fontId="4" fillId="4" borderId="2" xfId="0" applyFont="1" applyFill="1" applyBorder="1"/>
    <xf numFmtId="0" fontId="1" fillId="4" borderId="2" xfId="0" applyFont="1" applyFill="1" applyBorder="1"/>
    <xf numFmtId="3" fontId="4" fillId="4" borderId="2" xfId="0" applyNumberFormat="1" applyFont="1" applyFill="1" applyBorder="1"/>
    <xf numFmtId="0" fontId="4" fillId="3" borderId="0" xfId="0" applyFont="1" applyFill="1" applyAlignment="1">
      <alignment horizontal="left" indent="1"/>
    </xf>
    <xf numFmtId="0" fontId="4" fillId="3" borderId="0" xfId="0" applyFont="1" applyFill="1"/>
    <xf numFmtId="3" fontId="4" fillId="3" borderId="0" xfId="0" applyNumberFormat="1" applyFont="1" applyFill="1"/>
    <xf numFmtId="0" fontId="1" fillId="2" borderId="3" xfId="0" applyFont="1" applyFill="1" applyBorder="1" applyAlignment="1">
      <alignment horizontal="left" indent="2"/>
    </xf>
    <xf numFmtId="0" fontId="1" fillId="2" borderId="3" xfId="0" applyFont="1" applyFill="1" applyBorder="1"/>
    <xf numFmtId="3" fontId="1" fillId="2" borderId="3" xfId="0" applyNumberFormat="1" applyFont="1" applyFill="1" applyBorder="1"/>
    <xf numFmtId="0" fontId="4" fillId="3" borderId="4" xfId="0" applyFont="1" applyFill="1" applyBorder="1" applyAlignment="1">
      <alignment horizontal="left" indent="1"/>
    </xf>
    <xf numFmtId="0" fontId="4" fillId="3" borderId="4" xfId="0" applyFont="1" applyFill="1" applyBorder="1"/>
    <xf numFmtId="3" fontId="4" fillId="3" borderId="4" xfId="0" applyNumberFormat="1" applyFont="1" applyFill="1" applyBorder="1"/>
    <xf numFmtId="0" fontId="6" fillId="2" borderId="0" xfId="0" applyFont="1" applyFill="1"/>
    <xf numFmtId="0" fontId="4" fillId="2" borderId="0" xfId="0" applyFont="1" applyFill="1" applyBorder="1"/>
    <xf numFmtId="0" fontId="7" fillId="2" borderId="1" xfId="0" applyFont="1" applyFill="1" applyBorder="1" applyAlignment="1">
      <alignment wrapText="1"/>
    </xf>
    <xf numFmtId="0" fontId="7" fillId="2" borderId="0" xfId="0" applyFont="1" applyFill="1" applyBorder="1" applyAlignment="1">
      <alignment wrapText="1"/>
    </xf>
    <xf numFmtId="0" fontId="5" fillId="2" borderId="0" xfId="0" applyFont="1" applyFill="1"/>
    <xf numFmtId="0" fontId="1" fillId="2" borderId="0" xfId="0" applyFont="1" applyFill="1" applyAlignment="1">
      <alignment horizontal="left" vertical="center" indent="2"/>
    </xf>
    <xf numFmtId="0" fontId="1" fillId="2" borderId="0" xfId="0" applyFont="1" applyFill="1" applyAlignment="1">
      <alignment horizontal="left" indent="4"/>
    </xf>
    <xf numFmtId="0" fontId="1" fillId="2" borderId="0" xfId="0" applyFont="1" applyFill="1" applyAlignment="1">
      <alignment horizontal="left" vertical="center" indent="5"/>
    </xf>
    <xf numFmtId="0" fontId="1" fillId="2" borderId="0" xfId="0" applyFont="1" applyFill="1" applyAlignment="1">
      <alignment horizontal="left" vertical="center" indent="6"/>
    </xf>
    <xf numFmtId="0" fontId="1" fillId="2" borderId="0" xfId="0" applyFont="1" applyFill="1" applyAlignment="1">
      <alignment horizontal="left" vertical="center" indent="3"/>
    </xf>
    <xf numFmtId="0" fontId="1" fillId="2" borderId="0" xfId="0" applyNumberFormat="1" applyFont="1" applyFill="1" applyAlignment="1">
      <alignment horizontal="left" indent="4"/>
    </xf>
    <xf numFmtId="0" fontId="2" fillId="2" borderId="1" xfId="0" applyFont="1" applyFill="1" applyBorder="1"/>
    <xf numFmtId="0" fontId="1" fillId="5" borderId="0" xfId="0" applyFont="1" applyFill="1" applyAlignment="1">
      <alignment horizontal="left" indent="3"/>
    </xf>
    <xf numFmtId="0" fontId="1" fillId="5" borderId="0" xfId="0" applyFont="1" applyFill="1"/>
    <xf numFmtId="3" fontId="1" fillId="5" borderId="0" xfId="0" applyNumberFormat="1" applyFont="1" applyFill="1"/>
    <xf numFmtId="0" fontId="9" fillId="0" borderId="0" xfId="0" applyFont="1"/>
    <xf numFmtId="0" fontId="9" fillId="0" borderId="0" xfId="0" applyFont="1" applyAlignment="1">
      <alignment horizontal="right"/>
    </xf>
    <xf numFmtId="0" fontId="0" fillId="0" borderId="0" xfId="0" applyAlignment="1">
      <alignment horizontal="right"/>
    </xf>
    <xf numFmtId="165" fontId="0" fillId="0" borderId="0" xfId="1" applyNumberFormat="1" applyFont="1" applyAlignment="1">
      <alignment horizontal="right"/>
    </xf>
    <xf numFmtId="165" fontId="10" fillId="0" borderId="0" xfId="1" applyNumberFormat="1" applyFont="1" applyAlignment="1">
      <alignment horizontal="right"/>
    </xf>
    <xf numFmtId="0" fontId="9" fillId="0" borderId="0" xfId="0" applyFont="1" applyAlignment="1"/>
    <xf numFmtId="0" fontId="0" fillId="0" borderId="0" xfId="0" applyAlignment="1"/>
    <xf numFmtId="166" fontId="0" fillId="0" borderId="0" xfId="1" applyNumberFormat="1" applyFont="1" applyAlignment="1"/>
    <xf numFmtId="166" fontId="0" fillId="0" borderId="0" xfId="1" applyNumberFormat="1" applyFont="1" applyFill="1" applyAlignment="1"/>
    <xf numFmtId="166" fontId="0" fillId="0" borderId="1" xfId="1" applyNumberFormat="1" applyFont="1" applyBorder="1" applyAlignment="1"/>
    <xf numFmtId="166" fontId="0" fillId="0" borderId="1" xfId="1" applyNumberFormat="1" applyFont="1" applyFill="1" applyBorder="1" applyAlignment="1"/>
    <xf numFmtId="0" fontId="0" fillId="2" borderId="0" xfId="0" applyFill="1"/>
    <xf numFmtId="0" fontId="0" fillId="2" borderId="0" xfId="0" applyFill="1" applyAlignment="1">
      <alignment horizontal="left" indent="3"/>
    </xf>
    <xf numFmtId="3" fontId="0" fillId="2" borderId="0" xfId="0" applyNumberFormat="1" applyFill="1"/>
    <xf numFmtId="0" fontId="0" fillId="2" borderId="0" xfId="0" applyFill="1" applyAlignment="1">
      <alignment horizontal="left" indent="2"/>
    </xf>
    <xf numFmtId="0" fontId="0" fillId="2" borderId="1" xfId="0" applyFill="1" applyBorder="1"/>
    <xf numFmtId="0" fontId="0" fillId="2" borderId="0" xfId="0" applyFill="1" applyBorder="1"/>
    <xf numFmtId="0" fontId="9" fillId="2" borderId="1" xfId="0" applyFont="1" applyFill="1" applyBorder="1"/>
    <xf numFmtId="0" fontId="9" fillId="2" borderId="0" xfId="0" applyFont="1" applyFill="1" applyBorder="1"/>
    <xf numFmtId="0" fontId="0" fillId="0" borderId="0" xfId="0" applyAlignment="1">
      <alignment vertical="center"/>
    </xf>
    <xf numFmtId="0" fontId="12" fillId="2" borderId="0" xfId="0" applyFont="1" applyFill="1"/>
    <xf numFmtId="0" fontId="1" fillId="6" borderId="0" xfId="0" applyFont="1" applyFill="1"/>
    <xf numFmtId="3" fontId="1" fillId="6" borderId="0" xfId="0" applyNumberFormat="1" applyFont="1" applyFill="1"/>
    <xf numFmtId="0" fontId="17" fillId="7" borderId="0" xfId="0" applyFont="1" applyFill="1"/>
    <xf numFmtId="0" fontId="1" fillId="2" borderId="1" xfId="0" applyFont="1" applyFill="1" applyBorder="1" applyAlignment="1">
      <alignment horizontal="center"/>
    </xf>
  </cellXfs>
  <cellStyles count="8">
    <cellStyle name="Comma" xfId="1" builtinId="3"/>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8" Type="http://schemas.openxmlformats.org/officeDocument/2006/relationships/customXml" Target="../customXml/item1.xml"/><Relationship Id="rId19" Type="http://schemas.openxmlformats.org/officeDocument/2006/relationships/customXml" Target="../customXml/item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
  <sheetViews>
    <sheetView topLeftCell="A25" workbookViewId="0">
      <selection activeCell="AH15" sqref="AH15"/>
    </sheetView>
  </sheetViews>
  <sheetFormatPr baseColWidth="10" defaultColWidth="9.1640625" defaultRowHeight="14" outlineLevelCol="1" x14ac:dyDescent="0"/>
  <cols>
    <col min="1" max="1" width="39" style="50" bestFit="1" customWidth="1"/>
    <col min="2" max="2" width="10.83203125" style="50" customWidth="1"/>
    <col min="3" max="11" width="10.83203125" style="50" hidden="1" customWidth="1" outlineLevel="1"/>
    <col min="12" max="12" width="10.83203125" style="50" customWidth="1" collapsed="1"/>
    <col min="13" max="21" width="10.83203125" style="50" hidden="1" customWidth="1" outlineLevel="1"/>
    <col min="22" max="22" width="10.83203125" style="50" customWidth="1" collapsed="1"/>
    <col min="23" max="26" width="10.83203125" style="50" hidden="1" customWidth="1" outlineLevel="1"/>
    <col min="27" max="27" width="10.83203125" style="50" customWidth="1" collapsed="1"/>
    <col min="28" max="31" width="10.83203125" style="50" hidden="1" customWidth="1" outlineLevel="1"/>
    <col min="32" max="32" width="10.83203125" style="50" customWidth="1" collapsed="1"/>
    <col min="33" max="37" width="10.83203125" style="50" customWidth="1"/>
    <col min="38" max="16384" width="9.1640625" style="50"/>
  </cols>
  <sheetData>
    <row r="1" spans="1:40" s="55" customFormat="1">
      <c r="A1" s="55" t="s">
        <v>651</v>
      </c>
    </row>
    <row r="2" spans="1:40" s="55" customFormat="1">
      <c r="B2" s="63" t="s">
        <v>650</v>
      </c>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row>
    <row r="3" spans="1:40">
      <c r="A3" s="54"/>
      <c r="B3" s="56">
        <v>1980</v>
      </c>
      <c r="C3" s="56">
        <v>1981</v>
      </c>
      <c r="D3" s="56">
        <v>1982</v>
      </c>
      <c r="E3" s="56">
        <v>1983</v>
      </c>
      <c r="F3" s="56">
        <v>1984</v>
      </c>
      <c r="G3" s="56">
        <v>1985</v>
      </c>
      <c r="H3" s="56">
        <v>1986</v>
      </c>
      <c r="I3" s="56">
        <v>1987</v>
      </c>
      <c r="J3" s="56">
        <v>1988</v>
      </c>
      <c r="K3" s="56">
        <v>1989</v>
      </c>
      <c r="L3" s="56">
        <v>1990</v>
      </c>
      <c r="M3" s="56">
        <v>1991</v>
      </c>
      <c r="N3" s="56">
        <v>1992</v>
      </c>
      <c r="O3" s="56">
        <v>1993</v>
      </c>
      <c r="P3" s="56">
        <v>1994</v>
      </c>
      <c r="Q3" s="56">
        <v>1995</v>
      </c>
      <c r="R3" s="56">
        <v>1996</v>
      </c>
      <c r="S3" s="56">
        <v>1997</v>
      </c>
      <c r="T3" s="56">
        <v>1998</v>
      </c>
      <c r="U3" s="56">
        <v>1999</v>
      </c>
      <c r="V3" s="56">
        <v>2000</v>
      </c>
      <c r="W3" s="56">
        <v>2001</v>
      </c>
      <c r="X3" s="56">
        <v>2002</v>
      </c>
      <c r="Y3" s="56">
        <v>2003</v>
      </c>
      <c r="Z3" s="56">
        <v>2004</v>
      </c>
      <c r="AA3" s="56">
        <v>2005</v>
      </c>
      <c r="AB3" s="56">
        <v>2006</v>
      </c>
      <c r="AC3" s="56">
        <v>2007</v>
      </c>
      <c r="AD3" s="56">
        <v>2008</v>
      </c>
      <c r="AE3" s="56">
        <v>2009</v>
      </c>
      <c r="AF3" s="56">
        <v>2010</v>
      </c>
      <c r="AG3" s="56">
        <v>2011</v>
      </c>
      <c r="AH3" s="56">
        <v>2012</v>
      </c>
      <c r="AI3" s="56">
        <v>2013</v>
      </c>
      <c r="AJ3" s="56">
        <v>2014</v>
      </c>
      <c r="AK3" s="56">
        <v>2015</v>
      </c>
      <c r="AL3" s="55"/>
    </row>
    <row r="4" spans="1:40" ht="11.25" customHeight="1">
      <c r="A4" s="55"/>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5"/>
    </row>
    <row r="5" spans="1:40">
      <c r="A5" s="28" t="s">
        <v>645</v>
      </c>
    </row>
    <row r="6" spans="1:40" ht="16">
      <c r="A6" s="51" t="s">
        <v>703</v>
      </c>
      <c r="B6" s="52">
        <f>'Federal Govt.'!G49</f>
        <v>231309</v>
      </c>
      <c r="C6" s="52">
        <f>'Federal Govt.'!H49</f>
        <v>252737</v>
      </c>
      <c r="D6" s="52">
        <f>'Federal Govt.'!I49</f>
        <v>286125</v>
      </c>
      <c r="E6" s="52">
        <f>'Federal Govt.'!J49</f>
        <v>314486</v>
      </c>
      <c r="F6" s="52">
        <f>'Federal Govt.'!K49</f>
        <v>331718</v>
      </c>
      <c r="G6" s="52">
        <f>'Federal Govt.'!L49</f>
        <v>359117</v>
      </c>
      <c r="H6" s="52">
        <f>'Federal Govt.'!M49</f>
        <v>388864</v>
      </c>
      <c r="I6" s="52">
        <f>'Federal Govt.'!N49</f>
        <v>385612</v>
      </c>
      <c r="J6" s="52">
        <f>'Federal Govt.'!O49</f>
        <v>387783</v>
      </c>
      <c r="K6" s="52">
        <f>'Federal Govt.'!P49</f>
        <v>375173</v>
      </c>
      <c r="L6" s="52">
        <f>'Federal Govt.'!Q49</f>
        <v>438998</v>
      </c>
      <c r="M6" s="52">
        <f>'Federal Govt.'!R49</f>
        <v>481528</v>
      </c>
      <c r="N6" s="52">
        <f>'Federal Govt.'!S49</f>
        <v>518987</v>
      </c>
      <c r="O6" s="52">
        <f>'Federal Govt.'!T49</f>
        <v>481195</v>
      </c>
      <c r="P6" s="52">
        <f>'Federal Govt.'!U49</f>
        <v>455048</v>
      </c>
      <c r="Q6" s="52">
        <f>'Federal Govt.'!V49</f>
        <v>467010</v>
      </c>
      <c r="R6" s="52">
        <f>'Federal Govt.'!W49</f>
        <v>462583</v>
      </c>
      <c r="S6" s="52">
        <f>'Federal Govt.'!X49</f>
        <v>520524</v>
      </c>
      <c r="T6" s="52">
        <f>'Federal Govt.'!Y49</f>
        <v>536480</v>
      </c>
      <c r="U6" s="52">
        <f>'Federal Govt.'!Z49</f>
        <v>598726</v>
      </c>
      <c r="V6" s="52">
        <f>'Federal Govt.'!AA49</f>
        <v>598210</v>
      </c>
      <c r="W6" s="52">
        <f>'Federal Govt.'!AB49</f>
        <v>621142</v>
      </c>
      <c r="X6" s="52">
        <f>'Federal Govt.'!AC49</f>
        <v>670215</v>
      </c>
      <c r="Y6" s="52">
        <f>'Federal Govt.'!AD49</f>
        <v>683447</v>
      </c>
      <c r="Z6" s="52">
        <f>'Federal Govt.'!AE49</f>
        <v>672392</v>
      </c>
      <c r="AA6" s="52">
        <f>'Federal Govt.'!AF49</f>
        <v>669727</v>
      </c>
      <c r="AB6" s="52">
        <f>'Federal Govt.'!AG49</f>
        <v>713738</v>
      </c>
      <c r="AC6" s="52">
        <f>'Federal Govt.'!AH49</f>
        <v>751157</v>
      </c>
      <c r="AD6" s="52">
        <f>'Federal Govt.'!AI49</f>
        <v>1062146</v>
      </c>
      <c r="AE6" s="52">
        <f>'Federal Govt.'!AJ49</f>
        <v>1464575</v>
      </c>
      <c r="AF6" s="52">
        <f>'Federal Govt.'!AK49</f>
        <v>1573206</v>
      </c>
      <c r="AG6" s="52">
        <f>'Federal Govt.'!AL49</f>
        <v>1422880</v>
      </c>
      <c r="AH6" s="52">
        <f>'Federal Govt.'!AM49</f>
        <v>1512055</v>
      </c>
      <c r="AI6" s="52">
        <f>'Federal Govt.'!AN49</f>
        <v>1637414</v>
      </c>
      <c r="AJ6" s="52">
        <f>'Federal Govt.'!AO49</f>
        <v>1825291</v>
      </c>
      <c r="AK6" s="52">
        <f>'Federal Govt.'!AP49</f>
        <v>1987819</v>
      </c>
    </row>
    <row r="7" spans="1:40" ht="16">
      <c r="A7" s="51" t="s">
        <v>705</v>
      </c>
      <c r="B7" s="52">
        <f>'State &amp; Local Govt.'!I33</f>
        <v>483678</v>
      </c>
      <c r="C7" s="52">
        <f>'State &amp; Local Govt.'!J33</f>
        <v>544009</v>
      </c>
      <c r="D7" s="52">
        <f>'State &amp; Local Govt.'!K33</f>
        <v>597336</v>
      </c>
      <c r="E7" s="52">
        <f>'State &amp; Local Govt.'!L33</f>
        <v>696037</v>
      </c>
      <c r="F7" s="52">
        <f>'State &amp; Local Govt.'!M33</f>
        <v>778816</v>
      </c>
      <c r="G7" s="52">
        <f>'State &amp; Local Govt.'!N33</f>
        <v>931791</v>
      </c>
      <c r="H7" s="52">
        <f>'State &amp; Local Govt.'!O33</f>
        <v>1159328</v>
      </c>
      <c r="I7" s="52">
        <f>'State &amp; Local Govt.'!P33</f>
        <v>1346192</v>
      </c>
      <c r="J7" s="52">
        <f>'State &amp; Local Govt.'!Q33</f>
        <v>1431667</v>
      </c>
      <c r="K7" s="52">
        <f>'State &amp; Local Govt.'!R33</f>
        <v>1582903</v>
      </c>
      <c r="L7" s="52">
        <f>'State &amp; Local Govt.'!S33</f>
        <v>1723294</v>
      </c>
      <c r="M7" s="52">
        <f>'State &amp; Local Govt.'!T33</f>
        <v>1814708</v>
      </c>
      <c r="N7" s="52">
        <f>'State &amp; Local Govt.'!U33</f>
        <v>1948188</v>
      </c>
      <c r="O7" s="52">
        <f>'State &amp; Local Govt.'!V33</f>
        <v>2075703</v>
      </c>
      <c r="P7" s="52">
        <f>'State &amp; Local Govt.'!W33</f>
        <v>2140916</v>
      </c>
      <c r="Q7" s="52">
        <f>'State &amp; Local Govt.'!X33</f>
        <v>2327814</v>
      </c>
      <c r="R7" s="52">
        <f>'State &amp; Local Govt.'!Y33</f>
        <v>2545112</v>
      </c>
      <c r="S7" s="52">
        <f>'State &amp; Local Govt.'!Z33</f>
        <v>2882468</v>
      </c>
      <c r="T7" s="52">
        <f>'State &amp; Local Govt.'!AA33</f>
        <v>3346984</v>
      </c>
      <c r="U7" s="52">
        <f>'State &amp; Local Govt.'!AB33</f>
        <v>3724244</v>
      </c>
      <c r="V7" s="52">
        <f>'State &amp; Local Govt.'!AC33</f>
        <v>3997828</v>
      </c>
      <c r="W7" s="52">
        <f>'State &amp; Local Govt.'!AD33</f>
        <v>3968758</v>
      </c>
      <c r="X7" s="52">
        <f>'State &amp; Local Govt.'!AE33</f>
        <v>3869786</v>
      </c>
      <c r="Y7" s="52">
        <f>'State &amp; Local Govt.'!AF33</f>
        <v>3894049</v>
      </c>
      <c r="Z7" s="52">
        <f>'State &amp; Local Govt.'!AG33</f>
        <v>4384803</v>
      </c>
      <c r="AA7" s="52">
        <f>'State &amp; Local Govt.'!AH33</f>
        <v>4742866</v>
      </c>
      <c r="AB7" s="52">
        <f>'State &amp; Local Govt.'!AI33</f>
        <v>5218124</v>
      </c>
      <c r="AC7" s="52">
        <f>'State &amp; Local Govt.'!AJ33</f>
        <v>5881175</v>
      </c>
      <c r="AD7" s="52">
        <f>'State &amp; Local Govt.'!AK33</f>
        <v>5741916</v>
      </c>
      <c r="AE7" s="52">
        <f>'State &amp; Local Govt.'!AL33</f>
        <v>4903905</v>
      </c>
      <c r="AF7" s="52">
        <f>'State &amp; Local Govt.'!AM33</f>
        <v>5171954</v>
      </c>
      <c r="AG7" s="52">
        <f>'State &amp; Local Govt.'!AN33</f>
        <v>5618071</v>
      </c>
      <c r="AH7" s="52">
        <f>'State &amp; Local Govt.'!AO33</f>
        <v>5602102</v>
      </c>
      <c r="AI7" s="52">
        <f>'State &amp; Local Govt.'!AP33</f>
        <v>5943774</v>
      </c>
      <c r="AJ7" s="52">
        <f>'State &amp; Local Govt.'!AQ33</f>
        <v>6387629</v>
      </c>
      <c r="AK7" s="52">
        <f>'State &amp; Local Govt.'!AR33</f>
        <v>6597663</v>
      </c>
    </row>
    <row r="8" spans="1:40" ht="16">
      <c r="A8" s="51" t="s">
        <v>704</v>
      </c>
      <c r="B8" s="52">
        <f>-'State &amp; Local Govt.'!I16-'State &amp; Local Govt.'!I17-'Federal Govt.'!G29</f>
        <v>-107197</v>
      </c>
      <c r="C8" s="52">
        <f>-'State &amp; Local Govt.'!J16-'State &amp; Local Govt.'!J17-'Federal Govt.'!H29</f>
        <v>-136545</v>
      </c>
      <c r="D8" s="52">
        <f>-'State &amp; Local Govt.'!K16-'State &amp; Local Govt.'!K17-'Federal Govt.'!I29</f>
        <v>-167570</v>
      </c>
      <c r="E8" s="52">
        <f>-'State &amp; Local Govt.'!L16-'State &amp; Local Govt.'!L17-'Federal Govt.'!J29</f>
        <v>-194628</v>
      </c>
      <c r="F8" s="52">
        <f>-'State &amp; Local Govt.'!M16-'State &amp; Local Govt.'!M17-'Federal Govt.'!K29</f>
        <v>-230699</v>
      </c>
      <c r="G8" s="52">
        <f>-'State &amp; Local Govt.'!N16-'State &amp; Local Govt.'!N17-'Federal Govt.'!L29</f>
        <v>-293269</v>
      </c>
      <c r="H8" s="52">
        <f>-'State &amp; Local Govt.'!O16-'State &amp; Local Govt.'!O17-'Federal Govt.'!M29</f>
        <v>-418201</v>
      </c>
      <c r="I8" s="52">
        <f>-'State &amp; Local Govt.'!P16-'State &amp; Local Govt.'!P17-'Federal Govt.'!N29</f>
        <v>-503456</v>
      </c>
      <c r="J8" s="52">
        <f>-'State &amp; Local Govt.'!Q16-'State &amp; Local Govt.'!Q17-'Federal Govt.'!O29</f>
        <v>-521379</v>
      </c>
      <c r="K8" s="52">
        <f>-'State &amp; Local Govt.'!R16-'State &amp; Local Govt.'!R17-'Federal Govt.'!P29</f>
        <v>-519049</v>
      </c>
      <c r="L8" s="52">
        <f>-'State &amp; Local Govt.'!S16-'State &amp; Local Govt.'!S17-'Federal Govt.'!Q29</f>
        <v>-582870</v>
      </c>
      <c r="M8" s="52">
        <f>-'State &amp; Local Govt.'!T16-'State &amp; Local Govt.'!T17-'Federal Govt.'!R29</f>
        <v>-605389</v>
      </c>
      <c r="N8" s="52">
        <f>-'State &amp; Local Govt.'!U16-'State &amp; Local Govt.'!U17-'Federal Govt.'!S29</f>
        <v>-623472</v>
      </c>
      <c r="O8" s="52">
        <f>-'State &amp; Local Govt.'!V16-'State &amp; Local Govt.'!V17-'Federal Govt.'!T29</f>
        <v>-662044</v>
      </c>
      <c r="P8" s="52">
        <f>-'State &amp; Local Govt.'!W16-'State &amp; Local Govt.'!W17-'Federal Govt.'!U29</f>
        <v>-655536</v>
      </c>
      <c r="Q8" s="52">
        <f>-'State &amp; Local Govt.'!X16-'State &amp; Local Govt.'!X17-'Federal Govt.'!V29</f>
        <v>-541093</v>
      </c>
      <c r="R8" s="52">
        <f>-'State &amp; Local Govt.'!Y16-'State &amp; Local Govt.'!Y17-'Federal Govt.'!W29</f>
        <v>-514959</v>
      </c>
      <c r="S8" s="52">
        <f>-'State &amp; Local Govt.'!Z16-'State &amp; Local Govt.'!Z17-'Federal Govt.'!X29</f>
        <v>-468776</v>
      </c>
      <c r="T8" s="52">
        <f>-'State &amp; Local Govt.'!AA16-'State &amp; Local Govt.'!AA17-'Federal Govt.'!Y29</f>
        <v>-482026</v>
      </c>
      <c r="U8" s="52">
        <f>-'State &amp; Local Govt.'!AB16-'State &amp; Local Govt.'!AB17-'Federal Govt.'!Z29</f>
        <v>-522554</v>
      </c>
      <c r="V8" s="52">
        <f>-'State &amp; Local Govt.'!AC16-'State &amp; Local Govt.'!AC17-'Federal Govt.'!AA29</f>
        <v>-512958</v>
      </c>
      <c r="W8" s="52">
        <f>-'State &amp; Local Govt.'!AD16-'State &amp; Local Govt.'!AD17-'Federal Govt.'!AB29</f>
        <v>-516820</v>
      </c>
      <c r="X8" s="52">
        <f>-'State &amp; Local Govt.'!AE16-'State &amp; Local Govt.'!AE17-'Federal Govt.'!AC29</f>
        <v>-497014</v>
      </c>
      <c r="Y8" s="52">
        <f>-'State &amp; Local Govt.'!AF16-'State &amp; Local Govt.'!AF17-'Federal Govt.'!AD29</f>
        <v>-518856</v>
      </c>
      <c r="Z8" s="52">
        <f>-'State &amp; Local Govt.'!AG16-'State &amp; Local Govt.'!AG17-'Federal Govt.'!AE29</f>
        <v>-534926</v>
      </c>
      <c r="AA8" s="52">
        <f>-'State &amp; Local Govt.'!AH16-'State &amp; Local Govt.'!AH17-'Federal Govt.'!AF29</f>
        <v>-636124</v>
      </c>
      <c r="AB8" s="52">
        <f>-'State &amp; Local Govt.'!AI16-'State &amp; Local Govt.'!AI17-'Federal Govt.'!AG29</f>
        <v>-688525</v>
      </c>
      <c r="AC8" s="52">
        <f>-'State &amp; Local Govt.'!AJ16-'State &amp; Local Govt.'!AJ17-'Federal Govt.'!AH29</f>
        <v>-808610</v>
      </c>
      <c r="AD8" s="52">
        <f>-'State &amp; Local Govt.'!AK16-'State &amp; Local Govt.'!AK17-'Federal Govt.'!AI29</f>
        <v>-779227</v>
      </c>
      <c r="AE8" s="52">
        <f>-'State &amp; Local Govt.'!AL16-'State &amp; Local Govt.'!AL17-'Federal Govt.'!AJ29</f>
        <v>-740632</v>
      </c>
      <c r="AF8" s="52">
        <f>-'State &amp; Local Govt.'!AM16-'State &amp; Local Govt.'!AM17-'Federal Govt.'!AK29</f>
        <v>-742546</v>
      </c>
      <c r="AG8" s="52">
        <f>-'State &amp; Local Govt.'!AN16-'State &amp; Local Govt.'!AN17-'Federal Govt.'!AL29</f>
        <v>-745211</v>
      </c>
      <c r="AH8" s="52">
        <f>-'State &amp; Local Govt.'!AO16-'State &amp; Local Govt.'!AO17-'Federal Govt.'!AM29</f>
        <v>-771822</v>
      </c>
      <c r="AI8" s="52">
        <f>-'State &amp; Local Govt.'!AP16-'State &amp; Local Govt.'!AP17-'Federal Govt.'!AN29</f>
        <v>-803530</v>
      </c>
      <c r="AJ8" s="52">
        <f>-'State &amp; Local Govt.'!AQ16-'State &amp; Local Govt.'!AQ17-'Federal Govt.'!AO29</f>
        <v>-811235</v>
      </c>
      <c r="AK8" s="52">
        <f>-'State &amp; Local Govt.'!AR16-'State &amp; Local Govt.'!AR17-'Federal Govt.'!AP29</f>
        <v>-824964</v>
      </c>
      <c r="AN8" s="52"/>
    </row>
    <row r="9" spans="1:40" ht="16">
      <c r="A9" s="53" t="s">
        <v>706</v>
      </c>
      <c r="B9" s="52">
        <f>'Government Combined Different'!G40</f>
        <v>607790</v>
      </c>
      <c r="C9" s="52">
        <f>'Government Combined Different'!H40</f>
        <v>660201</v>
      </c>
      <c r="D9" s="52">
        <f>'Government Combined Different'!I40</f>
        <v>715891</v>
      </c>
      <c r="E9" s="52">
        <f>'Government Combined Different'!J40</f>
        <v>815895</v>
      </c>
      <c r="F9" s="52">
        <f>'Government Combined Different'!K40</f>
        <v>879835</v>
      </c>
      <c r="G9" s="52">
        <f>'Government Combined Different'!L40</f>
        <v>997639</v>
      </c>
      <c r="H9" s="52">
        <f>'Government Combined Different'!M40</f>
        <v>1129991</v>
      </c>
      <c r="I9" s="52">
        <f>'Government Combined Different'!N40</f>
        <v>1228348</v>
      </c>
      <c r="J9" s="52">
        <f>'Government Combined Different'!O40</f>
        <v>1298071</v>
      </c>
      <c r="K9" s="52">
        <f>'Government Combined Different'!P40</f>
        <v>1439027</v>
      </c>
      <c r="L9" s="52">
        <f>'Government Combined Different'!Q40</f>
        <v>1579422</v>
      </c>
      <c r="M9" s="52">
        <f>'Government Combined Different'!R40</f>
        <v>1690847</v>
      </c>
      <c r="N9" s="52">
        <f>'Government Combined Different'!S40</f>
        <v>1843703</v>
      </c>
      <c r="O9" s="52">
        <f>'Government Combined Different'!T40</f>
        <v>1894854</v>
      </c>
      <c r="P9" s="52">
        <f>'Government Combined Different'!U40</f>
        <v>1940428</v>
      </c>
      <c r="Q9" s="52">
        <f>'Government Combined Different'!V40</f>
        <v>2253731</v>
      </c>
      <c r="R9" s="52">
        <f>'Government Combined Different'!W40</f>
        <v>2492736</v>
      </c>
      <c r="S9" s="52">
        <f>'Government Combined Different'!X40</f>
        <v>2934216</v>
      </c>
      <c r="T9" s="52">
        <f>'Government Combined Different'!Y40</f>
        <v>3401438</v>
      </c>
      <c r="U9" s="52">
        <f>'Government Combined Different'!Z40</f>
        <v>3800416</v>
      </c>
      <c r="V9" s="52">
        <f>'Government Combined Different'!AA40</f>
        <v>4083080</v>
      </c>
      <c r="W9" s="52">
        <f>'Government Combined Different'!AB40</f>
        <v>4073080</v>
      </c>
      <c r="X9" s="52">
        <f>'Government Combined Different'!AC40</f>
        <v>4042987</v>
      </c>
      <c r="Y9" s="52">
        <f>'Government Combined Different'!AD40</f>
        <v>4058640</v>
      </c>
      <c r="Z9" s="52">
        <f>'Government Combined Different'!AE40</f>
        <v>4522269</v>
      </c>
      <c r="AA9" s="52">
        <f>'Government Combined Different'!AF40</f>
        <v>4776469</v>
      </c>
      <c r="AB9" s="52">
        <f>'Government Combined Different'!AG40</f>
        <v>5243337</v>
      </c>
      <c r="AC9" s="52">
        <f>'Government Combined Different'!AH40</f>
        <v>5823722</v>
      </c>
      <c r="AD9" s="52">
        <f>'Government Combined Different'!AI40</f>
        <v>6024835</v>
      </c>
      <c r="AE9" s="52">
        <f>'Government Combined Different'!AJ40</f>
        <v>5627848</v>
      </c>
      <c r="AF9" s="52">
        <f>'Government Combined Different'!AK40</f>
        <v>6002614</v>
      </c>
      <c r="AG9" s="52">
        <f>'Government Combined Different'!AL40</f>
        <v>6295740</v>
      </c>
      <c r="AH9" s="52">
        <f>'Government Combined Different'!AM40</f>
        <v>6342335</v>
      </c>
      <c r="AI9" s="52">
        <f>'Government Combined Different'!AN40</f>
        <v>6777658</v>
      </c>
      <c r="AJ9" s="52">
        <f>'Government Combined Different'!AO40</f>
        <v>7401685</v>
      </c>
      <c r="AK9" s="52">
        <f>'Government Combined Different'!AP40</f>
        <v>7760518</v>
      </c>
    </row>
    <row r="10" spans="1:40">
      <c r="A10" s="53" t="s">
        <v>688</v>
      </c>
      <c r="B10" s="52">
        <f>'Households &amp; Nonprofits'!D32</f>
        <v>7315963</v>
      </c>
      <c r="C10" s="52">
        <f>'Households &amp; Nonprofits'!E32</f>
        <v>7786977</v>
      </c>
      <c r="D10" s="52">
        <f>'Households &amp; Nonprofits'!F32</f>
        <v>8389526</v>
      </c>
      <c r="E10" s="52">
        <f>'Households &amp; Nonprofits'!G32</f>
        <v>9151789</v>
      </c>
      <c r="F10" s="52">
        <f>'Households &amp; Nonprofits'!H32</f>
        <v>9734728</v>
      </c>
      <c r="G10" s="52">
        <f>'Households &amp; Nonprofits'!I32</f>
        <v>10856399</v>
      </c>
      <c r="H10" s="52">
        <f>'Households &amp; Nonprofits'!J32</f>
        <v>12045974</v>
      </c>
      <c r="I10" s="52">
        <f>'Households &amp; Nonprofits'!K32</f>
        <v>12814605</v>
      </c>
      <c r="J10" s="52">
        <f>'Households &amp; Nonprofits'!L32</f>
        <v>14063471</v>
      </c>
      <c r="K10" s="52">
        <f>'Households &amp; Nonprofits'!M32</f>
        <v>15400384</v>
      </c>
      <c r="L10" s="52">
        <f>'Households &amp; Nonprofits'!N32</f>
        <v>15946952</v>
      </c>
      <c r="M10" s="52">
        <f>'Households &amp; Nonprofits'!O32</f>
        <v>17379382</v>
      </c>
      <c r="N10" s="52">
        <f>'Households &amp; Nonprofits'!P32</f>
        <v>18290445</v>
      </c>
      <c r="O10" s="52">
        <f>'Households &amp; Nonprofits'!Q32</f>
        <v>19581573</v>
      </c>
      <c r="P10" s="52">
        <f>'Households &amp; Nonprofits'!R32</f>
        <v>20403603</v>
      </c>
      <c r="Q10" s="52">
        <f>'Households &amp; Nonprofits'!S32</f>
        <v>22757611</v>
      </c>
      <c r="R10" s="52">
        <f>'Households &amp; Nonprofits'!T32</f>
        <v>24323390</v>
      </c>
      <c r="S10" s="52">
        <f>'Households &amp; Nonprofits'!U32</f>
        <v>27379782</v>
      </c>
      <c r="T10" s="52">
        <f>'Households &amp; Nonprofits'!V32</f>
        <v>30522694</v>
      </c>
      <c r="U10" s="52">
        <f>'Households &amp; Nonprofits'!W32</f>
        <v>34658561</v>
      </c>
      <c r="V10" s="52">
        <f>'Households &amp; Nonprofits'!X32</f>
        <v>33944236</v>
      </c>
      <c r="W10" s="52">
        <f>'Households &amp; Nonprofits'!Y32</f>
        <v>33482401</v>
      </c>
      <c r="X10" s="52">
        <f>'Households &amp; Nonprofits'!Z32</f>
        <v>32152535</v>
      </c>
      <c r="Y10" s="52">
        <f>'Households &amp; Nonprofits'!AA32</f>
        <v>36661690</v>
      </c>
      <c r="Z10" s="52">
        <f>'Households &amp; Nonprofits'!AB32</f>
        <v>41689735</v>
      </c>
      <c r="AA10" s="52">
        <f>'Households &amp; Nonprofits'!AC32</f>
        <v>45348893</v>
      </c>
      <c r="AB10" s="52">
        <f>'Households &amp; Nonprofits'!AD32</f>
        <v>50055364</v>
      </c>
      <c r="AC10" s="52">
        <f>'Households &amp; Nonprofits'!AE32</f>
        <v>52785658</v>
      </c>
      <c r="AD10" s="52">
        <f>'Households &amp; Nonprofits'!AF32</f>
        <v>45954544</v>
      </c>
      <c r="AE10" s="52">
        <f>'Households &amp; Nonprofits'!AG32</f>
        <v>48520922</v>
      </c>
      <c r="AF10" s="52">
        <f>'Households &amp; Nonprofits'!AH32</f>
        <v>52738537</v>
      </c>
      <c r="AG10" s="52">
        <f>'Households &amp; Nonprofits'!AI32</f>
        <v>53614226</v>
      </c>
      <c r="AH10" s="52">
        <f>'Households &amp; Nonprofits'!AJ32</f>
        <v>57937931</v>
      </c>
      <c r="AI10" s="52">
        <f>'Households &amp; Nonprofits'!AK32</f>
        <v>65398324</v>
      </c>
      <c r="AJ10" s="52">
        <f>'Households &amp; Nonprofits'!AL32</f>
        <v>69269793</v>
      </c>
      <c r="AK10" s="52">
        <f>'Households &amp; Nonprofits'!AM32</f>
        <v>71223217</v>
      </c>
    </row>
    <row r="11" spans="1:40">
      <c r="A11" s="21" t="s">
        <v>1</v>
      </c>
      <c r="B11" s="23">
        <f>B10+B9</f>
        <v>7923753</v>
      </c>
      <c r="C11" s="23">
        <f t="shared" ref="C11:AK11" si="0">C10+C9</f>
        <v>8447178</v>
      </c>
      <c r="D11" s="23">
        <f t="shared" si="0"/>
        <v>9105417</v>
      </c>
      <c r="E11" s="23">
        <f t="shared" si="0"/>
        <v>9967684</v>
      </c>
      <c r="F11" s="23">
        <f t="shared" si="0"/>
        <v>10614563</v>
      </c>
      <c r="G11" s="23">
        <f t="shared" si="0"/>
        <v>11854038</v>
      </c>
      <c r="H11" s="23">
        <f t="shared" si="0"/>
        <v>13175965</v>
      </c>
      <c r="I11" s="23">
        <f t="shared" si="0"/>
        <v>14042953</v>
      </c>
      <c r="J11" s="23">
        <f t="shared" si="0"/>
        <v>15361542</v>
      </c>
      <c r="K11" s="23">
        <f t="shared" si="0"/>
        <v>16839411</v>
      </c>
      <c r="L11" s="23">
        <f t="shared" si="0"/>
        <v>17526374</v>
      </c>
      <c r="M11" s="23">
        <f t="shared" si="0"/>
        <v>19070229</v>
      </c>
      <c r="N11" s="23">
        <f t="shared" si="0"/>
        <v>20134148</v>
      </c>
      <c r="O11" s="23">
        <f t="shared" si="0"/>
        <v>21476427</v>
      </c>
      <c r="P11" s="23">
        <f t="shared" si="0"/>
        <v>22344031</v>
      </c>
      <c r="Q11" s="23">
        <f t="shared" si="0"/>
        <v>25011342</v>
      </c>
      <c r="R11" s="23">
        <f t="shared" si="0"/>
        <v>26816126</v>
      </c>
      <c r="S11" s="23">
        <f t="shared" si="0"/>
        <v>30313998</v>
      </c>
      <c r="T11" s="23">
        <f t="shared" si="0"/>
        <v>33924132</v>
      </c>
      <c r="U11" s="23">
        <f t="shared" si="0"/>
        <v>38458977</v>
      </c>
      <c r="V11" s="23">
        <f t="shared" si="0"/>
        <v>38027316</v>
      </c>
      <c r="W11" s="23">
        <f t="shared" si="0"/>
        <v>37555481</v>
      </c>
      <c r="X11" s="23">
        <f t="shared" si="0"/>
        <v>36195522</v>
      </c>
      <c r="Y11" s="23">
        <f t="shared" si="0"/>
        <v>40720330</v>
      </c>
      <c r="Z11" s="23">
        <f t="shared" si="0"/>
        <v>46212004</v>
      </c>
      <c r="AA11" s="23">
        <f t="shared" si="0"/>
        <v>50125362</v>
      </c>
      <c r="AB11" s="23">
        <f t="shared" si="0"/>
        <v>55298701</v>
      </c>
      <c r="AC11" s="23">
        <f t="shared" si="0"/>
        <v>58609380</v>
      </c>
      <c r="AD11" s="23">
        <f t="shared" si="0"/>
        <v>51979379</v>
      </c>
      <c r="AE11" s="23">
        <f t="shared" si="0"/>
        <v>54148770</v>
      </c>
      <c r="AF11" s="23">
        <f t="shared" si="0"/>
        <v>58741151</v>
      </c>
      <c r="AG11" s="23">
        <f t="shared" si="0"/>
        <v>59909966</v>
      </c>
      <c r="AH11" s="23">
        <f t="shared" si="0"/>
        <v>64280266</v>
      </c>
      <c r="AI11" s="23">
        <f t="shared" si="0"/>
        <v>72175982</v>
      </c>
      <c r="AJ11" s="23">
        <f t="shared" si="0"/>
        <v>76671478</v>
      </c>
      <c r="AK11" s="23">
        <f t="shared" si="0"/>
        <v>78983735</v>
      </c>
    </row>
    <row r="12" spans="1:40" ht="16">
      <c r="A12" s="51" t="s">
        <v>703</v>
      </c>
      <c r="B12" s="52">
        <f>'Federal Govt.'!G53</f>
        <v>844488</v>
      </c>
      <c r="C12" s="52">
        <f>'Federal Govt.'!H53</f>
        <v>925989</v>
      </c>
      <c r="D12" s="52">
        <f>'Federal Govt.'!I53</f>
        <v>995224</v>
      </c>
      <c r="E12" s="52">
        <f>'Federal Govt.'!J53</f>
        <v>1045930</v>
      </c>
      <c r="F12" s="52">
        <f>'Federal Govt.'!K53</f>
        <v>1101431</v>
      </c>
      <c r="G12" s="52">
        <f>'Federal Govt.'!L53</f>
        <v>1160167</v>
      </c>
      <c r="H12" s="52">
        <f>'Federal Govt.'!M53</f>
        <v>1212591</v>
      </c>
      <c r="I12" s="52">
        <f>'Federal Govt.'!N53</f>
        <v>1279544</v>
      </c>
      <c r="J12" s="52">
        <f>'Federal Govt.'!O53</f>
        <v>1347661</v>
      </c>
      <c r="K12" s="52">
        <f>'Federal Govt.'!P53</f>
        <v>1435921</v>
      </c>
      <c r="L12" s="52">
        <f>'Federal Govt.'!Q53</f>
        <v>1500749</v>
      </c>
      <c r="M12" s="52">
        <f>'Federal Govt.'!R53</f>
        <v>1569910</v>
      </c>
      <c r="N12" s="52">
        <f>'Federal Govt.'!S53</f>
        <v>1610102</v>
      </c>
      <c r="O12" s="52">
        <f>'Federal Govt.'!T53</f>
        <v>1668603</v>
      </c>
      <c r="P12" s="52">
        <f>'Federal Govt.'!U53</f>
        <v>1731527</v>
      </c>
      <c r="Q12" s="52">
        <f>'Federal Govt.'!V53</f>
        <v>1786299</v>
      </c>
      <c r="R12" s="52">
        <f>'Federal Govt.'!W53</f>
        <v>1818390</v>
      </c>
      <c r="S12" s="52">
        <f>'Federal Govt.'!X53</f>
        <v>1842786</v>
      </c>
      <c r="T12" s="52">
        <f>'Federal Govt.'!Y53</f>
        <v>1868380</v>
      </c>
      <c r="U12" s="52">
        <f>'Federal Govt.'!Z53</f>
        <v>1922907</v>
      </c>
      <c r="V12" s="52">
        <f>'Federal Govt.'!AA53</f>
        <v>1978482</v>
      </c>
      <c r="W12" s="52">
        <f>'Federal Govt.'!AB53</f>
        <v>2008240</v>
      </c>
      <c r="X12" s="52">
        <f>'Federal Govt.'!AC53</f>
        <v>2043503</v>
      </c>
      <c r="Y12" s="52">
        <f>'Federal Govt.'!AD53</f>
        <v>2111895</v>
      </c>
      <c r="Z12" s="52">
        <f>'Federal Govt.'!AE53</f>
        <v>2229649</v>
      </c>
      <c r="AA12" s="52">
        <f>'Federal Govt.'!AF53</f>
        <v>2387167</v>
      </c>
      <c r="AB12" s="52">
        <f>'Federal Govt.'!AG53</f>
        <v>2539870</v>
      </c>
      <c r="AC12" s="52">
        <f>'Federal Govt.'!AH53</f>
        <v>2679185</v>
      </c>
      <c r="AD12" s="52">
        <f>'Federal Govt.'!AI53</f>
        <v>2803875</v>
      </c>
      <c r="AE12" s="52">
        <f>'Federal Govt.'!AJ53</f>
        <v>2821441</v>
      </c>
      <c r="AF12" s="52">
        <f>'Federal Govt.'!AK53</f>
        <v>2922226</v>
      </c>
      <c r="AG12" s="52">
        <f>'Federal Govt.'!AL53</f>
        <v>3048489</v>
      </c>
      <c r="AH12" s="52">
        <f>'Federal Govt.'!AM53</f>
        <v>3133046</v>
      </c>
      <c r="AI12" s="52">
        <f>'Federal Govt.'!AN53</f>
        <v>3186485</v>
      </c>
      <c r="AJ12" s="52">
        <f>'Federal Govt.'!AO53</f>
        <v>3255381</v>
      </c>
      <c r="AK12" s="52">
        <f>'Federal Govt.'!AP53</f>
        <v>3269051</v>
      </c>
    </row>
    <row r="13" spans="1:40" ht="16">
      <c r="A13" s="51" t="s">
        <v>705</v>
      </c>
      <c r="B13" s="52">
        <f>'State &amp; Local Govt.'!I37</f>
        <v>1396073</v>
      </c>
      <c r="C13" s="52">
        <f>'State &amp; Local Govt.'!J37</f>
        <v>1599432</v>
      </c>
      <c r="D13" s="52">
        <f>'State &amp; Local Govt.'!K37</f>
        <v>1733058</v>
      </c>
      <c r="E13" s="52">
        <f>'State &amp; Local Govt.'!L37</f>
        <v>1775473</v>
      </c>
      <c r="F13" s="52">
        <f>'State &amp; Local Govt.'!M37</f>
        <v>1816738</v>
      </c>
      <c r="G13" s="52">
        <f>'State &amp; Local Govt.'!N37</f>
        <v>1889007</v>
      </c>
      <c r="H13" s="52">
        <f>'State &amp; Local Govt.'!O37</f>
        <v>1997456</v>
      </c>
      <c r="I13" s="52">
        <f>'State &amp; Local Govt.'!P37</f>
        <v>2125272</v>
      </c>
      <c r="J13" s="52">
        <f>'State &amp; Local Govt.'!Q37</f>
        <v>2239516</v>
      </c>
      <c r="K13" s="52">
        <f>'State &amp; Local Govt.'!R37</f>
        <v>2351314</v>
      </c>
      <c r="L13" s="52">
        <f>'State &amp; Local Govt.'!S37</f>
        <v>2486443</v>
      </c>
      <c r="M13" s="52">
        <f>'State &amp; Local Govt.'!T37</f>
        <v>2589601</v>
      </c>
      <c r="N13" s="52">
        <f>'State &amp; Local Govt.'!U37</f>
        <v>2674782</v>
      </c>
      <c r="O13" s="52">
        <f>'State &amp; Local Govt.'!V37</f>
        <v>2816695</v>
      </c>
      <c r="P13" s="52">
        <f>'State &amp; Local Govt.'!W37</f>
        <v>2953686</v>
      </c>
      <c r="Q13" s="52">
        <f>'State &amp; Local Govt.'!X37</f>
        <v>3157153</v>
      </c>
      <c r="R13" s="52">
        <f>'State &amp; Local Govt.'!Y37</f>
        <v>3311052</v>
      </c>
      <c r="S13" s="52">
        <f>'State &amp; Local Govt.'!Z37</f>
        <v>3484309</v>
      </c>
      <c r="T13" s="52">
        <f>'State &amp; Local Govt.'!AA37</f>
        <v>3646356</v>
      </c>
      <c r="U13" s="52">
        <f>'State &amp; Local Govt.'!AB37</f>
        <v>3891102</v>
      </c>
      <c r="V13" s="52">
        <f>'State &amp; Local Govt.'!AC37</f>
        <v>4181172</v>
      </c>
      <c r="W13" s="52">
        <f>'State &amp; Local Govt.'!AD37</f>
        <v>4432456</v>
      </c>
      <c r="X13" s="52">
        <f>'State &amp; Local Govt.'!AE37</f>
        <v>4689519</v>
      </c>
      <c r="Y13" s="52">
        <f>'State &amp; Local Govt.'!AF37</f>
        <v>4927937</v>
      </c>
      <c r="Z13" s="52">
        <f>'State &amp; Local Govt.'!AG37</f>
        <v>5254635</v>
      </c>
      <c r="AA13" s="52">
        <f>'State &amp; Local Govt.'!AH37</f>
        <v>5924264</v>
      </c>
      <c r="AB13" s="52">
        <f>'State &amp; Local Govt.'!AI37</f>
        <v>6585858</v>
      </c>
      <c r="AC13" s="52">
        <f>'State &amp; Local Govt.'!AJ37</f>
        <v>7366219</v>
      </c>
      <c r="AD13" s="52">
        <f>'State &amp; Local Govt.'!AK37</f>
        <v>7837534</v>
      </c>
      <c r="AE13" s="52">
        <f>'State &amp; Local Govt.'!AL37</f>
        <v>8257506</v>
      </c>
      <c r="AF13" s="52">
        <f>'State &amp; Local Govt.'!AM37</f>
        <v>8395303</v>
      </c>
      <c r="AG13" s="52">
        <f>'State &amp; Local Govt.'!AN37</f>
        <v>8788199</v>
      </c>
      <c r="AH13" s="52">
        <f>'State &amp; Local Govt.'!AO37</f>
        <v>9274699</v>
      </c>
      <c r="AI13" s="52">
        <f>'State &amp; Local Govt.'!AP37</f>
        <v>9530391</v>
      </c>
      <c r="AJ13" s="52">
        <f>'State &amp; Local Govt.'!AQ37</f>
        <v>9851608</v>
      </c>
      <c r="AK13" s="52">
        <f>'State &amp; Local Govt.'!AR37</f>
        <v>10078682</v>
      </c>
    </row>
    <row r="14" spans="1:40" ht="16">
      <c r="A14" s="53" t="s">
        <v>706</v>
      </c>
      <c r="B14" s="52">
        <f>'Government Combined Different'!G44</f>
        <v>2240561</v>
      </c>
      <c r="C14" s="52">
        <f>'Government Combined Different'!H44</f>
        <v>2525421</v>
      </c>
      <c r="D14" s="52">
        <f>'Government Combined Different'!I44</f>
        <v>2728282</v>
      </c>
      <c r="E14" s="52">
        <f>'Government Combined Different'!J44</f>
        <v>2821403</v>
      </c>
      <c r="F14" s="52">
        <f>'Government Combined Different'!K44</f>
        <v>2918169</v>
      </c>
      <c r="G14" s="52">
        <f>'Government Combined Different'!L44</f>
        <v>3049174</v>
      </c>
      <c r="H14" s="52">
        <f>'Government Combined Different'!M44</f>
        <v>3210047</v>
      </c>
      <c r="I14" s="52">
        <f>'Government Combined Different'!N44</f>
        <v>3404816</v>
      </c>
      <c r="J14" s="52">
        <f>'Government Combined Different'!O44</f>
        <v>3587177</v>
      </c>
      <c r="K14" s="52">
        <f>'Government Combined Different'!P44</f>
        <v>3787235</v>
      </c>
      <c r="L14" s="52">
        <f>'Government Combined Different'!Q44</f>
        <v>3987192</v>
      </c>
      <c r="M14" s="52">
        <f>'Government Combined Different'!R44</f>
        <v>4159511</v>
      </c>
      <c r="N14" s="52">
        <f>'Government Combined Different'!S44</f>
        <v>4284884</v>
      </c>
      <c r="O14" s="52">
        <f>'Government Combined Different'!T44</f>
        <v>4485298</v>
      </c>
      <c r="P14" s="52">
        <f>'Government Combined Different'!U44</f>
        <v>4685213</v>
      </c>
      <c r="Q14" s="52">
        <f>'Government Combined Different'!V44</f>
        <v>4943452</v>
      </c>
      <c r="R14" s="52">
        <f>'Government Combined Different'!W44</f>
        <v>5129442</v>
      </c>
      <c r="S14" s="52">
        <f>'Government Combined Different'!X44</f>
        <v>5327095</v>
      </c>
      <c r="T14" s="52">
        <f>'Government Combined Different'!Y44</f>
        <v>5514736</v>
      </c>
      <c r="U14" s="52">
        <f>'Government Combined Different'!Z44</f>
        <v>5814009</v>
      </c>
      <c r="V14" s="52">
        <f>'Government Combined Different'!AA44</f>
        <v>6159654</v>
      </c>
      <c r="W14" s="52">
        <f>'Government Combined Different'!AB44</f>
        <v>6440696</v>
      </c>
      <c r="X14" s="52">
        <f>'Government Combined Different'!AC44</f>
        <v>6733022</v>
      </c>
      <c r="Y14" s="52">
        <f>'Government Combined Different'!AD44</f>
        <v>7039832</v>
      </c>
      <c r="Z14" s="52">
        <f>'Government Combined Different'!AE44</f>
        <v>7484284</v>
      </c>
      <c r="AA14" s="52">
        <f>'Government Combined Different'!AF44</f>
        <v>8311431</v>
      </c>
      <c r="AB14" s="52">
        <f>'Government Combined Different'!AG44</f>
        <v>9125728</v>
      </c>
      <c r="AC14" s="52">
        <f>'Government Combined Different'!AH44</f>
        <v>10045404</v>
      </c>
      <c r="AD14" s="52">
        <f>'Government Combined Different'!AI44</f>
        <v>10641409</v>
      </c>
      <c r="AE14" s="52">
        <f>'Government Combined Different'!AJ44</f>
        <v>11078947</v>
      </c>
      <c r="AF14" s="52">
        <f>'Government Combined Different'!AK44</f>
        <v>11317529</v>
      </c>
      <c r="AG14" s="52">
        <f>'Government Combined Different'!AL44</f>
        <v>11836688</v>
      </c>
      <c r="AH14" s="52">
        <f>'Government Combined Different'!AM44</f>
        <v>12407745</v>
      </c>
      <c r="AI14" s="52">
        <f>'Government Combined Different'!AN44</f>
        <v>12716876</v>
      </c>
      <c r="AJ14" s="52">
        <f>'Government Combined Different'!AO44</f>
        <v>13106989</v>
      </c>
      <c r="AK14" s="52">
        <f>'Government Combined Different'!AP44</f>
        <v>13347733</v>
      </c>
    </row>
    <row r="15" spans="1:40">
      <c r="A15" s="53" t="s">
        <v>688</v>
      </c>
      <c r="B15" s="52">
        <f>'Households &amp; Nonprofits'!D37</f>
        <v>4451151</v>
      </c>
      <c r="C15" s="52">
        <f>'Households &amp; Nonprofits'!E37</f>
        <v>4916756</v>
      </c>
      <c r="D15" s="52">
        <f>'Households &amp; Nonprofits'!F37</f>
        <v>5148110</v>
      </c>
      <c r="E15" s="52">
        <f>'Households &amp; Nonprofits'!G37</f>
        <v>5410783</v>
      </c>
      <c r="F15" s="52">
        <f>'Households &amp; Nonprofits'!H37</f>
        <v>6067097</v>
      </c>
      <c r="G15" s="52">
        <f>'Households &amp; Nonprofits'!I37</f>
        <v>6784051</v>
      </c>
      <c r="H15" s="52">
        <f>'Households &amp; Nonprofits'!J37</f>
        <v>7422335</v>
      </c>
      <c r="I15" s="52">
        <f>'Households &amp; Nonprofits'!K37</f>
        <v>8040274</v>
      </c>
      <c r="J15" s="52">
        <f>'Households &amp; Nonprofits'!L37</f>
        <v>8763149</v>
      </c>
      <c r="K15" s="52">
        <f>'Households &amp; Nonprofits'!M37</f>
        <v>9464624</v>
      </c>
      <c r="L15" s="52">
        <f>'Households &amp; Nonprofits'!N37</f>
        <v>9746846</v>
      </c>
      <c r="M15" s="52">
        <f>'Households &amp; Nonprofits'!O37</f>
        <v>9957681</v>
      </c>
      <c r="N15" s="52">
        <f>'Households &amp; Nonprofits'!P37</f>
        <v>10274242</v>
      </c>
      <c r="O15" s="52">
        <f>'Households &amp; Nonprofits'!Q37</f>
        <v>10651499</v>
      </c>
      <c r="P15" s="52">
        <f>'Households &amp; Nonprofits'!R37</f>
        <v>11089817</v>
      </c>
      <c r="Q15" s="52">
        <f>'Households &amp; Nonprofits'!S37</f>
        <v>11497329</v>
      </c>
      <c r="R15" s="52">
        <f>'Households &amp; Nonprofits'!T37</f>
        <v>11985985</v>
      </c>
      <c r="S15" s="52">
        <f>'Households &amp; Nonprofits'!U37</f>
        <v>12688406</v>
      </c>
      <c r="T15" s="52">
        <f>'Households &amp; Nonprofits'!V37</f>
        <v>13777881</v>
      </c>
      <c r="U15" s="52">
        <f>'Households &amp; Nonprofits'!W37</f>
        <v>14967287</v>
      </c>
      <c r="V15" s="52">
        <f>'Households &amp; Nonprofits'!X37</f>
        <v>16915918</v>
      </c>
      <c r="W15" s="52">
        <f>'Households &amp; Nonprofits'!Y37</f>
        <v>18432815</v>
      </c>
      <c r="X15" s="52">
        <f>'Households &amp; Nonprofits'!Z37</f>
        <v>20035241</v>
      </c>
      <c r="Y15" s="52">
        <f>'Households &amp; Nonprofits'!AA37</f>
        <v>21932511</v>
      </c>
      <c r="Z15" s="52">
        <f>'Households &amp; Nonprofits'!AB37</f>
        <v>25064692</v>
      </c>
      <c r="AA15" s="52">
        <f>'Households &amp; Nonprofits'!AC37</f>
        <v>28685412</v>
      </c>
      <c r="AB15" s="52">
        <f>'Households &amp; Nonprofits'!AD37</f>
        <v>29589944</v>
      </c>
      <c r="AC15" s="52">
        <f>'Households &amp; Nonprofits'!AE37</f>
        <v>28074517</v>
      </c>
      <c r="AD15" s="52">
        <f>'Households &amp; Nonprofits'!AF37</f>
        <v>24388319</v>
      </c>
      <c r="AE15" s="52">
        <f>'Households &amp; Nonprofits'!AG37</f>
        <v>23399027</v>
      </c>
      <c r="AF15" s="52">
        <f>'Households &amp; Nonprofits'!AH37</f>
        <v>23054411</v>
      </c>
      <c r="AG15" s="52">
        <f>'Households &amp; Nonprofits'!AI37</f>
        <v>23287446</v>
      </c>
      <c r="AH15" s="52">
        <f>'Households &amp; Nonprofits'!AJ37</f>
        <v>24880514</v>
      </c>
      <c r="AI15" s="52">
        <f>'Households &amp; Nonprofits'!AK37</f>
        <v>27231830</v>
      </c>
      <c r="AJ15" s="52">
        <f>'Households &amp; Nonprofits'!AL37</f>
        <v>28706669</v>
      </c>
      <c r="AK15" s="52">
        <f>'Households &amp; Nonprofits'!AM37</f>
        <v>30473581</v>
      </c>
    </row>
    <row r="16" spans="1:40">
      <c r="A16" s="21" t="s">
        <v>305</v>
      </c>
      <c r="B16" s="23">
        <f>B15+B14</f>
        <v>6691712</v>
      </c>
      <c r="C16" s="23">
        <f t="shared" ref="C16:AK16" si="1">C15+C14</f>
        <v>7442177</v>
      </c>
      <c r="D16" s="23">
        <f t="shared" si="1"/>
        <v>7876392</v>
      </c>
      <c r="E16" s="23">
        <f t="shared" si="1"/>
        <v>8232186</v>
      </c>
      <c r="F16" s="23">
        <f t="shared" si="1"/>
        <v>8985266</v>
      </c>
      <c r="G16" s="23">
        <f t="shared" si="1"/>
        <v>9833225</v>
      </c>
      <c r="H16" s="23">
        <f t="shared" si="1"/>
        <v>10632382</v>
      </c>
      <c r="I16" s="23">
        <f t="shared" si="1"/>
        <v>11445090</v>
      </c>
      <c r="J16" s="23">
        <f t="shared" si="1"/>
        <v>12350326</v>
      </c>
      <c r="K16" s="23">
        <f t="shared" si="1"/>
        <v>13251859</v>
      </c>
      <c r="L16" s="23">
        <f t="shared" si="1"/>
        <v>13734038</v>
      </c>
      <c r="M16" s="23">
        <f t="shared" si="1"/>
        <v>14117192</v>
      </c>
      <c r="N16" s="23">
        <f t="shared" si="1"/>
        <v>14559126</v>
      </c>
      <c r="O16" s="23">
        <f t="shared" si="1"/>
        <v>15136797</v>
      </c>
      <c r="P16" s="23">
        <f t="shared" si="1"/>
        <v>15775030</v>
      </c>
      <c r="Q16" s="23">
        <f t="shared" si="1"/>
        <v>16440781</v>
      </c>
      <c r="R16" s="23">
        <f t="shared" si="1"/>
        <v>17115427</v>
      </c>
      <c r="S16" s="23">
        <f t="shared" si="1"/>
        <v>18015501</v>
      </c>
      <c r="T16" s="23">
        <f t="shared" si="1"/>
        <v>19292617</v>
      </c>
      <c r="U16" s="23">
        <f t="shared" si="1"/>
        <v>20781296</v>
      </c>
      <c r="V16" s="23">
        <f t="shared" si="1"/>
        <v>23075572</v>
      </c>
      <c r="W16" s="23">
        <f t="shared" si="1"/>
        <v>24873511</v>
      </c>
      <c r="X16" s="23">
        <f t="shared" si="1"/>
        <v>26768263</v>
      </c>
      <c r="Y16" s="23">
        <f t="shared" si="1"/>
        <v>28972343</v>
      </c>
      <c r="Z16" s="23">
        <f t="shared" si="1"/>
        <v>32548976</v>
      </c>
      <c r="AA16" s="23">
        <f t="shared" si="1"/>
        <v>36996843</v>
      </c>
      <c r="AB16" s="23">
        <f t="shared" si="1"/>
        <v>38715672</v>
      </c>
      <c r="AC16" s="23">
        <f t="shared" si="1"/>
        <v>38119921</v>
      </c>
      <c r="AD16" s="23">
        <f t="shared" si="1"/>
        <v>35029728</v>
      </c>
      <c r="AE16" s="23">
        <f t="shared" si="1"/>
        <v>34477974</v>
      </c>
      <c r="AF16" s="23">
        <f t="shared" si="1"/>
        <v>34371940</v>
      </c>
      <c r="AG16" s="23">
        <f t="shared" si="1"/>
        <v>35124134</v>
      </c>
      <c r="AH16" s="23">
        <f t="shared" si="1"/>
        <v>37288259</v>
      </c>
      <c r="AI16" s="23">
        <f t="shared" si="1"/>
        <v>39948706</v>
      </c>
      <c r="AJ16" s="23">
        <f t="shared" si="1"/>
        <v>41813658</v>
      </c>
      <c r="AK16" s="23">
        <f t="shared" si="1"/>
        <v>43821314</v>
      </c>
    </row>
    <row r="17" spans="1:37">
      <c r="A17" s="12" t="s">
        <v>689</v>
      </c>
      <c r="B17" s="14">
        <f t="shared" ref="B17:AK17" si="2">B16+B11</f>
        <v>14615465</v>
      </c>
      <c r="C17" s="14">
        <f t="shared" si="2"/>
        <v>15889355</v>
      </c>
      <c r="D17" s="14">
        <f t="shared" si="2"/>
        <v>16981809</v>
      </c>
      <c r="E17" s="14">
        <f t="shared" si="2"/>
        <v>18199870</v>
      </c>
      <c r="F17" s="14">
        <f t="shared" si="2"/>
        <v>19599829</v>
      </c>
      <c r="G17" s="14">
        <f t="shared" si="2"/>
        <v>21687263</v>
      </c>
      <c r="H17" s="14">
        <f t="shared" si="2"/>
        <v>23808347</v>
      </c>
      <c r="I17" s="14">
        <f t="shared" si="2"/>
        <v>25488043</v>
      </c>
      <c r="J17" s="14">
        <f t="shared" si="2"/>
        <v>27711868</v>
      </c>
      <c r="K17" s="14">
        <f t="shared" si="2"/>
        <v>30091270</v>
      </c>
      <c r="L17" s="14">
        <f t="shared" si="2"/>
        <v>31260412</v>
      </c>
      <c r="M17" s="14">
        <f t="shared" si="2"/>
        <v>33187421</v>
      </c>
      <c r="N17" s="14">
        <f t="shared" si="2"/>
        <v>34693274</v>
      </c>
      <c r="O17" s="14">
        <f t="shared" si="2"/>
        <v>36613224</v>
      </c>
      <c r="P17" s="14">
        <f t="shared" si="2"/>
        <v>38119061</v>
      </c>
      <c r="Q17" s="14">
        <f t="shared" si="2"/>
        <v>41452123</v>
      </c>
      <c r="R17" s="14">
        <f t="shared" si="2"/>
        <v>43931553</v>
      </c>
      <c r="S17" s="14">
        <f t="shared" si="2"/>
        <v>48329499</v>
      </c>
      <c r="T17" s="14">
        <f t="shared" si="2"/>
        <v>53216749</v>
      </c>
      <c r="U17" s="14">
        <f t="shared" si="2"/>
        <v>59240273</v>
      </c>
      <c r="V17" s="14">
        <f t="shared" si="2"/>
        <v>61102888</v>
      </c>
      <c r="W17" s="14">
        <f t="shared" si="2"/>
        <v>62428992</v>
      </c>
      <c r="X17" s="14">
        <f t="shared" si="2"/>
        <v>62963785</v>
      </c>
      <c r="Y17" s="14">
        <f t="shared" si="2"/>
        <v>69692673</v>
      </c>
      <c r="Z17" s="14">
        <f t="shared" si="2"/>
        <v>78760980</v>
      </c>
      <c r="AA17" s="14">
        <f t="shared" si="2"/>
        <v>87122205</v>
      </c>
      <c r="AB17" s="14">
        <f t="shared" si="2"/>
        <v>94014373</v>
      </c>
      <c r="AC17" s="14">
        <f t="shared" si="2"/>
        <v>96729301</v>
      </c>
      <c r="AD17" s="14">
        <f t="shared" si="2"/>
        <v>87009107</v>
      </c>
      <c r="AE17" s="14">
        <f t="shared" si="2"/>
        <v>88626744</v>
      </c>
      <c r="AF17" s="14">
        <f t="shared" si="2"/>
        <v>93113091</v>
      </c>
      <c r="AG17" s="14">
        <f t="shared" si="2"/>
        <v>95034100</v>
      </c>
      <c r="AH17" s="14">
        <f t="shared" si="2"/>
        <v>101568525</v>
      </c>
      <c r="AI17" s="14">
        <f t="shared" si="2"/>
        <v>112124688</v>
      </c>
      <c r="AJ17" s="14">
        <f t="shared" si="2"/>
        <v>118485136</v>
      </c>
      <c r="AK17" s="14">
        <f t="shared" si="2"/>
        <v>122805049</v>
      </c>
    </row>
    <row r="18" spans="1:37">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row>
    <row r="19" spans="1:37">
      <c r="A19" s="28" t="s">
        <v>648</v>
      </c>
      <c r="B19" s="52"/>
    </row>
    <row r="20" spans="1:37" ht="16">
      <c r="A20" s="51" t="s">
        <v>703</v>
      </c>
      <c r="B20" s="52">
        <f>'Federal Govt.'!G80</f>
        <v>1409379</v>
      </c>
      <c r="C20" s="52">
        <f>'Federal Govt.'!H80</f>
        <v>1532783</v>
      </c>
      <c r="D20" s="52">
        <f>'Federal Govt.'!I80</f>
        <v>1720475</v>
      </c>
      <c r="E20" s="52">
        <f>'Federal Govt.'!J80</f>
        <v>1987321</v>
      </c>
      <c r="F20" s="52">
        <f>'Federal Govt.'!K80</f>
        <v>2218477</v>
      </c>
      <c r="G20" s="52">
        <f>'Federal Govt.'!L80</f>
        <v>2485823</v>
      </c>
      <c r="H20" s="52">
        <f>'Federal Govt.'!M80</f>
        <v>2806699</v>
      </c>
      <c r="I20" s="52">
        <f>'Federal Govt.'!N80</f>
        <v>3032759</v>
      </c>
      <c r="J20" s="52">
        <f>'Federal Govt.'!O80</f>
        <v>3267108</v>
      </c>
      <c r="K20" s="52">
        <f>'Federal Govt.'!P80</f>
        <v>3489247</v>
      </c>
      <c r="L20" s="52">
        <f>'Federal Govt.'!Q80</f>
        <v>3775134</v>
      </c>
      <c r="M20" s="52">
        <f>'Federal Govt.'!R80</f>
        <v>4114566</v>
      </c>
      <c r="N20" s="52">
        <f>'Federal Govt.'!S80</f>
        <v>4494553</v>
      </c>
      <c r="O20" s="52">
        <f>'Federal Govt.'!T80</f>
        <v>4812282</v>
      </c>
      <c r="P20" s="52">
        <f>'Federal Govt.'!U80</f>
        <v>5066207</v>
      </c>
      <c r="Q20" s="52">
        <f>'Federal Govt.'!V80</f>
        <v>5304973</v>
      </c>
      <c r="R20" s="52">
        <f>'Federal Govt.'!W80</f>
        <v>5503718</v>
      </c>
      <c r="S20" s="52">
        <f>'Federal Govt.'!X80</f>
        <v>5600045</v>
      </c>
      <c r="T20" s="52">
        <f>'Federal Govt.'!Y80</f>
        <v>5615638</v>
      </c>
      <c r="U20" s="52">
        <f>'Federal Govt.'!Z80</f>
        <v>5600370</v>
      </c>
      <c r="V20" s="52">
        <f>'Federal Govt.'!AA80</f>
        <v>5458837</v>
      </c>
      <c r="W20" s="52">
        <f>'Federal Govt.'!AB80</f>
        <v>5447481</v>
      </c>
      <c r="X20" s="52">
        <f>'Federal Govt.'!AC80</f>
        <v>5745990</v>
      </c>
      <c r="Y20" s="52">
        <f>'Federal Govt.'!AD80</f>
        <v>6293708</v>
      </c>
      <c r="Z20" s="52">
        <f>'Federal Govt.'!AE80</f>
        <v>6805042</v>
      </c>
      <c r="AA20" s="52">
        <f>'Federal Govt.'!AF80</f>
        <v>7234491</v>
      </c>
      <c r="AB20" s="52">
        <f>'Federal Govt.'!AG80</f>
        <v>7590263</v>
      </c>
      <c r="AC20" s="52">
        <f>'Federal Govt.'!AH80</f>
        <v>7950857</v>
      </c>
      <c r="AD20" s="52">
        <f>'Federal Govt.'!AI80</f>
        <v>8868170</v>
      </c>
      <c r="AE20" s="52">
        <f>'Federal Govt.'!AJ80</f>
        <v>10725170</v>
      </c>
      <c r="AF20" s="52">
        <f>'Federal Govt.'!AK80</f>
        <v>12391572</v>
      </c>
      <c r="AG20" s="52">
        <f>'Federal Govt.'!AL80</f>
        <v>13651087</v>
      </c>
      <c r="AH20" s="52">
        <f>'Federal Govt.'!AM80</f>
        <v>14919148</v>
      </c>
      <c r="AI20" s="52">
        <f>'Federal Govt.'!AN80</f>
        <v>15851541</v>
      </c>
      <c r="AJ20" s="52">
        <f>'Federal Govt.'!AO80</f>
        <v>16642712</v>
      </c>
      <c r="AK20" s="52">
        <f>'Federal Govt.'!AP80</f>
        <v>17277511</v>
      </c>
    </row>
    <row r="21" spans="1:37" ht="16">
      <c r="A21" s="51" t="s">
        <v>705</v>
      </c>
      <c r="B21" s="52">
        <f>'State &amp; Local Govt.'!I48</f>
        <v>649501</v>
      </c>
      <c r="C21" s="52">
        <f>'State &amp; Local Govt.'!J48</f>
        <v>702975</v>
      </c>
      <c r="D21" s="52">
        <f>'State &amp; Local Govt.'!K48</f>
        <v>781898</v>
      </c>
      <c r="E21" s="52">
        <f>'State &amp; Local Govt.'!L48</f>
        <v>870680</v>
      </c>
      <c r="F21" s="52">
        <f>'State &amp; Local Govt.'!M48</f>
        <v>959207</v>
      </c>
      <c r="G21" s="52">
        <f>'State &amp; Local Govt.'!N48</f>
        <v>1082076</v>
      </c>
      <c r="H21" s="52">
        <f>'State &amp; Local Govt.'!O48</f>
        <v>1280460</v>
      </c>
      <c r="I21" s="52">
        <f>'State &amp; Local Govt.'!P48</f>
        <v>1421761</v>
      </c>
      <c r="J21" s="52">
        <f>'State &amp; Local Govt.'!Q48</f>
        <v>1542295</v>
      </c>
      <c r="K21" s="52">
        <f>'State &amp; Local Govt.'!R48</f>
        <v>1691711</v>
      </c>
      <c r="L21" s="52">
        <f>'State &amp; Local Govt.'!S48</f>
        <v>1869172</v>
      </c>
      <c r="M21" s="52">
        <f>'State &amp; Local Govt.'!T48</f>
        <v>2003589</v>
      </c>
      <c r="N21" s="52">
        <f>'State &amp; Local Govt.'!U48</f>
        <v>2233245</v>
      </c>
      <c r="O21" s="52">
        <f>'State &amp; Local Govt.'!V48</f>
        <v>2443644</v>
      </c>
      <c r="P21" s="52">
        <f>'State &amp; Local Govt.'!W48</f>
        <v>2548363</v>
      </c>
      <c r="Q21" s="52">
        <f>'State &amp; Local Govt.'!X48</f>
        <v>2618728</v>
      </c>
      <c r="R21" s="52">
        <f>'State &amp; Local Govt.'!Y48</f>
        <v>2708878</v>
      </c>
      <c r="S21" s="52">
        <f>'State &amp; Local Govt.'!Z48</f>
        <v>2829022</v>
      </c>
      <c r="T21" s="52">
        <f>'State &amp; Local Govt.'!AA48</f>
        <v>3036757</v>
      </c>
      <c r="U21" s="52">
        <f>'State &amp; Local Govt.'!AB48</f>
        <v>3246831</v>
      </c>
      <c r="V21" s="52">
        <f>'State &amp; Local Govt.'!AC48</f>
        <v>3435439</v>
      </c>
      <c r="W21" s="52">
        <f>'State &amp; Local Govt.'!AD48</f>
        <v>3699367</v>
      </c>
      <c r="X21" s="52">
        <f>'State &amp; Local Govt.'!AE48</f>
        <v>4024818</v>
      </c>
      <c r="Y21" s="52">
        <f>'State &amp; Local Govt.'!AF48</f>
        <v>4387130</v>
      </c>
      <c r="Z21" s="52">
        <f>'State &amp; Local Govt.'!AG48</f>
        <v>5568779</v>
      </c>
      <c r="AA21" s="52">
        <f>'State &amp; Local Govt.'!AH48</f>
        <v>6084031</v>
      </c>
      <c r="AB21" s="52">
        <f>'State &amp; Local Govt.'!AI48</f>
        <v>6455424</v>
      </c>
      <c r="AC21" s="52">
        <f>'State &amp; Local Govt.'!AJ48</f>
        <v>6891959</v>
      </c>
      <c r="AD21" s="52">
        <f>'State &amp; Local Govt.'!AK48</f>
        <v>7213513</v>
      </c>
      <c r="AE21" s="52">
        <f>'State &amp; Local Govt.'!AL48</f>
        <v>7500948</v>
      </c>
      <c r="AF21" s="52">
        <f>'State &amp; Local Govt.'!AM48</f>
        <v>7936553</v>
      </c>
      <c r="AG21" s="52">
        <f>'State &amp; Local Govt.'!AN48</f>
        <v>8297546</v>
      </c>
      <c r="AH21" s="52">
        <f>'State &amp; Local Govt.'!AO48</f>
        <v>8541978</v>
      </c>
      <c r="AI21" s="52">
        <f>'State &amp; Local Govt.'!AP48</f>
        <v>8745808</v>
      </c>
      <c r="AJ21" s="52">
        <f>'State &amp; Local Govt.'!AQ48</f>
        <v>8948111</v>
      </c>
      <c r="AK21" s="52">
        <f>'State &amp; Local Govt.'!AR48</f>
        <v>9246054</v>
      </c>
    </row>
    <row r="22" spans="1:37" ht="16">
      <c r="A22" s="51" t="s">
        <v>704</v>
      </c>
      <c r="B22" s="52">
        <f>-'State &amp; Local Govt.'!I16-'State &amp; Local Govt.'!I44-'State &amp; Local Govt.'!I17</f>
        <v>-106838</v>
      </c>
      <c r="C22" s="52">
        <f>-'State &amp; Local Govt.'!J16-'State &amp; Local Govt.'!J44-'State &amp; Local Govt.'!J17</f>
        <v>-136646</v>
      </c>
      <c r="D22" s="52">
        <f>-'State &amp; Local Govt.'!K16-'State &amp; Local Govt.'!K44-'State &amp; Local Govt.'!K17</f>
        <v>-167523</v>
      </c>
      <c r="E22" s="52">
        <f>-'State &amp; Local Govt.'!L16-'State &amp; Local Govt.'!L44-'State &amp; Local Govt.'!L17</f>
        <v>-194275</v>
      </c>
      <c r="F22" s="52">
        <f>-'State &amp; Local Govt.'!M16-'State &amp; Local Govt.'!M44-'State &amp; Local Govt.'!M17</f>
        <v>-229758</v>
      </c>
      <c r="G22" s="52">
        <f>-'State &amp; Local Govt.'!N16-'State &amp; Local Govt.'!N44-'State &amp; Local Govt.'!N17</f>
        <v>-292101</v>
      </c>
      <c r="H22" s="52">
        <f>-'State &amp; Local Govt.'!O16-'State &amp; Local Govt.'!O44-'State &amp; Local Govt.'!O17</f>
        <v>-418252</v>
      </c>
      <c r="I22" s="52">
        <f>-'State &amp; Local Govt.'!P16-'State &amp; Local Govt.'!P44-'State &amp; Local Govt.'!P17</f>
        <v>-503283</v>
      </c>
      <c r="J22" s="52">
        <f>-'State &amp; Local Govt.'!Q16-'State &amp; Local Govt.'!Q44-'State &amp; Local Govt.'!Q17</f>
        <v>-529679</v>
      </c>
      <c r="K22" s="52">
        <f>-'State &amp; Local Govt.'!R16-'State &amp; Local Govt.'!R44-'State &amp; Local Govt.'!R17</f>
        <v>-519651</v>
      </c>
      <c r="L22" s="52">
        <f>-'State &amp; Local Govt.'!S16-'State &amp; Local Govt.'!S44-'State &amp; Local Govt.'!S17</f>
        <v>-582470</v>
      </c>
      <c r="M22" s="52">
        <f>-'State &amp; Local Govt.'!T16-'State &amp; Local Govt.'!T44-'State &amp; Local Govt.'!T17</f>
        <v>-604991</v>
      </c>
      <c r="N22" s="52">
        <f>-'State &amp; Local Govt.'!U16-'State &amp; Local Govt.'!U44-'State &amp; Local Govt.'!U17</f>
        <v>-623522</v>
      </c>
      <c r="O22" s="52">
        <f>-'State &amp; Local Govt.'!V16-'State &amp; Local Govt.'!V44-'State &amp; Local Govt.'!V17</f>
        <v>-662219</v>
      </c>
      <c r="P22" s="52">
        <f>-'State &amp; Local Govt.'!W16-'State &amp; Local Govt.'!W44-'State &amp; Local Govt.'!W17</f>
        <v>-655093</v>
      </c>
      <c r="Q22" s="52">
        <f>-'State &amp; Local Govt.'!X16-'State &amp; Local Govt.'!X44-'State &amp; Local Govt.'!X17</f>
        <v>-540504</v>
      </c>
      <c r="R22" s="52">
        <f>-'State &amp; Local Govt.'!Y16-'State &amp; Local Govt.'!Y44-'State &amp; Local Govt.'!Y17</f>
        <v>-514706</v>
      </c>
      <c r="S22" s="52">
        <f>-'State &amp; Local Govt.'!Z16-'State &amp; Local Govt.'!Z44-'State &amp; Local Govt.'!Z17</f>
        <v>-468255</v>
      </c>
      <c r="T22" s="52">
        <f>-'State &amp; Local Govt.'!AA16-'State &amp; Local Govt.'!AA44-'State &amp; Local Govt.'!AA17</f>
        <v>-481762</v>
      </c>
      <c r="U22" s="52">
        <f>-'State &amp; Local Govt.'!AB16-'State &amp; Local Govt.'!AB44-'State &amp; Local Govt.'!AB17</f>
        <v>-522590</v>
      </c>
      <c r="V22" s="52">
        <f>-'State &amp; Local Govt.'!AC16-'State &amp; Local Govt.'!AC44-'State &amp; Local Govt.'!AC17</f>
        <v>-512724</v>
      </c>
      <c r="W22" s="52">
        <f>-'State &amp; Local Govt.'!AD16-'State &amp; Local Govt.'!AD44-'State &amp; Local Govt.'!AD17</f>
        <v>-516899</v>
      </c>
      <c r="X22" s="52">
        <f>-'State &amp; Local Govt.'!AE16-'State &amp; Local Govt.'!AE44-'State &amp; Local Govt.'!AE17</f>
        <v>-496841</v>
      </c>
      <c r="Y22" s="52">
        <f>-'State &amp; Local Govt.'!AF16-'State &amp; Local Govt.'!AF44-'State &amp; Local Govt.'!AF17</f>
        <v>-518770</v>
      </c>
      <c r="Z22" s="52">
        <f>-'State &amp; Local Govt.'!AG16-'State &amp; Local Govt.'!AG44-'State &amp; Local Govt.'!AG17</f>
        <v>-534871</v>
      </c>
      <c r="AA22" s="52">
        <f>-'State &amp; Local Govt.'!AH16-'State &amp; Local Govt.'!AH44-'State &amp; Local Govt.'!AH17</f>
        <v>-635883</v>
      </c>
      <c r="AB22" s="52">
        <f>-'State &amp; Local Govt.'!AI16-'State &amp; Local Govt.'!AI44-'State &amp; Local Govt.'!AI17</f>
        <v>-688380</v>
      </c>
      <c r="AC22" s="52">
        <f>-'State &amp; Local Govt.'!AJ16-'State &amp; Local Govt.'!AJ44-'State &amp; Local Govt.'!AJ17</f>
        <v>-808457</v>
      </c>
      <c r="AD22" s="52">
        <f>-'State &amp; Local Govt.'!AK16-'State &amp; Local Govt.'!AK44-'State &amp; Local Govt.'!AK17</f>
        <v>-778952</v>
      </c>
      <c r="AE22" s="52">
        <f>-'State &amp; Local Govt.'!AL16-'State &amp; Local Govt.'!AL44-'State &amp; Local Govt.'!AL17</f>
        <v>-740451</v>
      </c>
      <c r="AF22" s="52">
        <f>-'State &amp; Local Govt.'!AM16-'State &amp; Local Govt.'!AM44-'State &amp; Local Govt.'!AM17</f>
        <v>-742419</v>
      </c>
      <c r="AG22" s="52">
        <f>-'State &amp; Local Govt.'!AN16-'State &amp; Local Govt.'!AN44-'State &amp; Local Govt.'!AN17</f>
        <v>-744948</v>
      </c>
      <c r="AH22" s="52">
        <f>-'State &amp; Local Govt.'!AO16-'State &amp; Local Govt.'!AO44-'State &amp; Local Govt.'!AO17</f>
        <v>-771929</v>
      </c>
      <c r="AI22" s="52">
        <f>-'State &amp; Local Govt.'!AP16-'State &amp; Local Govt.'!AP44-'State &amp; Local Govt.'!AP17</f>
        <v>-803417</v>
      </c>
      <c r="AJ22" s="52">
        <f>-'State &amp; Local Govt.'!AQ16-'State &amp; Local Govt.'!AQ44-'State &amp; Local Govt.'!AQ17</f>
        <v>-811156</v>
      </c>
      <c r="AK22" s="52">
        <f>-'State &amp; Local Govt.'!AR16-'State &amp; Local Govt.'!AR44-'State &amp; Local Govt.'!AR17</f>
        <v>-825031</v>
      </c>
    </row>
    <row r="23" spans="1:37" ht="16">
      <c r="A23" s="53" t="s">
        <v>706</v>
      </c>
      <c r="B23" s="52">
        <f>'Government Combined Different'!G66</f>
        <v>1944115</v>
      </c>
      <c r="C23" s="52">
        <f>'Government Combined Different'!H66</f>
        <v>2095044</v>
      </c>
      <c r="D23" s="52">
        <f>'Government Combined Different'!I66</f>
        <v>2334127</v>
      </c>
      <c r="E23" s="52">
        <f>'Government Combined Different'!J66</f>
        <v>2658529</v>
      </c>
      <c r="F23" s="52">
        <f>'Government Combined Different'!K66</f>
        <v>2940428</v>
      </c>
      <c r="G23" s="52">
        <f>'Government Combined Different'!L66</f>
        <v>3266673</v>
      </c>
      <c r="H23" s="52">
        <f>'Government Combined Different'!M66</f>
        <v>3662926</v>
      </c>
      <c r="I23" s="52">
        <f>'Government Combined Different'!N66</f>
        <v>3941112</v>
      </c>
      <c r="J23" s="52">
        <f>'Government Combined Different'!O66</f>
        <v>4281508</v>
      </c>
      <c r="K23" s="52">
        <f>'Government Combined Different'!P66</f>
        <v>4658550</v>
      </c>
      <c r="L23" s="52">
        <f>'Government Combined Different'!Q66</f>
        <v>5057728</v>
      </c>
      <c r="M23" s="52">
        <f>'Government Combined Different'!R66</f>
        <v>5514569</v>
      </c>
      <c r="N23" s="52">
        <f>'Government Combined Different'!S66</f>
        <v>6090811</v>
      </c>
      <c r="O23" s="52">
        <f>'Government Combined Different'!T66</f>
        <v>6590501</v>
      </c>
      <c r="P23" s="52">
        <f>'Government Combined Different'!U66</f>
        <v>6989806</v>
      </c>
      <c r="Q23" s="52">
        <f>'Government Combined Different'!V66</f>
        <v>7398504</v>
      </c>
      <c r="R23" s="52">
        <f>'Government Combined Different'!W66</f>
        <v>7725028</v>
      </c>
      <c r="S23" s="52">
        <f>'Government Combined Different'!X66</f>
        <v>7960315</v>
      </c>
      <c r="T23" s="52">
        <f>'Government Combined Different'!Y66</f>
        <v>8162644</v>
      </c>
      <c r="U23" s="52">
        <f>'Government Combined Different'!Z66</f>
        <v>8332982</v>
      </c>
      <c r="V23" s="52">
        <f>'Government Combined Different'!AA66</f>
        <v>8392359</v>
      </c>
      <c r="W23" s="52">
        <f>'Government Combined Different'!AB66</f>
        <v>8649899</v>
      </c>
      <c r="X23" s="52">
        <f>'Government Combined Different'!AC66</f>
        <v>9266626</v>
      </c>
      <c r="Y23" s="52">
        <f>'Government Combined Different'!AD66</f>
        <v>10159662</v>
      </c>
      <c r="Z23" s="52">
        <f>'Government Combined Different'!AE66</f>
        <v>11831767</v>
      </c>
      <c r="AA23" s="52">
        <f>'Government Combined Different'!AF66</f>
        <v>12654993</v>
      </c>
      <c r="AB23" s="52">
        <f>'Government Combined Different'!AG66</f>
        <v>13346694</v>
      </c>
      <c r="AC23" s="52">
        <f>'Government Combined Different'!AH66</f>
        <v>14038358</v>
      </c>
      <c r="AD23" s="52">
        <f>'Government Combined Different'!AI66</f>
        <v>15321690</v>
      </c>
      <c r="AE23" s="52">
        <f>'Government Combined Different'!AJ66</f>
        <v>17489602</v>
      </c>
      <c r="AF23" s="52">
        <f>'Government Combined Different'!AK66</f>
        <v>19583549</v>
      </c>
      <c r="AG23" s="52">
        <f>'Government Combined Different'!AL66</f>
        <v>21220358</v>
      </c>
      <c r="AH23" s="52">
        <f>'Government Combined Different'!AM66</f>
        <v>22680356</v>
      </c>
      <c r="AI23" s="52">
        <f>'Government Combined Different'!AN66</f>
        <v>23814459</v>
      </c>
      <c r="AJ23" s="52">
        <f>'Government Combined Different'!AO66</f>
        <v>24785696</v>
      </c>
      <c r="AK23" s="52">
        <f>'Government Combined Different'!AP66</f>
        <v>25689690</v>
      </c>
    </row>
    <row r="24" spans="1:37">
      <c r="A24" s="53" t="s">
        <v>688</v>
      </c>
      <c r="B24" s="52">
        <f>'Households &amp; Nonprofits'!D50</f>
        <v>1440572</v>
      </c>
      <c r="C24" s="52">
        <f>'Households &amp; Nonprofits'!E50</f>
        <v>1550692</v>
      </c>
      <c r="D24" s="52">
        <f>'Households &amp; Nonprofits'!F50</f>
        <v>1624369</v>
      </c>
      <c r="E24" s="52">
        <f>'Households &amp; Nonprofits'!G50</f>
        <v>1788160</v>
      </c>
      <c r="F24" s="52">
        <f>'Households &amp; Nonprofits'!H50</f>
        <v>2007932</v>
      </c>
      <c r="G24" s="52">
        <f>'Households &amp; Nonprofits'!I50</f>
        <v>2362188</v>
      </c>
      <c r="H24" s="52">
        <f>'Households &amp; Nonprofits'!J50</f>
        <v>2627366</v>
      </c>
      <c r="I24" s="52">
        <f>'Households &amp; Nonprofits'!K50</f>
        <v>2835222</v>
      </c>
      <c r="J24" s="52">
        <f>'Households &amp; Nonprofits'!L50</f>
        <v>3136599</v>
      </c>
      <c r="K24" s="52">
        <f>'Households &amp; Nonprofits'!M50</f>
        <v>3421464</v>
      </c>
      <c r="L24" s="52">
        <f>'Households &amp; Nonprofits'!N50</f>
        <v>3689856</v>
      </c>
      <c r="M24" s="52">
        <f>'Households &amp; Nonprofits'!O50</f>
        <v>3902026</v>
      </c>
      <c r="N24" s="52">
        <f>'Households &amp; Nonprofits'!P50</f>
        <v>4110665</v>
      </c>
      <c r="O24" s="52">
        <f>'Households &amp; Nonprofits'!Q50</f>
        <v>4381775</v>
      </c>
      <c r="P24" s="52">
        <f>'Households &amp; Nonprofits'!R50</f>
        <v>4710114</v>
      </c>
      <c r="Q24" s="52">
        <f>'Households &amp; Nonprofits'!S50</f>
        <v>5041748</v>
      </c>
      <c r="R24" s="52">
        <f>'Households &amp; Nonprofits'!T50</f>
        <v>5404190</v>
      </c>
      <c r="S24" s="52">
        <f>'Households &amp; Nonprofits'!U50</f>
        <v>5757041</v>
      </c>
      <c r="T24" s="52">
        <f>'Households &amp; Nonprofits'!V50</f>
        <v>6198201</v>
      </c>
      <c r="U24" s="52">
        <f>'Households &amp; Nonprofits'!W50</f>
        <v>6753524</v>
      </c>
      <c r="V24" s="52">
        <f>'Households &amp; Nonprofits'!X50</f>
        <v>7348956</v>
      </c>
      <c r="W24" s="52">
        <f>'Households &amp; Nonprofits'!Y50</f>
        <v>7974016</v>
      </c>
      <c r="X24" s="52">
        <f>'Households &amp; Nonprofits'!Z50</f>
        <v>8757939</v>
      </c>
      <c r="Y24" s="52">
        <f>'Households &amp; Nonprofits'!AA50</f>
        <v>9833389</v>
      </c>
      <c r="Z24" s="52">
        <f>'Households &amp; Nonprofits'!AB50</f>
        <v>11009213</v>
      </c>
      <c r="AA24" s="52">
        <f>'Households &amp; Nonprofits'!AC50</f>
        <v>12167183</v>
      </c>
      <c r="AB24" s="52">
        <f>'Households &amp; Nonprofits'!AD50</f>
        <v>13461249</v>
      </c>
      <c r="AC24" s="52">
        <f>'Households &amp; Nonprofits'!AE50</f>
        <v>14396149</v>
      </c>
      <c r="AD24" s="52">
        <f>'Households &amp; Nonprofits'!AF50</f>
        <v>14296097</v>
      </c>
      <c r="AE24" s="52">
        <f>'Households &amp; Nonprofits'!AG50</f>
        <v>14108623</v>
      </c>
      <c r="AF24" s="52">
        <f>'Households &amp; Nonprofits'!AH50</f>
        <v>13846855</v>
      </c>
      <c r="AG24" s="52">
        <f>'Households &amp; Nonprofits'!AI50</f>
        <v>13643303</v>
      </c>
      <c r="AH24" s="52">
        <f>'Households &amp; Nonprofits'!AJ50</f>
        <v>13704985</v>
      </c>
      <c r="AI24" s="52">
        <f>'Households &amp; Nonprofits'!AK50</f>
        <v>13857009</v>
      </c>
      <c r="AJ24" s="52">
        <f>'Households &amp; Nonprofits'!AL50</f>
        <v>14232465</v>
      </c>
      <c r="AK24" s="52">
        <f>'Households &amp; Nonprofits'!AM50</f>
        <v>14578761</v>
      </c>
    </row>
    <row r="25" spans="1:37">
      <c r="A25" s="21" t="s">
        <v>690</v>
      </c>
      <c r="B25" s="23">
        <f>B24+B23</f>
        <v>3384687</v>
      </c>
      <c r="C25" s="23">
        <f t="shared" ref="C25:AK25" si="3">C24+C23</f>
        <v>3645736</v>
      </c>
      <c r="D25" s="23">
        <f t="shared" si="3"/>
        <v>3958496</v>
      </c>
      <c r="E25" s="23">
        <f t="shared" si="3"/>
        <v>4446689</v>
      </c>
      <c r="F25" s="23">
        <f t="shared" si="3"/>
        <v>4948360</v>
      </c>
      <c r="G25" s="23">
        <f t="shared" si="3"/>
        <v>5628861</v>
      </c>
      <c r="H25" s="23">
        <f t="shared" si="3"/>
        <v>6290292</v>
      </c>
      <c r="I25" s="23">
        <f t="shared" si="3"/>
        <v>6776334</v>
      </c>
      <c r="J25" s="23">
        <f t="shared" si="3"/>
        <v>7418107</v>
      </c>
      <c r="K25" s="23">
        <f t="shared" si="3"/>
        <v>8080014</v>
      </c>
      <c r="L25" s="23">
        <f t="shared" si="3"/>
        <v>8747584</v>
      </c>
      <c r="M25" s="23">
        <f t="shared" si="3"/>
        <v>9416595</v>
      </c>
      <c r="N25" s="23">
        <f t="shared" si="3"/>
        <v>10201476</v>
      </c>
      <c r="O25" s="23">
        <f t="shared" si="3"/>
        <v>10972276</v>
      </c>
      <c r="P25" s="23">
        <f t="shared" si="3"/>
        <v>11699920</v>
      </c>
      <c r="Q25" s="23">
        <f t="shared" si="3"/>
        <v>12440252</v>
      </c>
      <c r="R25" s="23">
        <f t="shared" si="3"/>
        <v>13129218</v>
      </c>
      <c r="S25" s="23">
        <f t="shared" si="3"/>
        <v>13717356</v>
      </c>
      <c r="T25" s="23">
        <f t="shared" si="3"/>
        <v>14360845</v>
      </c>
      <c r="U25" s="23">
        <f t="shared" si="3"/>
        <v>15086506</v>
      </c>
      <c r="V25" s="23">
        <f t="shared" si="3"/>
        <v>15741315</v>
      </c>
      <c r="W25" s="23">
        <f t="shared" si="3"/>
        <v>16623915</v>
      </c>
      <c r="X25" s="23">
        <f t="shared" si="3"/>
        <v>18024565</v>
      </c>
      <c r="Y25" s="23">
        <f t="shared" si="3"/>
        <v>19993051</v>
      </c>
      <c r="Z25" s="23">
        <f t="shared" si="3"/>
        <v>22840980</v>
      </c>
      <c r="AA25" s="23">
        <f t="shared" si="3"/>
        <v>24822176</v>
      </c>
      <c r="AB25" s="23">
        <f t="shared" si="3"/>
        <v>26807943</v>
      </c>
      <c r="AC25" s="23">
        <f t="shared" si="3"/>
        <v>28434507</v>
      </c>
      <c r="AD25" s="23">
        <f t="shared" si="3"/>
        <v>29617787</v>
      </c>
      <c r="AE25" s="23">
        <f t="shared" si="3"/>
        <v>31598225</v>
      </c>
      <c r="AF25" s="23">
        <f t="shared" si="3"/>
        <v>33430404</v>
      </c>
      <c r="AG25" s="23">
        <f t="shared" si="3"/>
        <v>34863661</v>
      </c>
      <c r="AH25" s="23">
        <f t="shared" si="3"/>
        <v>36385341</v>
      </c>
      <c r="AI25" s="23">
        <f t="shared" si="3"/>
        <v>37671468</v>
      </c>
      <c r="AJ25" s="23">
        <f t="shared" si="3"/>
        <v>39018161</v>
      </c>
      <c r="AK25" s="23">
        <f t="shared" si="3"/>
        <v>40268451</v>
      </c>
    </row>
    <row r="26" spans="1:37">
      <c r="A26" s="51" t="s">
        <v>686</v>
      </c>
      <c r="B26" s="52">
        <f>'Federal Govt.'!G81</f>
        <v>-333582</v>
      </c>
      <c r="C26" s="52">
        <f>'Federal Govt.'!H81</f>
        <v>-354057</v>
      </c>
      <c r="D26" s="52">
        <f>'Federal Govt.'!I81</f>
        <v>-439126</v>
      </c>
      <c r="E26" s="52">
        <f>'Federal Govt.'!J81</f>
        <v>-626905</v>
      </c>
      <c r="F26" s="52">
        <f>'Federal Govt.'!K81</f>
        <v>-785328</v>
      </c>
      <c r="G26" s="52">
        <f>'Federal Govt.'!L81</f>
        <v>-966539</v>
      </c>
      <c r="H26" s="52">
        <f>'Federal Govt.'!M81</f>
        <v>-1205244</v>
      </c>
      <c r="I26" s="52">
        <f>'Federal Govt.'!N81</f>
        <v>-1367603</v>
      </c>
      <c r="J26" s="52">
        <f>'Federal Govt.'!O81</f>
        <v>-1531664</v>
      </c>
      <c r="K26" s="52">
        <f>'Federal Govt.'!P81</f>
        <v>-1678153</v>
      </c>
      <c r="L26" s="52">
        <f>'Federal Govt.'!Q81</f>
        <v>-1835387</v>
      </c>
      <c r="M26" s="52">
        <f>'Federal Govt.'!R81</f>
        <v>-2063128</v>
      </c>
      <c r="N26" s="52">
        <f>'Federal Govt.'!S81</f>
        <v>-2365464</v>
      </c>
      <c r="O26" s="52">
        <f>'Federal Govt.'!T81</f>
        <v>-2662484</v>
      </c>
      <c r="P26" s="52">
        <f>'Federal Govt.'!U81</f>
        <v>-2879632</v>
      </c>
      <c r="Q26" s="52">
        <f>'Federal Govt.'!V81</f>
        <v>-3051664</v>
      </c>
      <c r="R26" s="52">
        <f>'Federal Govt.'!W81</f>
        <v>-3222745</v>
      </c>
      <c r="S26" s="52">
        <f>'Federal Govt.'!X81</f>
        <v>-3236735</v>
      </c>
      <c r="T26" s="52">
        <f>'Federal Govt.'!Y81</f>
        <v>-3210778</v>
      </c>
      <c r="U26" s="52">
        <f>'Federal Govt.'!Z81</f>
        <v>-3078737</v>
      </c>
      <c r="V26" s="52">
        <f>'Federal Govt.'!AA81</f>
        <v>-2882145</v>
      </c>
      <c r="W26" s="52">
        <f>'Federal Govt.'!AB81</f>
        <v>-2818099</v>
      </c>
      <c r="X26" s="52">
        <f>'Federal Govt.'!AC81</f>
        <v>-3032272</v>
      </c>
      <c r="Y26" s="52">
        <f>'Federal Govt.'!AD81</f>
        <v>-3498366</v>
      </c>
      <c r="Z26" s="52">
        <f>'Federal Govt.'!AE81</f>
        <v>-3903001</v>
      </c>
      <c r="AA26" s="52">
        <f>'Federal Govt.'!AF81</f>
        <v>-4177597</v>
      </c>
      <c r="AB26" s="52">
        <f>'Federal Govt.'!AG81</f>
        <v>-4336655</v>
      </c>
      <c r="AC26" s="52">
        <f>'Federal Govt.'!AH81</f>
        <v>-4520515</v>
      </c>
      <c r="AD26" s="52">
        <f>'Federal Govt.'!AI81</f>
        <v>-5002149</v>
      </c>
      <c r="AE26" s="52">
        <f>'Federal Govt.'!AJ81</f>
        <v>-6439154</v>
      </c>
      <c r="AF26" s="52">
        <f>'Federal Govt.'!AK81</f>
        <v>-7896140</v>
      </c>
      <c r="AG26" s="52">
        <f>'Federal Govt.'!AL81</f>
        <v>-9179718</v>
      </c>
      <c r="AH26" s="52">
        <f>'Federal Govt.'!AM81</f>
        <v>-10274047</v>
      </c>
      <c r="AI26" s="52">
        <f>'Federal Govt.'!AN81</f>
        <v>-11027642</v>
      </c>
      <c r="AJ26" s="52">
        <f>'Federal Govt.'!AO81</f>
        <v>-11562040</v>
      </c>
      <c r="AK26" s="52">
        <f>'Federal Govt.'!AP81</f>
        <v>-12020641</v>
      </c>
    </row>
    <row r="27" spans="1:37">
      <c r="A27" s="51" t="s">
        <v>687</v>
      </c>
      <c r="B27" s="52">
        <f>'State &amp; Local Govt.'!I49</f>
        <v>1230250</v>
      </c>
      <c r="C27" s="52">
        <f>'State &amp; Local Govt.'!J49</f>
        <v>1440466</v>
      </c>
      <c r="D27" s="52">
        <f>'State &amp; Local Govt.'!K49</f>
        <v>1548496</v>
      </c>
      <c r="E27" s="52">
        <f>'State &amp; Local Govt.'!L49</f>
        <v>1600830</v>
      </c>
      <c r="F27" s="52">
        <f>'State &amp; Local Govt.'!M49</f>
        <v>1636347</v>
      </c>
      <c r="G27" s="52">
        <f>'State &amp; Local Govt.'!N49</f>
        <v>1738722</v>
      </c>
      <c r="H27" s="52">
        <f>'State &amp; Local Govt.'!O49</f>
        <v>1876324</v>
      </c>
      <c r="I27" s="52">
        <f>'State &amp; Local Govt.'!P49</f>
        <v>2049703</v>
      </c>
      <c r="J27" s="52">
        <f>'State &amp; Local Govt.'!Q49</f>
        <v>2128888</v>
      </c>
      <c r="K27" s="52">
        <f>'State &amp; Local Govt.'!R49</f>
        <v>2242506</v>
      </c>
      <c r="L27" s="52">
        <f>'State &amp; Local Govt.'!S49</f>
        <v>2340565</v>
      </c>
      <c r="M27" s="52">
        <f>'State &amp; Local Govt.'!T49</f>
        <v>2400720</v>
      </c>
      <c r="N27" s="52">
        <f>'State &amp; Local Govt.'!U49</f>
        <v>2389725</v>
      </c>
      <c r="O27" s="52">
        <f>'State &amp; Local Govt.'!V49</f>
        <v>2448754</v>
      </c>
      <c r="P27" s="52">
        <f>'State &amp; Local Govt.'!W49</f>
        <v>2546239</v>
      </c>
      <c r="Q27" s="52">
        <f>'State &amp; Local Govt.'!X49</f>
        <v>2866239</v>
      </c>
      <c r="R27" s="52">
        <f>'State &amp; Local Govt.'!Y49</f>
        <v>3147286</v>
      </c>
      <c r="S27" s="52">
        <f>'State &amp; Local Govt.'!Z49</f>
        <v>3537755</v>
      </c>
      <c r="T27" s="52">
        <f>'State &amp; Local Govt.'!AA49</f>
        <v>3956583</v>
      </c>
      <c r="U27" s="52">
        <f>'State &amp; Local Govt.'!AB49</f>
        <v>4368515</v>
      </c>
      <c r="V27" s="52">
        <f>'State &amp; Local Govt.'!AC49</f>
        <v>4743561</v>
      </c>
      <c r="W27" s="52">
        <f>'State &amp; Local Govt.'!AD49</f>
        <v>4701847</v>
      </c>
      <c r="X27" s="52">
        <f>'State &amp; Local Govt.'!AE49</f>
        <v>4534487</v>
      </c>
      <c r="Y27" s="52">
        <f>'State &amp; Local Govt.'!AF49</f>
        <v>4434856</v>
      </c>
      <c r="Z27" s="52">
        <f>'State &amp; Local Govt.'!AG49</f>
        <v>4070659</v>
      </c>
      <c r="AA27" s="52">
        <f>'State &amp; Local Govt.'!AH49</f>
        <v>4583099</v>
      </c>
      <c r="AB27" s="52">
        <f>'State &amp; Local Govt.'!AI49</f>
        <v>5348558</v>
      </c>
      <c r="AC27" s="52">
        <f>'State &amp; Local Govt.'!AJ49</f>
        <v>6355435</v>
      </c>
      <c r="AD27" s="52">
        <f>'State &amp; Local Govt.'!AK49</f>
        <v>6365937</v>
      </c>
      <c r="AE27" s="52">
        <f>'State &amp; Local Govt.'!AL49</f>
        <v>5660463</v>
      </c>
      <c r="AF27" s="52">
        <f>'State &amp; Local Govt.'!AM49</f>
        <v>5630704</v>
      </c>
      <c r="AG27" s="52">
        <f>'State &amp; Local Govt.'!AN49</f>
        <v>6108724</v>
      </c>
      <c r="AH27" s="52">
        <f>'State &amp; Local Govt.'!AO49</f>
        <v>6334823</v>
      </c>
      <c r="AI27" s="52">
        <f>'State &amp; Local Govt.'!AP49</f>
        <v>6728357</v>
      </c>
      <c r="AJ27" s="52">
        <f>'State &amp; Local Govt.'!AQ49</f>
        <v>7291126</v>
      </c>
      <c r="AK27" s="52">
        <f>'State &amp; Local Govt.'!AR49</f>
        <v>7430291</v>
      </c>
    </row>
    <row r="28" spans="1:37" ht="16">
      <c r="A28" s="53" t="s">
        <v>706</v>
      </c>
      <c r="B28" s="52">
        <f>'Government Combined Different'!G67</f>
        <v>904236</v>
      </c>
      <c r="C28" s="52">
        <f>'Government Combined Different'!H67</f>
        <v>1090578</v>
      </c>
      <c r="D28" s="52">
        <f>'Government Combined Different'!I67</f>
        <v>1110046</v>
      </c>
      <c r="E28" s="52">
        <f>'Government Combined Different'!J67</f>
        <v>978769</v>
      </c>
      <c r="F28" s="52">
        <f>'Government Combined Different'!K67</f>
        <v>857576</v>
      </c>
      <c r="G28" s="52">
        <f>'Government Combined Different'!L67</f>
        <v>780140</v>
      </c>
      <c r="H28" s="52">
        <f>'Government Combined Different'!M67</f>
        <v>677112</v>
      </c>
      <c r="I28" s="52">
        <f>'Government Combined Different'!N67</f>
        <v>692052</v>
      </c>
      <c r="J28" s="52">
        <f>'Government Combined Different'!O67</f>
        <v>603740</v>
      </c>
      <c r="K28" s="52">
        <f>'Government Combined Different'!P67</f>
        <v>567712</v>
      </c>
      <c r="L28" s="52">
        <f>'Government Combined Different'!Q67</f>
        <v>508886</v>
      </c>
      <c r="M28" s="52">
        <f>'Government Combined Different'!R67</f>
        <v>335789</v>
      </c>
      <c r="N28" s="52">
        <f>'Government Combined Different'!S67</f>
        <v>37776</v>
      </c>
      <c r="O28" s="52">
        <f>'Government Combined Different'!T67</f>
        <v>-210349</v>
      </c>
      <c r="P28" s="52">
        <f>'Government Combined Different'!U67</f>
        <v>-364165</v>
      </c>
      <c r="Q28" s="52">
        <f>'Government Combined Different'!V67</f>
        <v>-201321</v>
      </c>
      <c r="R28" s="52">
        <f>'Government Combined Different'!W67</f>
        <v>-102850</v>
      </c>
      <c r="S28" s="52">
        <f>'Government Combined Different'!X67</f>
        <v>300996</v>
      </c>
      <c r="T28" s="52">
        <f>'Government Combined Different'!Y67</f>
        <v>753530</v>
      </c>
      <c r="U28" s="52">
        <f>'Government Combined Different'!Z67</f>
        <v>1281443</v>
      </c>
      <c r="V28" s="52">
        <f>'Government Combined Different'!AA67</f>
        <v>1850375</v>
      </c>
      <c r="W28" s="52">
        <f>'Government Combined Different'!AB67</f>
        <v>1863877</v>
      </c>
      <c r="X28" s="52">
        <f>'Government Combined Different'!AC67</f>
        <v>1509383</v>
      </c>
      <c r="Y28" s="52">
        <f>'Government Combined Different'!AD67</f>
        <v>938810</v>
      </c>
      <c r="Z28" s="52">
        <f>'Government Combined Different'!AE67</f>
        <v>174786</v>
      </c>
      <c r="AA28" s="52">
        <f>'Government Combined Different'!AF67</f>
        <v>432907</v>
      </c>
      <c r="AB28" s="52">
        <f>'Government Combined Different'!AG67</f>
        <v>1022371</v>
      </c>
      <c r="AC28" s="52">
        <f>'Government Combined Different'!AH67</f>
        <v>1830768</v>
      </c>
      <c r="AD28" s="52">
        <f>'Government Combined Different'!AI67</f>
        <v>1344554</v>
      </c>
      <c r="AE28" s="52">
        <f>'Government Combined Different'!AJ67</f>
        <v>-782807</v>
      </c>
      <c r="AF28" s="52">
        <f>'Government Combined Different'!AK67</f>
        <v>-2263406</v>
      </c>
      <c r="AG28" s="52">
        <f>'Government Combined Different'!AL67</f>
        <v>-3087930</v>
      </c>
      <c r="AH28" s="52">
        <f>'Government Combined Different'!AM67</f>
        <v>-3930276</v>
      </c>
      <c r="AI28" s="52">
        <f>'Government Combined Different'!AN67</f>
        <v>-4319925</v>
      </c>
      <c r="AJ28" s="52">
        <f>'Government Combined Different'!AO67</f>
        <v>-4277022</v>
      </c>
      <c r="AK28" s="52">
        <f>'Government Combined Different'!AP67</f>
        <v>-4581439</v>
      </c>
    </row>
    <row r="29" spans="1:37">
      <c r="A29" s="53" t="s">
        <v>688</v>
      </c>
      <c r="B29" s="52">
        <f>'Households &amp; Nonprofits'!D52</f>
        <v>10326542</v>
      </c>
      <c r="C29" s="52">
        <f>'Households &amp; Nonprofits'!E52</f>
        <v>11153041</v>
      </c>
      <c r="D29" s="52">
        <f>'Households &amp; Nonprofits'!F52</f>
        <v>11913267</v>
      </c>
      <c r="E29" s="52">
        <f>'Households &amp; Nonprofits'!G52</f>
        <v>12774412</v>
      </c>
      <c r="F29" s="52">
        <f>'Households &amp; Nonprofits'!H52</f>
        <v>13793893</v>
      </c>
      <c r="G29" s="52">
        <f>'Households &amp; Nonprofits'!I52</f>
        <v>15278262</v>
      </c>
      <c r="H29" s="52">
        <f>'Households &amp; Nonprofits'!J52</f>
        <v>16840943</v>
      </c>
      <c r="I29" s="52">
        <f>'Households &amp; Nonprofits'!K52</f>
        <v>18019657</v>
      </c>
      <c r="J29" s="52">
        <f>'Households &amp; Nonprofits'!L52</f>
        <v>19690021</v>
      </c>
      <c r="K29" s="52">
        <f>'Households &amp; Nonprofits'!M52</f>
        <v>21443544</v>
      </c>
      <c r="L29" s="52">
        <f>'Households &amp; Nonprofits'!N52</f>
        <v>22003942</v>
      </c>
      <c r="M29" s="52">
        <f>'Households &amp; Nonprofits'!O52</f>
        <v>23435037</v>
      </c>
      <c r="N29" s="52">
        <f>'Households &amp; Nonprofits'!P52</f>
        <v>24454022</v>
      </c>
      <c r="O29" s="52">
        <f>'Households &amp; Nonprofits'!Q52</f>
        <v>25851297</v>
      </c>
      <c r="P29" s="52">
        <f>'Households &amp; Nonprofits'!R52</f>
        <v>26783306</v>
      </c>
      <c r="Q29" s="52">
        <f>'Households &amp; Nonprofits'!S52</f>
        <v>29213192</v>
      </c>
      <c r="R29" s="52">
        <f>'Households &amp; Nonprofits'!T52</f>
        <v>30905185</v>
      </c>
      <c r="S29" s="52">
        <f>'Households &amp; Nonprofits'!U52</f>
        <v>34311147</v>
      </c>
      <c r="T29" s="52">
        <f>'Households &amp; Nonprofits'!V52</f>
        <v>38102374</v>
      </c>
      <c r="U29" s="52">
        <f>'Households &amp; Nonprofits'!W52</f>
        <v>42872324</v>
      </c>
      <c r="V29" s="52">
        <f>'Households &amp; Nonprofits'!X52</f>
        <v>43511198</v>
      </c>
      <c r="W29" s="52">
        <f>'Households &amp; Nonprofits'!Y52</f>
        <v>43941200</v>
      </c>
      <c r="X29" s="52">
        <f>'Households &amp; Nonprofits'!Z52</f>
        <v>43429837</v>
      </c>
      <c r="Y29" s="52">
        <f>'Households &amp; Nonprofits'!AA52</f>
        <v>48760812</v>
      </c>
      <c r="Z29" s="52">
        <f>'Households &amp; Nonprofits'!AB52</f>
        <v>55745214</v>
      </c>
      <c r="AA29" s="52">
        <f>'Households &amp; Nonprofits'!AC52</f>
        <v>61867122</v>
      </c>
      <c r="AB29" s="52">
        <f>'Households &amp; Nonprofits'!AD52</f>
        <v>66184059</v>
      </c>
      <c r="AC29" s="52">
        <f>'Households &amp; Nonprofits'!AE52</f>
        <v>66464026</v>
      </c>
      <c r="AD29" s="52">
        <f>'Households &amp; Nonprofits'!AF52</f>
        <v>56046766</v>
      </c>
      <c r="AE29" s="52">
        <f>'Households &amp; Nonprofits'!AG52</f>
        <v>57811326</v>
      </c>
      <c r="AF29" s="52">
        <f>'Households &amp; Nonprofits'!AH52</f>
        <v>61946093</v>
      </c>
      <c r="AG29" s="52">
        <f>'Households &amp; Nonprofits'!AI52</f>
        <v>63258369</v>
      </c>
      <c r="AH29" s="52">
        <f>'Households &amp; Nonprofits'!AJ52</f>
        <v>69113460</v>
      </c>
      <c r="AI29" s="52">
        <f>'Households &amp; Nonprofits'!AK52</f>
        <v>78773145</v>
      </c>
      <c r="AJ29" s="52">
        <f>'Households &amp; Nonprofits'!AL52</f>
        <v>83743997</v>
      </c>
      <c r="AK29" s="52">
        <f>'Households &amp; Nonprofits'!AM52</f>
        <v>87118037</v>
      </c>
    </row>
    <row r="30" spans="1:37">
      <c r="A30" s="21" t="s">
        <v>685</v>
      </c>
      <c r="B30" s="23">
        <f t="shared" ref="B30:AJ30" si="4">SUM(B28:B29)</f>
        <v>11230778</v>
      </c>
      <c r="C30" s="23">
        <f t="shared" si="4"/>
        <v>12243619</v>
      </c>
      <c r="D30" s="23">
        <f t="shared" si="4"/>
        <v>13023313</v>
      </c>
      <c r="E30" s="23">
        <f t="shared" si="4"/>
        <v>13753181</v>
      </c>
      <c r="F30" s="23">
        <f t="shared" si="4"/>
        <v>14651469</v>
      </c>
      <c r="G30" s="23">
        <f t="shared" si="4"/>
        <v>16058402</v>
      </c>
      <c r="H30" s="23">
        <f t="shared" si="4"/>
        <v>17518055</v>
      </c>
      <c r="I30" s="23">
        <f t="shared" si="4"/>
        <v>18711709</v>
      </c>
      <c r="J30" s="23">
        <f t="shared" si="4"/>
        <v>20293761</v>
      </c>
      <c r="K30" s="23">
        <f t="shared" si="4"/>
        <v>22011256</v>
      </c>
      <c r="L30" s="23">
        <f t="shared" si="4"/>
        <v>22512828</v>
      </c>
      <c r="M30" s="23">
        <f t="shared" si="4"/>
        <v>23770826</v>
      </c>
      <c r="N30" s="23">
        <f t="shared" si="4"/>
        <v>24491798</v>
      </c>
      <c r="O30" s="23">
        <f t="shared" si="4"/>
        <v>25640948</v>
      </c>
      <c r="P30" s="23">
        <f t="shared" si="4"/>
        <v>26419141</v>
      </c>
      <c r="Q30" s="23">
        <f t="shared" si="4"/>
        <v>29011871</v>
      </c>
      <c r="R30" s="23">
        <f t="shared" si="4"/>
        <v>30802335</v>
      </c>
      <c r="S30" s="23">
        <f t="shared" si="4"/>
        <v>34612143</v>
      </c>
      <c r="T30" s="23">
        <f t="shared" si="4"/>
        <v>38855904</v>
      </c>
      <c r="U30" s="23">
        <f t="shared" si="4"/>
        <v>44153767</v>
      </c>
      <c r="V30" s="23">
        <f t="shared" si="4"/>
        <v>45361573</v>
      </c>
      <c r="W30" s="23">
        <f t="shared" si="4"/>
        <v>45805077</v>
      </c>
      <c r="X30" s="23">
        <f t="shared" si="4"/>
        <v>44939220</v>
      </c>
      <c r="Y30" s="23">
        <f t="shared" si="4"/>
        <v>49699622</v>
      </c>
      <c r="Z30" s="23">
        <f t="shared" si="4"/>
        <v>55920000</v>
      </c>
      <c r="AA30" s="23">
        <f t="shared" si="4"/>
        <v>62300029</v>
      </c>
      <c r="AB30" s="23">
        <f t="shared" si="4"/>
        <v>67206430</v>
      </c>
      <c r="AC30" s="23">
        <f t="shared" si="4"/>
        <v>68294794</v>
      </c>
      <c r="AD30" s="23">
        <f t="shared" si="4"/>
        <v>57391320</v>
      </c>
      <c r="AE30" s="23">
        <f t="shared" si="4"/>
        <v>57028519</v>
      </c>
      <c r="AF30" s="23">
        <f t="shared" si="4"/>
        <v>59682687</v>
      </c>
      <c r="AG30" s="23">
        <f t="shared" si="4"/>
        <v>60170439</v>
      </c>
      <c r="AH30" s="23">
        <f t="shared" si="4"/>
        <v>65183184</v>
      </c>
      <c r="AI30" s="23">
        <f t="shared" si="4"/>
        <v>74453220</v>
      </c>
      <c r="AJ30" s="23">
        <f t="shared" si="4"/>
        <v>79466975</v>
      </c>
      <c r="AK30" s="23">
        <f>SUM(AK28:AK29)</f>
        <v>82536598</v>
      </c>
    </row>
    <row r="31" spans="1:37">
      <c r="A31" s="28"/>
    </row>
    <row r="32" spans="1:37">
      <c r="A32" s="21" t="s">
        <v>719</v>
      </c>
      <c r="B32" s="23">
        <f>GSEs!I43</f>
        <v>4781</v>
      </c>
      <c r="C32" s="23">
        <f>GSEs!J43</f>
        <v>5223</v>
      </c>
      <c r="D32" s="23">
        <f>GSEs!K43</f>
        <v>6379</v>
      </c>
      <c r="E32" s="23">
        <f>GSEs!L43</f>
        <v>6943</v>
      </c>
      <c r="F32" s="23">
        <f>GSEs!M43</f>
        <v>7477</v>
      </c>
      <c r="G32" s="23">
        <f>GSEs!N43</f>
        <v>5197</v>
      </c>
      <c r="H32" s="23">
        <f>GSEs!O43</f>
        <v>4595</v>
      </c>
      <c r="I32" s="23">
        <f>GSEs!P43</f>
        <v>5540</v>
      </c>
      <c r="J32" s="23">
        <f>GSEs!Q43</f>
        <v>6885</v>
      </c>
      <c r="K32" s="23">
        <f>GSEs!R43</f>
        <v>7913</v>
      </c>
      <c r="L32" s="23">
        <f>GSEs!S43</f>
        <v>9833</v>
      </c>
      <c r="M32" s="23">
        <f>GSEs!T43</f>
        <v>12621</v>
      </c>
      <c r="N32" s="23">
        <f>GSEs!U43</f>
        <v>15449</v>
      </c>
      <c r="O32" s="23">
        <f>GSEs!V43</f>
        <v>18650</v>
      </c>
      <c r="P32" s="23">
        <f>GSEs!W43</f>
        <v>22147</v>
      </c>
      <c r="Q32" s="23">
        <f>GSEs!X43</f>
        <v>25310</v>
      </c>
      <c r="R32" s="23">
        <f>GSEs!Y43</f>
        <v>26050</v>
      </c>
      <c r="S32" s="23">
        <f>GSEs!Z43</f>
        <v>29640</v>
      </c>
      <c r="T32" s="23">
        <f>GSEs!AA43</f>
        <v>34741</v>
      </c>
      <c r="U32" s="23">
        <f>GSEs!AB43</f>
        <v>38824</v>
      </c>
      <c r="V32" s="23">
        <f>GSEs!AC43</f>
        <v>41541</v>
      </c>
      <c r="W32" s="23">
        <f>GSEs!AD43</f>
        <v>31734</v>
      </c>
      <c r="X32" s="23">
        <f>GSEs!AE43</f>
        <v>13393</v>
      </c>
      <c r="Y32" s="23">
        <f>GSEs!AF43</f>
        <v>44988</v>
      </c>
      <c r="Z32" s="23">
        <f>GSEs!AG43</f>
        <v>65738</v>
      </c>
      <c r="AA32" s="23">
        <f>GSEs!AH43</f>
        <v>87988</v>
      </c>
      <c r="AB32" s="23">
        <f>GSEs!AI43</f>
        <v>93830</v>
      </c>
      <c r="AC32" s="23">
        <f>GSEs!AJ43</f>
        <v>94322</v>
      </c>
      <c r="AD32" s="23">
        <f>GSEs!AK43</f>
        <v>19051</v>
      </c>
      <c r="AE32" s="23">
        <f>GSEs!AL43</f>
        <v>71436</v>
      </c>
      <c r="AF32" s="23">
        <f>GSEs!AM43</f>
        <v>107226</v>
      </c>
      <c r="AG32" s="23">
        <f>GSEs!AN43</f>
        <v>102308</v>
      </c>
      <c r="AH32" s="23">
        <f>GSEs!AO43</f>
        <v>58300</v>
      </c>
      <c r="AI32" s="23">
        <f>GSEs!AP43</f>
        <v>46371</v>
      </c>
      <c r="AJ32" s="23">
        <f>GSEs!AQ43</f>
        <v>13336</v>
      </c>
      <c r="AK32" s="23">
        <f>GSEs!AR43</f>
        <v>12223</v>
      </c>
    </row>
    <row r="33" spans="1:37">
      <c r="A33" s="21" t="s">
        <v>720</v>
      </c>
      <c r="B33" s="23">
        <f>'Federal Reserve'!I55</f>
        <v>2183</v>
      </c>
      <c r="C33" s="23">
        <f>'Federal Reserve'!J55</f>
        <v>2398</v>
      </c>
      <c r="D33" s="23">
        <f>'Federal Reserve'!K55</f>
        <v>2604</v>
      </c>
      <c r="E33" s="23">
        <f>'Federal Reserve'!L55</f>
        <v>2776</v>
      </c>
      <c r="F33" s="23">
        <f>'Federal Reserve'!M55</f>
        <v>3004</v>
      </c>
      <c r="G33" s="23">
        <f>'Federal Reserve'!N55</f>
        <v>3272</v>
      </c>
      <c r="H33" s="23">
        <f>'Federal Reserve'!O55</f>
        <v>3500</v>
      </c>
      <c r="I33" s="23">
        <f>'Federal Reserve'!P55</f>
        <v>3808</v>
      </c>
      <c r="J33" s="23">
        <f>'Federal Reserve'!Q55</f>
        <v>3990</v>
      </c>
      <c r="K33" s="23">
        <f>'Federal Reserve'!R55</f>
        <v>4249</v>
      </c>
      <c r="L33" s="23">
        <f>'Federal Reserve'!S55</f>
        <v>4544</v>
      </c>
      <c r="M33" s="23">
        <f>'Federal Reserve'!T55</f>
        <v>4850</v>
      </c>
      <c r="N33" s="23">
        <f>'Federal Reserve'!U55</f>
        <v>5392</v>
      </c>
      <c r="O33" s="23">
        <f>'Federal Reserve'!V55</f>
        <v>6218</v>
      </c>
      <c r="P33" s="23">
        <f>'Federal Reserve'!W55</f>
        <v>7054</v>
      </c>
      <c r="Q33" s="23">
        <f>'Federal Reserve'!X55</f>
        <v>8297</v>
      </c>
      <c r="R33" s="23">
        <f>'Federal Reserve'!Y55</f>
        <v>9680</v>
      </c>
      <c r="S33" s="23">
        <f>'Federal Reserve'!Z55</f>
        <v>11365</v>
      </c>
      <c r="T33" s="23">
        <f>'Federal Reserve'!AA55</f>
        <v>12993</v>
      </c>
      <c r="U33" s="23">
        <f>'Federal Reserve'!AB55</f>
        <v>14932</v>
      </c>
      <c r="V33" s="23">
        <f>'Federal Reserve'!AC55</f>
        <v>15871</v>
      </c>
      <c r="W33" s="23">
        <f>'Federal Reserve'!AD55</f>
        <v>16343</v>
      </c>
      <c r="X33" s="23">
        <f>'Federal Reserve'!AE55</f>
        <v>17126</v>
      </c>
      <c r="Y33" s="23">
        <f>'Federal Reserve'!AF55</f>
        <v>17473</v>
      </c>
      <c r="Z33" s="23">
        <f>'Federal Reserve'!AG55</f>
        <v>20810</v>
      </c>
      <c r="AA33" s="23">
        <f>'Federal Reserve'!AH55</f>
        <v>22461</v>
      </c>
      <c r="AB33" s="23">
        <f>'Federal Reserve'!AI55</f>
        <v>25458</v>
      </c>
      <c r="AC33" s="23">
        <f>'Federal Reserve'!AJ55</f>
        <v>29017</v>
      </c>
      <c r="AD33" s="23">
        <f>'Federal Reserve'!AK55</f>
        <v>32065</v>
      </c>
      <c r="AE33" s="23">
        <f>'Federal Reserve'!AL55</f>
        <v>36231</v>
      </c>
      <c r="AF33" s="23">
        <f>'Federal Reserve'!AM55</f>
        <v>36992</v>
      </c>
      <c r="AG33" s="23">
        <f>'Federal Reserve'!AN55</f>
        <v>37469</v>
      </c>
      <c r="AH33" s="23">
        <f>'Federal Reserve'!AO55</f>
        <v>38040</v>
      </c>
      <c r="AI33" s="23">
        <f>'Federal Reserve'!AP55</f>
        <v>38223</v>
      </c>
      <c r="AJ33" s="23">
        <f>'Federal Reserve'!AQ55</f>
        <v>39386</v>
      </c>
      <c r="AK33" s="23">
        <f>'Federal Reserve'!AR55</f>
        <v>20909</v>
      </c>
    </row>
    <row r="34" spans="1:37">
      <c r="A34" s="21" t="s">
        <v>721</v>
      </c>
      <c r="B34" s="23">
        <f>Pensions!D87</f>
        <v>-728867</v>
      </c>
      <c r="C34" s="23">
        <f>Pensions!E87</f>
        <v>-771757</v>
      </c>
      <c r="D34" s="23">
        <f>Pensions!F87</f>
        <v>-832743</v>
      </c>
      <c r="E34" s="23">
        <f>Pensions!G87</f>
        <v>-856233</v>
      </c>
      <c r="F34" s="23">
        <f>Pensions!H87</f>
        <v>-912885</v>
      </c>
      <c r="G34" s="23">
        <f>Pensions!I87</f>
        <v>-953937</v>
      </c>
      <c r="H34" s="23">
        <f>Pensions!J87</f>
        <v>-990031</v>
      </c>
      <c r="I34" s="23">
        <f>Pensions!K87</f>
        <v>-1000468</v>
      </c>
      <c r="J34" s="23">
        <f>Pensions!L87</f>
        <v>-1077863</v>
      </c>
      <c r="K34" s="23">
        <f>Pensions!M87</f>
        <v>-1143654</v>
      </c>
      <c r="L34" s="23">
        <f>Pensions!N87</f>
        <v>-1242638</v>
      </c>
      <c r="M34" s="23">
        <f>Pensions!O87</f>
        <v>-1321254</v>
      </c>
      <c r="N34" s="23">
        <f>Pensions!P87</f>
        <v>-1457830</v>
      </c>
      <c r="O34" s="23">
        <f>Pensions!Q87</f>
        <v>-1554028</v>
      </c>
      <c r="P34" s="23">
        <f>Pensions!R87</f>
        <v>-1657816</v>
      </c>
      <c r="Q34" s="23">
        <f>Pensions!S87</f>
        <v>-1653853</v>
      </c>
      <c r="R34" s="23">
        <f>Pensions!T87</f>
        <v>-1629030</v>
      </c>
      <c r="S34" s="23">
        <f>Pensions!U87</f>
        <v>-1545167</v>
      </c>
      <c r="T34" s="23">
        <f>Pensions!V87</f>
        <v>-1431341</v>
      </c>
      <c r="U34" s="23">
        <f>Pensions!W87</f>
        <v>-1407396</v>
      </c>
      <c r="V34" s="23">
        <f>Pensions!X87</f>
        <v>-1454461</v>
      </c>
      <c r="W34" s="23">
        <f>Pensions!Y87</f>
        <v>-1810767</v>
      </c>
      <c r="X34" s="23">
        <f>Pensions!Z87</f>
        <v>-2203600</v>
      </c>
      <c r="Y34" s="23">
        <f>Pensions!AA87</f>
        <v>-2516420</v>
      </c>
      <c r="Z34" s="23">
        <f>Pensions!AB87</f>
        <v>-2525385</v>
      </c>
      <c r="AA34" s="23">
        <f>Pensions!AC87</f>
        <v>-2732604</v>
      </c>
      <c r="AB34" s="23">
        <f>Pensions!AD87</f>
        <v>-2796648</v>
      </c>
      <c r="AC34" s="23">
        <f>Pensions!AE87</f>
        <v>-2745244</v>
      </c>
      <c r="AD34" s="23">
        <f>Pensions!AF87</f>
        <v>-3204505</v>
      </c>
      <c r="AE34" s="23">
        <f>Pensions!AG87</f>
        <v>-4217086</v>
      </c>
      <c r="AF34" s="23">
        <f>Pensions!AH87</f>
        <v>-4481598</v>
      </c>
      <c r="AG34" s="23">
        <f>Pensions!AI87</f>
        <v>-4558103</v>
      </c>
      <c r="AH34" s="23">
        <f>Pensions!AJ87</f>
        <v>-4895557</v>
      </c>
      <c r="AI34" s="23">
        <f>Pensions!AK87</f>
        <v>-5012063</v>
      </c>
      <c r="AJ34" s="23">
        <f>Pensions!AL87</f>
        <v>-4837218</v>
      </c>
      <c r="AK34" s="23">
        <f>Pensions!AM87</f>
        <v>-5242548</v>
      </c>
    </row>
    <row r="35" spans="1:37" ht="13.5" customHeight="1"/>
    <row r="36" spans="1:37" ht="17">
      <c r="A36" s="21" t="s">
        <v>707</v>
      </c>
      <c r="B36" s="23">
        <f>'FRB_Z1 (B.1)'!H2</f>
        <v>11209908</v>
      </c>
      <c r="C36" s="23">
        <f>'FRB_Z1 (B.1)'!I2</f>
        <v>12025405</v>
      </c>
      <c r="D36" s="23">
        <f>'FRB_Z1 (B.1)'!J2</f>
        <v>12621424</v>
      </c>
      <c r="E36" s="23">
        <f>'FRB_Z1 (B.1)'!K2</f>
        <v>13405618</v>
      </c>
      <c r="F36" s="23">
        <f>'FRB_Z1 (B.1)'!L2</f>
        <v>14098367</v>
      </c>
      <c r="G36" s="23">
        <f>'FRB_Z1 (B.1)'!M2</f>
        <v>15556852</v>
      </c>
      <c r="H36" s="23">
        <f>'FRB_Z1 (B.1)'!N2</f>
        <v>16810251</v>
      </c>
      <c r="I36" s="23">
        <f>'FRB_Z1 (B.1)'!O2</f>
        <v>17771156</v>
      </c>
      <c r="J36" s="23">
        <f>'FRB_Z1 (B.1)'!P2</f>
        <v>19129140</v>
      </c>
      <c r="K36" s="23">
        <f>'FRB_Z1 (B.1)'!Q2</f>
        <v>20808658</v>
      </c>
      <c r="L36" s="23">
        <f>'FRB_Z1 (B.1)'!R2</f>
        <v>21061997</v>
      </c>
      <c r="M36" s="23">
        <f>'FRB_Z1 (B.1)'!S2</f>
        <v>22547304</v>
      </c>
      <c r="N36" s="23">
        <f>'FRB_Z1 (B.1)'!T2</f>
        <v>23310162</v>
      </c>
      <c r="O36" s="23">
        <f>'FRB_Z1 (B.1)'!U2</f>
        <v>24727274</v>
      </c>
      <c r="P36" s="23">
        <f>'FRB_Z1 (B.1)'!V2</f>
        <v>25548769</v>
      </c>
      <c r="Q36" s="23">
        <f>'FRB_Z1 (B.1)'!W2</f>
        <v>28234647</v>
      </c>
      <c r="R36" s="23">
        <f>'FRB_Z1 (B.1)'!X2</f>
        <v>30073606</v>
      </c>
      <c r="S36" s="23">
        <f>'FRB_Z1 (B.1)'!Y2</f>
        <v>33858639</v>
      </c>
      <c r="T36" s="23">
        <f>'FRB_Z1 (B.1)'!Z2</f>
        <v>37850425</v>
      </c>
      <c r="U36" s="23">
        <f>'FRB_Z1 (B.1)'!AA2</f>
        <v>43242685</v>
      </c>
      <c r="V36" s="23">
        <f>'FRB_Z1 (B.1)'!AB2</f>
        <v>43919455</v>
      </c>
      <c r="W36" s="23">
        <f>'FRB_Z1 (B.1)'!AC2</f>
        <v>44025432</v>
      </c>
      <c r="X36" s="23">
        <f>'FRB_Z1 (B.1)'!AD2</f>
        <v>43312242</v>
      </c>
      <c r="Y36" s="23">
        <f>'FRB_Z1 (B.1)'!AE2</f>
        <v>49540437</v>
      </c>
      <c r="Z36" s="23">
        <f>'FRB_Z1 (B.1)'!AF2</f>
        <v>56372317</v>
      </c>
      <c r="AA36" s="23">
        <f>'FRB_Z1 (B.1)'!AG2</f>
        <v>62924356</v>
      </c>
      <c r="AB36" s="23">
        <f>'FRB_Z1 (B.1)'!AH2</f>
        <v>67598504</v>
      </c>
      <c r="AC36" s="23">
        <f>'FRB_Z1 (B.1)'!AI2</f>
        <v>67896589</v>
      </c>
      <c r="AD36" s="23">
        <f>'FRB_Z1 (B.1)'!AJ2</f>
        <v>54262940</v>
      </c>
      <c r="AE36" s="23">
        <f>'FRB_Z1 (B.1)'!AK2</f>
        <v>56358847</v>
      </c>
      <c r="AF36" s="23">
        <f>'FRB_Z1 (B.1)'!AL2</f>
        <v>59321725</v>
      </c>
      <c r="AG36" s="23">
        <f>'FRB_Z1 (B.1)'!AM2</f>
        <v>58918350</v>
      </c>
      <c r="AH36" s="23">
        <f>'FRB_Z1 (B.1)'!AN2</f>
        <v>64094741</v>
      </c>
      <c r="AI36" s="23">
        <f>'FRB_Z1 (B.1)'!AO2</f>
        <v>73555982</v>
      </c>
      <c r="AJ36" s="23">
        <f>'FRB_Z1 (B.1)'!AP2</f>
        <v>77788559</v>
      </c>
      <c r="AK36" s="23">
        <f>'FRB_Z1 (B.1)'!AQ2</f>
        <v>79631839</v>
      </c>
    </row>
    <row r="37" spans="1:37">
      <c r="A37" s="28"/>
    </row>
    <row r="38" spans="1:37">
      <c r="A38" s="59" t="s">
        <v>702</v>
      </c>
    </row>
    <row r="39" spans="1:37">
      <c r="A39" s="50" t="s">
        <v>709</v>
      </c>
    </row>
    <row r="40" spans="1:37">
      <c r="A40" s="50" t="s">
        <v>710</v>
      </c>
    </row>
    <row r="41" spans="1:37">
      <c r="A41" s="50" t="s">
        <v>712</v>
      </c>
    </row>
    <row r="42" spans="1:37">
      <c r="A42" s="50" t="s">
        <v>711</v>
      </c>
    </row>
    <row r="43" spans="1:37">
      <c r="A43" s="58" t="s">
        <v>708</v>
      </c>
    </row>
  </sheetData>
  <mergeCells count="1">
    <mergeCell ref="B2:AK2"/>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topLeftCell="P1" workbookViewId="0">
      <selection activeCell="E57" sqref="E57"/>
    </sheetView>
  </sheetViews>
  <sheetFormatPr baseColWidth="10" defaultColWidth="9.1640625" defaultRowHeight="13" outlineLevelRow="3" outlineLevelCol="1" x14ac:dyDescent="0"/>
  <cols>
    <col min="1" max="5" width="9.1640625" style="4"/>
    <col min="6" max="6" width="50" style="4" customWidth="1"/>
    <col min="7" max="7" width="8.66406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 min="30" max="33" width="9.1640625" style="4" customWidth="1" outlineLevel="1"/>
    <col min="34" max="34" width="10.1640625" style="4" bestFit="1" customWidth="1"/>
    <col min="35" max="38" width="9.1640625" style="4" customWidth="1" outlineLevel="1"/>
    <col min="39" max="44" width="10.1640625" style="4" bestFit="1" customWidth="1"/>
    <col min="45" max="45" width="9.1640625" style="4" customWidth="1" outlineLevel="1"/>
    <col min="46" max="16384" width="9.1640625" style="4"/>
  </cols>
  <sheetData>
    <row r="1" spans="1:45">
      <c r="A1" s="4" t="s">
        <v>743</v>
      </c>
      <c r="B1" s="4" t="s">
        <v>742</v>
      </c>
      <c r="C1" s="4" t="s">
        <v>733</v>
      </c>
      <c r="D1" s="4" t="s">
        <v>732</v>
      </c>
      <c r="E1" s="4" t="s">
        <v>730</v>
      </c>
      <c r="F1" s="2" t="s">
        <v>731</v>
      </c>
      <c r="G1" s="2" t="s">
        <v>734</v>
      </c>
      <c r="H1" s="2">
        <v>4</v>
      </c>
      <c r="I1" s="4">
        <f>H1</f>
        <v>4</v>
      </c>
      <c r="J1" s="4">
        <f t="shared" ref="J1:AS1" si="0">I1</f>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c r="AO1" s="4">
        <f t="shared" si="0"/>
        <v>4</v>
      </c>
      <c r="AP1" s="4">
        <f t="shared" si="0"/>
        <v>4</v>
      </c>
      <c r="AQ1" s="4">
        <f t="shared" si="0"/>
        <v>4</v>
      </c>
      <c r="AR1" s="4">
        <f t="shared" si="0"/>
        <v>4</v>
      </c>
      <c r="AS1" s="4">
        <f t="shared" si="0"/>
        <v>4</v>
      </c>
    </row>
    <row r="2" spans="1:45">
      <c r="F2" s="2"/>
      <c r="G2" s="2"/>
      <c r="H2" s="2"/>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5"/>
    </row>
    <row r="5" spans="1:45">
      <c r="B5" s="4" t="s">
        <v>744</v>
      </c>
      <c r="D5" s="4" t="s">
        <v>735</v>
      </c>
      <c r="F5" s="28" t="s">
        <v>645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outlineLevel="1">
      <c r="B6" s="4" t="s">
        <v>744</v>
      </c>
      <c r="D6" s="4" t="s">
        <v>736</v>
      </c>
      <c r="E6" s="4" t="str">
        <f>F30</f>
        <v>Financial</v>
      </c>
      <c r="F6" s="7" t="s">
        <v>103</v>
      </c>
      <c r="G6" s="4" t="s">
        <v>428</v>
      </c>
      <c r="H6" s="4">
        <f>VLOOKUP($G6,Data!$A$3:$EX$360,(H$3-1979)*4+H$1+2,FALSE)</f>
        <v>13628</v>
      </c>
      <c r="I6" s="11">
        <f>VLOOKUP($G6,Data!$A$3:$EX$360,(I$3-1979)*4+I$1+2,FALSE)</f>
        <v>16206</v>
      </c>
      <c r="J6" s="11">
        <f>VLOOKUP($G6,Data!$A$3:$EX$360,(J$3-1979)*4+J$1+2,FALSE)</f>
        <v>16241</v>
      </c>
      <c r="K6" s="11">
        <f>VLOOKUP($G6,Data!$A$3:$EX$360,(K$3-1979)*4+K$1+2,FALSE)</f>
        <v>16882</v>
      </c>
      <c r="L6" s="11">
        <f>VLOOKUP($G6,Data!$A$3:$EX$360,(L$3-1979)*4+L$1+2,FALSE)</f>
        <v>14761</v>
      </c>
      <c r="M6" s="11">
        <f>VLOOKUP($G6,Data!$A$3:$EX$360,(M$3-1979)*4+M$1+2,FALSE)</f>
        <v>14627</v>
      </c>
      <c r="N6" s="11">
        <f>VLOOKUP($G6,Data!$A$3:$EX$360,(N$3-1979)*4+N$1+2,FALSE)</f>
        <v>18062</v>
      </c>
      <c r="O6" s="11">
        <f>VLOOKUP($G6,Data!$A$3:$EX$360,(O$3-1979)*4+O$1+2,FALSE)</f>
        <v>20479</v>
      </c>
      <c r="P6" s="11">
        <f>VLOOKUP($G6,Data!$A$3:$EX$360,(P$3-1979)*4+P$1+2,FALSE)</f>
        <v>16688</v>
      </c>
      <c r="Q6" s="11">
        <f>VLOOKUP($G6,Data!$A$3:$EX$360,(Q$3-1979)*4+Q$1+2,FALSE)</f>
        <v>20131</v>
      </c>
      <c r="R6" s="11">
        <f>VLOOKUP($G6,Data!$A$3:$EX$360,(R$3-1979)*4+R$1+2,FALSE)</f>
        <v>42334</v>
      </c>
      <c r="S6" s="11">
        <f>VLOOKUP($G6,Data!$A$3:$EX$360,(S$3-1979)*4+S$1+2,FALSE)</f>
        <v>43632</v>
      </c>
      <c r="T6" s="11">
        <f>VLOOKUP($G6,Data!$A$3:$EX$360,(T$3-1979)*4+T$1+2,FALSE)</f>
        <v>38622</v>
      </c>
      <c r="U6" s="11">
        <f>VLOOKUP($G6,Data!$A$3:$EX$360,(U$3-1979)*4+U$1+2,FALSE)</f>
        <v>32476</v>
      </c>
      <c r="V6" s="11">
        <f>VLOOKUP($G6,Data!$A$3:$EX$360,(V$3-1979)*4+V$1+2,FALSE)</f>
        <v>33291</v>
      </c>
      <c r="W6" s="11">
        <f>VLOOKUP($G6,Data!$A$3:$EX$360,(W$3-1979)*4+W$1+2,FALSE)</f>
        <v>32984</v>
      </c>
      <c r="X6" s="11">
        <f>VLOOKUP($G6,Data!$A$3:$EX$360,(X$3-1979)*4+X$1+2,FALSE)</f>
        <v>32053</v>
      </c>
      <c r="Y6" s="11">
        <f>VLOOKUP($G6,Data!$A$3:$EX$360,(Y$3-1979)*4+Y$1+2,FALSE)</f>
        <v>30218</v>
      </c>
      <c r="Z6" s="11">
        <f>VLOOKUP($G6,Data!$A$3:$EX$360,(Z$3-1979)*4+Z$1+2,FALSE)</f>
        <v>28000</v>
      </c>
      <c r="AA6" s="11">
        <f>VLOOKUP($G6,Data!$A$3:$EX$360,(AA$3-1979)*4+AA$1+2,FALSE)</f>
        <v>30719</v>
      </c>
      <c r="AB6" s="11">
        <f>VLOOKUP($G6,Data!$A$3:$EX$360,(AB$3-1979)*4+AB$1+2,FALSE)</f>
        <v>27064</v>
      </c>
      <c r="AC6" s="11">
        <f>VLOOKUP($G6,Data!$A$3:$EX$360,(AC$3-1979)*4+AC$1+2,FALSE)</f>
        <v>26596</v>
      </c>
      <c r="AD6" s="11">
        <f>VLOOKUP($G6,Data!$A$3:$EX$360,(AD$3-1979)*4+AD$1+2,FALSE)</f>
        <v>25490</v>
      </c>
      <c r="AE6" s="11">
        <f>VLOOKUP($G6,Data!$A$3:$EX$360,(AE$3-1979)*4+AE$1+2,FALSE)</f>
        <v>27862</v>
      </c>
      <c r="AF6" s="11">
        <f>VLOOKUP($G6,Data!$A$3:$EX$360,(AF$3-1979)*4+AF$1+2,FALSE)</f>
        <v>30782</v>
      </c>
      <c r="AG6" s="11">
        <f>VLOOKUP($G6,Data!$A$3:$EX$360,(AG$3-1979)*4+AG$1+2,FALSE)</f>
        <v>32280</v>
      </c>
      <c r="AH6" s="11">
        <f>VLOOKUP($G6,Data!$A$3:$EX$360,(AH$3-1979)*4+AH$1+2,FALSE)</f>
        <v>29854</v>
      </c>
      <c r="AI6" s="11">
        <f>VLOOKUP($G6,Data!$A$3:$EX$360,(AI$3-1979)*4+AI$1+2,FALSE)</f>
        <v>31388</v>
      </c>
      <c r="AJ6" s="11">
        <f>VLOOKUP($G6,Data!$A$3:$EX$360,(AJ$3-1979)*4+AJ$1+2,FALSE)</f>
        <v>33848</v>
      </c>
      <c r="AK6" s="11">
        <f>VLOOKUP($G6,Data!$A$3:$EX$360,(AK$3-1979)*4+AK$1+2,FALSE)</f>
        <v>36778</v>
      </c>
      <c r="AL6" s="11">
        <f>VLOOKUP($G6,Data!$A$3:$EX$360,(AL$3-1979)*4+AL$1+2,FALSE)</f>
        <v>36176</v>
      </c>
      <c r="AM6" s="11">
        <f>VLOOKUP($G6,Data!$A$3:$EX$360,(AM$3-1979)*4+AM$1+2,FALSE)</f>
        <v>37029</v>
      </c>
      <c r="AN6" s="11">
        <f>VLOOKUP($G6,Data!$A$3:$EX$360,(AN$3-1979)*4+AN$1+2,FALSE)</f>
        <v>36809</v>
      </c>
      <c r="AO6" s="11">
        <f>VLOOKUP($G6,Data!$A$3:$EX$360,(AO$3-1979)*4+AO$1+2,FALSE)</f>
        <v>35774</v>
      </c>
      <c r="AP6" s="11">
        <f>VLOOKUP($G6,Data!$A$3:$EX$360,(AP$3-1979)*4+AP$1+2,FALSE)</f>
        <v>34610</v>
      </c>
      <c r="AQ6" s="11">
        <f>VLOOKUP($G6,Data!$A$3:$EX$360,(AQ$3-1979)*4+AQ$1+2,FALSE)</f>
        <v>31960</v>
      </c>
      <c r="AR6" s="11">
        <f>VLOOKUP($G6,Data!$A$3:$EX$360,(AR$3-1979)*4+AR$1+2,FALSE)</f>
        <v>30541</v>
      </c>
      <c r="AS6" s="4">
        <f>VLOOKUP($G6,Data!$A$3:$EX$360,(AS$3-1979)*4+AS$1+2,FALSE)</f>
        <v>0</v>
      </c>
    </row>
    <row r="7" spans="1:45" outlineLevel="1">
      <c r="B7" s="4" t="s">
        <v>744</v>
      </c>
      <c r="D7" s="4" t="s">
        <v>736</v>
      </c>
      <c r="E7" s="4" t="str">
        <f>F30</f>
        <v>Financial</v>
      </c>
      <c r="F7" s="7" t="s">
        <v>104</v>
      </c>
      <c r="G7" s="4" t="s">
        <v>238</v>
      </c>
      <c r="H7" s="4">
        <f>VLOOKUP($G7,Data!$A$3:$EX$360,(H$3-1979)*4+H$1+2,FALSE)</f>
        <v>1800</v>
      </c>
      <c r="I7" s="11">
        <f>VLOOKUP($G7,Data!$A$3:$EX$360,(I$3-1979)*4+I$1+2,FALSE)</f>
        <v>2518</v>
      </c>
      <c r="J7" s="11">
        <f>VLOOKUP($G7,Data!$A$3:$EX$360,(J$3-1979)*4+J$1+2,FALSE)</f>
        <v>3318</v>
      </c>
      <c r="K7" s="11">
        <f>VLOOKUP($G7,Data!$A$3:$EX$360,(K$3-1979)*4+K$1+2,FALSE)</f>
        <v>4618</v>
      </c>
      <c r="L7" s="11">
        <f>VLOOKUP($G7,Data!$A$3:$EX$360,(L$3-1979)*4+L$1+2,FALSE)</f>
        <v>4618</v>
      </c>
      <c r="M7" s="11">
        <f>VLOOKUP($G7,Data!$A$3:$EX$360,(M$3-1979)*4+M$1+2,FALSE)</f>
        <v>4618</v>
      </c>
      <c r="N7" s="11">
        <f>VLOOKUP($G7,Data!$A$3:$EX$360,(N$3-1979)*4+N$1+2,FALSE)</f>
        <v>4718</v>
      </c>
      <c r="O7" s="11">
        <f>VLOOKUP($G7,Data!$A$3:$EX$360,(O$3-1979)*4+O$1+2,FALSE)</f>
        <v>5018</v>
      </c>
      <c r="P7" s="11">
        <f>VLOOKUP($G7,Data!$A$3:$EX$360,(P$3-1979)*4+P$1+2,FALSE)</f>
        <v>5018</v>
      </c>
      <c r="Q7" s="11">
        <f>VLOOKUP($G7,Data!$A$3:$EX$360,(Q$3-1979)*4+Q$1+2,FALSE)</f>
        <v>5018</v>
      </c>
      <c r="R7" s="11">
        <f>VLOOKUP($G7,Data!$A$3:$EX$360,(R$3-1979)*4+R$1+2,FALSE)</f>
        <v>8518</v>
      </c>
      <c r="S7" s="11">
        <f>VLOOKUP($G7,Data!$A$3:$EX$360,(S$3-1979)*4+S$1+2,FALSE)</f>
        <v>10018</v>
      </c>
      <c r="T7" s="11">
        <f>VLOOKUP($G7,Data!$A$3:$EX$360,(T$3-1979)*4+T$1+2,FALSE)</f>
        <v>10018</v>
      </c>
      <c r="U7" s="11">
        <f>VLOOKUP($G7,Data!$A$3:$EX$360,(U$3-1979)*4+U$1+2,FALSE)</f>
        <v>8018</v>
      </c>
      <c r="V7" s="11">
        <f>VLOOKUP($G7,Data!$A$3:$EX$360,(V$3-1979)*4+V$1+2,FALSE)</f>
        <v>8018</v>
      </c>
      <c r="W7" s="11">
        <f>VLOOKUP($G7,Data!$A$3:$EX$360,(W$3-1979)*4+W$1+2,FALSE)</f>
        <v>8018</v>
      </c>
      <c r="X7" s="11">
        <f>VLOOKUP($G7,Data!$A$3:$EX$360,(X$3-1979)*4+X$1+2,FALSE)</f>
        <v>10168</v>
      </c>
      <c r="Y7" s="11">
        <f>VLOOKUP($G7,Data!$A$3:$EX$360,(Y$3-1979)*4+Y$1+2,FALSE)</f>
        <v>9718</v>
      </c>
      <c r="Z7" s="11">
        <f>VLOOKUP($G7,Data!$A$3:$EX$360,(Z$3-1979)*4+Z$1+2,FALSE)</f>
        <v>9200</v>
      </c>
      <c r="AA7" s="11">
        <f>VLOOKUP($G7,Data!$A$3:$EX$360,(AA$3-1979)*4+AA$1+2,FALSE)</f>
        <v>9200</v>
      </c>
      <c r="AB7" s="11">
        <f>VLOOKUP($G7,Data!$A$3:$EX$360,(AB$3-1979)*4+AB$1+2,FALSE)</f>
        <v>6200</v>
      </c>
      <c r="AC7" s="11">
        <f>VLOOKUP($G7,Data!$A$3:$EX$360,(AC$3-1979)*4+AC$1+2,FALSE)</f>
        <v>2200</v>
      </c>
      <c r="AD7" s="11">
        <f>VLOOKUP($G7,Data!$A$3:$EX$360,(AD$3-1979)*4+AD$1+2,FALSE)</f>
        <v>2200</v>
      </c>
      <c r="AE7" s="11">
        <f>VLOOKUP($G7,Data!$A$3:$EX$360,(AE$3-1979)*4+AE$1+2,FALSE)</f>
        <v>2200</v>
      </c>
      <c r="AF7" s="11">
        <f>VLOOKUP($G7,Data!$A$3:$EX$360,(AF$3-1979)*4+AF$1+2,FALSE)</f>
        <v>2200</v>
      </c>
      <c r="AG7" s="11">
        <f>VLOOKUP($G7,Data!$A$3:$EX$360,(AG$3-1979)*4+AG$1+2,FALSE)</f>
        <v>2200</v>
      </c>
      <c r="AH7" s="11">
        <f>VLOOKUP($G7,Data!$A$3:$EX$360,(AH$3-1979)*4+AH$1+2,FALSE)</f>
        <v>2200</v>
      </c>
      <c r="AI7" s="11">
        <f>VLOOKUP($G7,Data!$A$3:$EX$360,(AI$3-1979)*4+AI$1+2,FALSE)</f>
        <v>2200</v>
      </c>
      <c r="AJ7" s="11">
        <f>VLOOKUP($G7,Data!$A$3:$EX$360,(AJ$3-1979)*4+AJ$1+2,FALSE)</f>
        <v>2200</v>
      </c>
      <c r="AK7" s="11">
        <f>VLOOKUP($G7,Data!$A$3:$EX$360,(AK$3-1979)*4+AK$1+2,FALSE)</f>
        <v>2200</v>
      </c>
      <c r="AL7" s="11">
        <f>VLOOKUP($G7,Data!$A$3:$EX$360,(AL$3-1979)*4+AL$1+2,FALSE)</f>
        <v>5200</v>
      </c>
      <c r="AM7" s="11">
        <f>VLOOKUP($G7,Data!$A$3:$EX$360,(AM$3-1979)*4+AM$1+2,FALSE)</f>
        <v>5200</v>
      </c>
      <c r="AN7" s="11">
        <f>VLOOKUP($G7,Data!$A$3:$EX$360,(AN$3-1979)*4+AN$1+2,FALSE)</f>
        <v>5200</v>
      </c>
      <c r="AO7" s="11">
        <f>VLOOKUP($G7,Data!$A$3:$EX$360,(AO$3-1979)*4+AO$1+2,FALSE)</f>
        <v>5200</v>
      </c>
      <c r="AP7" s="11">
        <f>VLOOKUP($G7,Data!$A$3:$EX$360,(AP$3-1979)*4+AP$1+2,FALSE)</f>
        <v>5200</v>
      </c>
      <c r="AQ7" s="11">
        <f>VLOOKUP($G7,Data!$A$3:$EX$360,(AQ$3-1979)*4+AQ$1+2,FALSE)</f>
        <v>5200</v>
      </c>
      <c r="AR7" s="11">
        <f>VLOOKUP($G7,Data!$A$3:$EX$360,(AR$3-1979)*4+AR$1+2,FALSE)</f>
        <v>5200</v>
      </c>
      <c r="AS7" s="4">
        <f>VLOOKUP($G7,Data!$A$3:$EX$360,(AS$3-1979)*4+AS$1+2,FALSE)</f>
        <v>0</v>
      </c>
    </row>
    <row r="8" spans="1:45" outlineLevel="1">
      <c r="B8" s="4" t="s">
        <v>744</v>
      </c>
      <c r="D8" s="4" t="s">
        <v>736</v>
      </c>
      <c r="E8" s="4" t="str">
        <f>F30</f>
        <v>Financial</v>
      </c>
      <c r="F8" s="7" t="s">
        <v>105</v>
      </c>
      <c r="G8" s="4" t="s">
        <v>429</v>
      </c>
      <c r="H8" s="4">
        <f>VLOOKUP($G8,Data!$A$3:$EX$360,(H$3-1979)*4+H$1+2,FALSE)</f>
        <v>13091</v>
      </c>
      <c r="I8" s="11">
        <f>VLOOKUP($G8,Data!$A$3:$EX$360,(I$3-1979)*4+I$1+2,FALSE)</f>
        <v>13832</v>
      </c>
      <c r="J8" s="11">
        <f>VLOOKUP($G8,Data!$A$3:$EX$360,(J$3-1979)*4+J$1+2,FALSE)</f>
        <v>14482</v>
      </c>
      <c r="K8" s="11">
        <f>VLOOKUP($G8,Data!$A$3:$EX$360,(K$3-1979)*4+K$1+2,FALSE)</f>
        <v>15043</v>
      </c>
      <c r="L8" s="11">
        <f>VLOOKUP($G8,Data!$A$3:$EX$360,(L$3-1979)*4+L$1+2,FALSE)</f>
        <v>15732</v>
      </c>
      <c r="M8" s="11">
        <f>VLOOKUP($G8,Data!$A$3:$EX$360,(M$3-1979)*4+M$1+2,FALSE)</f>
        <v>16418</v>
      </c>
      <c r="N8" s="11">
        <f>VLOOKUP($G8,Data!$A$3:$EX$360,(N$3-1979)*4+N$1+2,FALSE)</f>
        <v>17052</v>
      </c>
      <c r="O8" s="11">
        <f>VLOOKUP($G8,Data!$A$3:$EX$360,(O$3-1979)*4+O$1+2,FALSE)</f>
        <v>17567</v>
      </c>
      <c r="P8" s="11">
        <f>VLOOKUP($G8,Data!$A$3:$EX$360,(P$3-1979)*4+P$1+2,FALSE)</f>
        <v>18177</v>
      </c>
      <c r="Q8" s="11">
        <f>VLOOKUP($G8,Data!$A$3:$EX$360,(Q$3-1979)*4+Q$1+2,FALSE)</f>
        <v>18799</v>
      </c>
      <c r="R8" s="11">
        <f>VLOOKUP($G8,Data!$A$3:$EX$360,(R$3-1979)*4+R$1+2,FALSE)</f>
        <v>19627</v>
      </c>
      <c r="S8" s="11">
        <f>VLOOKUP($G8,Data!$A$3:$EX$360,(S$3-1979)*4+S$1+2,FALSE)</f>
        <v>20402</v>
      </c>
      <c r="T8" s="11">
        <f>VLOOKUP($G8,Data!$A$3:$EX$360,(T$3-1979)*4+T$1+2,FALSE)</f>
        <v>21014</v>
      </c>
      <c r="U8" s="11">
        <f>VLOOKUP($G8,Data!$A$3:$EX$360,(U$3-1979)*4+U$1+2,FALSE)</f>
        <v>21447</v>
      </c>
      <c r="V8" s="11">
        <f>VLOOKUP($G8,Data!$A$3:$EX$360,(V$3-1979)*4+V$1+2,FALSE)</f>
        <v>22095</v>
      </c>
      <c r="W8" s="11">
        <f>VLOOKUP($G8,Data!$A$3:$EX$360,(W$3-1979)*4+W$1+2,FALSE)</f>
        <v>22994</v>
      </c>
      <c r="X8" s="11">
        <f>VLOOKUP($G8,Data!$A$3:$EX$360,(X$3-1979)*4+X$1+2,FALSE)</f>
        <v>24003</v>
      </c>
      <c r="Y8" s="11">
        <f>VLOOKUP($G8,Data!$A$3:$EX$360,(Y$3-1979)*4+Y$1+2,FALSE)</f>
        <v>24966</v>
      </c>
      <c r="Z8" s="11">
        <f>VLOOKUP($G8,Data!$A$3:$EX$360,(Z$3-1979)*4+Z$1+2,FALSE)</f>
        <v>25543</v>
      </c>
      <c r="AA8" s="11">
        <f>VLOOKUP($G8,Data!$A$3:$EX$360,(AA$3-1979)*4+AA$1+2,FALSE)</f>
        <v>26270</v>
      </c>
      <c r="AB8" s="11">
        <f>VLOOKUP($G8,Data!$A$3:$EX$360,(AB$3-1979)*4+AB$1+2,FALSE)</f>
        <v>28013</v>
      </c>
      <c r="AC8" s="11">
        <f>VLOOKUP($G8,Data!$A$3:$EX$360,(AC$3-1979)*4+AC$1+2,FALSE)</f>
        <v>31643</v>
      </c>
      <c r="AD8" s="11">
        <f>VLOOKUP($G8,Data!$A$3:$EX$360,(AD$3-1979)*4+AD$1+2,FALSE)</f>
        <v>33017</v>
      </c>
      <c r="AE8" s="11">
        <f>VLOOKUP($G8,Data!$A$3:$EX$360,(AE$3-1979)*4+AE$1+2,FALSE)</f>
        <v>34597</v>
      </c>
      <c r="AF8" s="11">
        <f>VLOOKUP($G8,Data!$A$3:$EX$360,(AF$3-1979)*4+AF$1+2,FALSE)</f>
        <v>35468</v>
      </c>
      <c r="AG8" s="11">
        <f>VLOOKUP($G8,Data!$A$3:$EX$360,(AG$3-1979)*4+AG$1+2,FALSE)</f>
        <v>36434</v>
      </c>
      <c r="AH8" s="11">
        <f>VLOOKUP($G8,Data!$A$3:$EX$360,(AH$3-1979)*4+AH$1+2,FALSE)</f>
        <v>36540</v>
      </c>
      <c r="AI8" s="11">
        <f>VLOOKUP($G8,Data!$A$3:$EX$360,(AI$3-1979)*4+AI$1+2,FALSE)</f>
        <v>38206</v>
      </c>
      <c r="AJ8" s="11">
        <f>VLOOKUP($G8,Data!$A$3:$EX$360,(AJ$3-1979)*4+AJ$1+2,FALSE)</f>
        <v>38681</v>
      </c>
      <c r="AK8" s="11">
        <f>VLOOKUP($G8,Data!$A$3:$EX$360,(AK$3-1979)*4+AK$1+2,FALSE)</f>
        <v>38674</v>
      </c>
      <c r="AL8" s="11">
        <f>VLOOKUP($G8,Data!$A$3:$EX$360,(AL$3-1979)*4+AL$1+2,FALSE)</f>
        <v>42691</v>
      </c>
      <c r="AM8" s="11">
        <f>VLOOKUP($G8,Data!$A$3:$EX$360,(AM$3-1979)*4+AM$1+2,FALSE)</f>
        <v>43542</v>
      </c>
      <c r="AN8" s="11">
        <f>VLOOKUP($G8,Data!$A$3:$EX$360,(AN$3-1979)*4+AN$1+2,FALSE)</f>
        <v>44198</v>
      </c>
      <c r="AO8" s="11">
        <f>VLOOKUP($G8,Data!$A$3:$EX$360,(AO$3-1979)*4+AO$1+2,FALSE)</f>
        <v>44751</v>
      </c>
      <c r="AP8" s="11">
        <f>VLOOKUP($G8,Data!$A$3:$EX$360,(AP$3-1979)*4+AP$1+2,FALSE)</f>
        <v>45493</v>
      </c>
      <c r="AQ8" s="11">
        <f>VLOOKUP($G8,Data!$A$3:$EX$360,(AQ$3-1979)*4+AQ$1+2,FALSE)</f>
        <v>46301</v>
      </c>
      <c r="AR8" s="11">
        <f>VLOOKUP($G8,Data!$A$3:$EX$360,(AR$3-1979)*4+AR$1+2,FALSE)</f>
        <v>47567</v>
      </c>
      <c r="AS8" s="4">
        <f>VLOOKUP($G8,Data!$A$3:$EX$360,(AS$3-1979)*4+AS$1+2,FALSE)</f>
        <v>0</v>
      </c>
    </row>
    <row r="9" spans="1:45" outlineLevel="1">
      <c r="B9" s="4" t="s">
        <v>744</v>
      </c>
      <c r="D9" s="4" t="s">
        <v>736</v>
      </c>
      <c r="E9" s="4" t="str">
        <f>F30</f>
        <v>Financial</v>
      </c>
      <c r="F9" s="7" t="s">
        <v>106</v>
      </c>
      <c r="G9" s="4" t="s">
        <v>430</v>
      </c>
      <c r="H9" s="4">
        <f>VLOOKUP($G9,Data!$A$3:$EX$360,(H$3-1979)*4+H$1+2,FALSE)</f>
        <v>6767</v>
      </c>
      <c r="I9" s="11">
        <f>VLOOKUP($G9,Data!$A$3:$EX$360,(I$3-1979)*4+I$1+2,FALSE)</f>
        <v>4467</v>
      </c>
      <c r="J9" s="11">
        <f>VLOOKUP($G9,Data!$A$3:$EX$360,(J$3-1979)*4+J$1+2,FALSE)</f>
        <v>1762</v>
      </c>
      <c r="K9" s="11">
        <f>VLOOKUP($G9,Data!$A$3:$EX$360,(K$3-1979)*4+K$1+2,FALSE)</f>
        <v>2735</v>
      </c>
      <c r="L9" s="11">
        <f>VLOOKUP($G9,Data!$A$3:$EX$360,(L$3-1979)*4+L$1+2,FALSE)</f>
        <v>1563</v>
      </c>
      <c r="M9" s="11">
        <f>VLOOKUP($G9,Data!$A$3:$EX$360,(M$3-1979)*4+M$1+2,FALSE)</f>
        <v>855</v>
      </c>
      <c r="N9" s="11">
        <f>VLOOKUP($G9,Data!$A$3:$EX$360,(N$3-1979)*4+N$1+2,FALSE)</f>
        <v>988</v>
      </c>
      <c r="O9" s="11">
        <f>VLOOKUP($G9,Data!$A$3:$EX$360,(O$3-1979)*4+O$1+2,FALSE)</f>
        <v>1261</v>
      </c>
      <c r="P9" s="11">
        <f>VLOOKUP($G9,Data!$A$3:$EX$360,(P$3-1979)*4+P$1+2,FALSE)</f>
        <v>811</v>
      </c>
      <c r="Q9" s="11">
        <f>VLOOKUP($G9,Data!$A$3:$EX$360,(Q$3-1979)*4+Q$1+2,FALSE)</f>
        <v>1286</v>
      </c>
      <c r="R9" s="11">
        <f>VLOOKUP($G9,Data!$A$3:$EX$360,(R$3-1979)*4+R$1+2,FALSE)</f>
        <v>1131</v>
      </c>
      <c r="S9" s="11">
        <f>VLOOKUP($G9,Data!$A$3:$EX$360,(S$3-1979)*4+S$1+2,FALSE)</f>
        <v>2222</v>
      </c>
      <c r="T9" s="11">
        <f>VLOOKUP($G9,Data!$A$3:$EX$360,(T$3-1979)*4+T$1+2,FALSE)</f>
        <v>731</v>
      </c>
      <c r="U9" s="11">
        <f>VLOOKUP($G9,Data!$A$3:$EX$360,(U$3-1979)*4+U$1+2,FALSE)</f>
        <v>3253</v>
      </c>
      <c r="V9" s="11">
        <f>VLOOKUP($G9,Data!$A$3:$EX$360,(V$3-1979)*4+V$1+2,FALSE)</f>
        <v>909</v>
      </c>
      <c r="W9" s="11">
        <f>VLOOKUP($G9,Data!$A$3:$EX$360,(W$3-1979)*4+W$1+2,FALSE)</f>
        <v>-716</v>
      </c>
      <c r="X9" s="11">
        <f>VLOOKUP($G9,Data!$A$3:$EX$360,(X$3-1979)*4+X$1+2,FALSE)</f>
        <v>107</v>
      </c>
      <c r="Y9" s="11">
        <f>VLOOKUP($G9,Data!$A$3:$EX$360,(Y$3-1979)*4+Y$1+2,FALSE)</f>
        <v>4296</v>
      </c>
      <c r="Z9" s="11">
        <f>VLOOKUP($G9,Data!$A$3:$EX$360,(Z$3-1979)*4+Z$1+2,FALSE)</f>
        <v>719</v>
      </c>
      <c r="AA9" s="11">
        <f>VLOOKUP($G9,Data!$A$3:$EX$360,(AA$3-1979)*4+AA$1+2,FALSE)</f>
        <v>1636</v>
      </c>
      <c r="AB9" s="11">
        <f>VLOOKUP($G9,Data!$A$3:$EX$360,(AB$3-1979)*4+AB$1+2,FALSE)</f>
        <v>-237</v>
      </c>
      <c r="AC9" s="11">
        <f>VLOOKUP($G9,Data!$A$3:$EX$360,(AC$3-1979)*4+AC$1+2,FALSE)</f>
        <v>901</v>
      </c>
      <c r="AD9" s="11">
        <f>VLOOKUP($G9,Data!$A$3:$EX$360,(AD$3-1979)*4+AD$1+2,FALSE)</f>
        <v>-23</v>
      </c>
      <c r="AE9" s="11">
        <f>VLOOKUP($G9,Data!$A$3:$EX$360,(AE$3-1979)*4+AE$1+2,FALSE)</f>
        <v>418</v>
      </c>
      <c r="AF9" s="11">
        <f>VLOOKUP($G9,Data!$A$3:$EX$360,(AF$3-1979)*4+AF$1+2,FALSE)</f>
        <v>-319</v>
      </c>
      <c r="AG9" s="11">
        <f>VLOOKUP($G9,Data!$A$3:$EX$360,(AG$3-1979)*4+AG$1+2,FALSE)</f>
        <v>925</v>
      </c>
      <c r="AH9" s="11">
        <f>VLOOKUP($G9,Data!$A$3:$EX$360,(AH$3-1979)*4+AH$1+2,FALSE)</f>
        <v>885</v>
      </c>
      <c r="AI9" s="11">
        <f>VLOOKUP($G9,Data!$A$3:$EX$360,(AI$3-1979)*4+AI$1+2,FALSE)</f>
        <v>-333</v>
      </c>
      <c r="AJ9" s="11">
        <f>VLOOKUP($G9,Data!$A$3:$EX$360,(AJ$3-1979)*4+AJ$1+2,FALSE)</f>
        <v>-19</v>
      </c>
      <c r="AK9" s="11">
        <f>VLOOKUP($G9,Data!$A$3:$EX$360,(AK$3-1979)*4+AK$1+2,FALSE)</f>
        <v>-1494</v>
      </c>
      <c r="AL9" s="11">
        <f>VLOOKUP($G9,Data!$A$3:$EX$360,(AL$3-1979)*4+AL$1+2,FALSE)</f>
        <v>-2097</v>
      </c>
      <c r="AM9" s="11">
        <f>VLOOKUP($G9,Data!$A$3:$EX$360,(AM$3-1979)*4+AM$1+2,FALSE)</f>
        <v>-1421</v>
      </c>
      <c r="AN9" s="11">
        <f>VLOOKUP($G9,Data!$A$3:$EX$360,(AN$3-1979)*4+AN$1+2,FALSE)</f>
        <v>-631</v>
      </c>
      <c r="AO9" s="11">
        <f>VLOOKUP($G9,Data!$A$3:$EX$360,(AO$3-1979)*4+AO$1+2,FALSE)</f>
        <v>-486</v>
      </c>
      <c r="AP9" s="11">
        <f>VLOOKUP($G9,Data!$A$3:$EX$360,(AP$3-1979)*4+AP$1+2,FALSE)</f>
        <v>-962</v>
      </c>
      <c r="AQ9" s="11">
        <f>VLOOKUP($G9,Data!$A$3:$EX$360,(AQ$3-1979)*4+AQ$1+2,FALSE)</f>
        <v>-555</v>
      </c>
      <c r="AR9" s="11">
        <f>VLOOKUP($G9,Data!$A$3:$EX$360,(AR$3-1979)*4+AR$1+2,FALSE)</f>
        <v>-36</v>
      </c>
      <c r="AS9" s="4">
        <f>VLOOKUP($G9,Data!$A$3:$EX$360,(AS$3-1979)*4+AS$1+2,FALSE)</f>
        <v>0</v>
      </c>
    </row>
    <row r="10" spans="1:45" outlineLevel="2">
      <c r="B10" s="4" t="s">
        <v>744</v>
      </c>
      <c r="D10" s="4" t="s">
        <v>736</v>
      </c>
      <c r="E10" s="4" t="str">
        <f>F12</f>
        <v>Interbank Loans</v>
      </c>
      <c r="F10" s="8" t="s">
        <v>109</v>
      </c>
      <c r="G10" s="4" t="s">
        <v>432</v>
      </c>
      <c r="H10" s="4">
        <f>VLOOKUP($G10,Data!$A$3:$EX$360,(H$3-1979)*4+H$1+2,FALSE)</f>
        <v>0</v>
      </c>
      <c r="I10" s="11">
        <f>VLOOKUP($G10,Data!$A$3:$EX$360,(I$3-1979)*4+I$1+2,FALSE)</f>
        <v>0</v>
      </c>
      <c r="J10" s="11">
        <f>VLOOKUP($G10,Data!$A$3:$EX$360,(J$3-1979)*4+J$1+2,FALSE)</f>
        <v>0</v>
      </c>
      <c r="K10" s="11">
        <f>VLOOKUP($G10,Data!$A$3:$EX$360,(K$3-1979)*4+K$1+2,FALSE)</f>
        <v>0</v>
      </c>
      <c r="L10" s="11">
        <f>VLOOKUP($G10,Data!$A$3:$EX$360,(L$3-1979)*4+L$1+2,FALSE)</f>
        <v>0</v>
      </c>
      <c r="M10" s="11">
        <f>VLOOKUP($G10,Data!$A$3:$EX$360,(M$3-1979)*4+M$1+2,FALSE)</f>
        <v>0</v>
      </c>
      <c r="N10" s="11">
        <f>VLOOKUP($G10,Data!$A$3:$EX$360,(N$3-1979)*4+N$1+2,FALSE)</f>
        <v>0</v>
      </c>
      <c r="O10" s="11">
        <f>VLOOKUP($G10,Data!$A$3:$EX$360,(O$3-1979)*4+O$1+2,FALSE)</f>
        <v>0</v>
      </c>
      <c r="P10" s="11">
        <f>VLOOKUP($G10,Data!$A$3:$EX$360,(P$3-1979)*4+P$1+2,FALSE)</f>
        <v>0</v>
      </c>
      <c r="Q10" s="11">
        <f>VLOOKUP($G10,Data!$A$3:$EX$360,(Q$3-1979)*4+Q$1+2,FALSE)</f>
        <v>0</v>
      </c>
      <c r="R10" s="11">
        <f>VLOOKUP($G10,Data!$A$3:$EX$360,(R$3-1979)*4+R$1+2,FALSE)</f>
        <v>0</v>
      </c>
      <c r="S10" s="11">
        <f>VLOOKUP($G10,Data!$A$3:$EX$360,(S$3-1979)*4+S$1+2,FALSE)</f>
        <v>0</v>
      </c>
      <c r="T10" s="11">
        <f>VLOOKUP($G10,Data!$A$3:$EX$360,(T$3-1979)*4+T$1+2,FALSE)</f>
        <v>0</v>
      </c>
      <c r="U10" s="11">
        <f>VLOOKUP($G10,Data!$A$3:$EX$360,(U$3-1979)*4+U$1+2,FALSE)</f>
        <v>0</v>
      </c>
      <c r="V10" s="11">
        <f>VLOOKUP($G10,Data!$A$3:$EX$360,(V$3-1979)*4+V$1+2,FALSE)</f>
        <v>0</v>
      </c>
      <c r="W10" s="11">
        <f>VLOOKUP($G10,Data!$A$3:$EX$360,(W$3-1979)*4+W$1+2,FALSE)</f>
        <v>0</v>
      </c>
      <c r="X10" s="11">
        <f>VLOOKUP($G10,Data!$A$3:$EX$360,(X$3-1979)*4+X$1+2,FALSE)</f>
        <v>0</v>
      </c>
      <c r="Y10" s="11">
        <f>VLOOKUP($G10,Data!$A$3:$EX$360,(Y$3-1979)*4+Y$1+2,FALSE)</f>
        <v>0</v>
      </c>
      <c r="Z10" s="11">
        <f>VLOOKUP($G10,Data!$A$3:$EX$360,(Z$3-1979)*4+Z$1+2,FALSE)</f>
        <v>0</v>
      </c>
      <c r="AA10" s="11">
        <f>VLOOKUP($G10,Data!$A$3:$EX$360,(AA$3-1979)*4+AA$1+2,FALSE)</f>
        <v>0</v>
      </c>
      <c r="AB10" s="11">
        <f>VLOOKUP($G10,Data!$A$3:$EX$360,(AB$3-1979)*4+AB$1+2,FALSE)</f>
        <v>0</v>
      </c>
      <c r="AC10" s="11">
        <f>VLOOKUP($G10,Data!$A$3:$EX$360,(AC$3-1979)*4+AC$1+2,FALSE)</f>
        <v>0</v>
      </c>
      <c r="AD10" s="11">
        <f>VLOOKUP($G10,Data!$A$3:$EX$360,(AD$3-1979)*4+AD$1+2,FALSE)</f>
        <v>0</v>
      </c>
      <c r="AE10" s="11">
        <f>VLOOKUP($G10,Data!$A$3:$EX$360,(AE$3-1979)*4+AE$1+2,FALSE)</f>
        <v>0</v>
      </c>
      <c r="AF10" s="11">
        <f>VLOOKUP($G10,Data!$A$3:$EX$360,(AF$3-1979)*4+AF$1+2,FALSE)</f>
        <v>0</v>
      </c>
      <c r="AG10" s="11">
        <f>VLOOKUP($G10,Data!$A$3:$EX$360,(AG$3-1979)*4+AG$1+2,FALSE)</f>
        <v>0</v>
      </c>
      <c r="AH10" s="11">
        <f>VLOOKUP($G10,Data!$A$3:$EX$360,(AH$3-1979)*4+AH$1+2,FALSE)</f>
        <v>0</v>
      </c>
      <c r="AI10" s="11">
        <f>VLOOKUP($G10,Data!$A$3:$EX$360,(AI$3-1979)*4+AI$1+2,FALSE)</f>
        <v>0</v>
      </c>
      <c r="AJ10" s="11">
        <f>VLOOKUP($G10,Data!$A$3:$EX$360,(AJ$3-1979)*4+AJ$1+2,FALSE)</f>
        <v>0</v>
      </c>
      <c r="AK10" s="11">
        <f>VLOOKUP($G10,Data!$A$3:$EX$360,(AK$3-1979)*4+AK$1+2,FALSE)</f>
        <v>15685</v>
      </c>
      <c r="AL10" s="11">
        <f>VLOOKUP($G10,Data!$A$3:$EX$360,(AL$3-1979)*4+AL$1+2,FALSE)</f>
        <v>0</v>
      </c>
      <c r="AM10" s="11">
        <f>VLOOKUP($G10,Data!$A$3:$EX$360,(AM$3-1979)*4+AM$1+2,FALSE)</f>
        <v>0</v>
      </c>
      <c r="AN10" s="11">
        <f>VLOOKUP($G10,Data!$A$3:$EX$360,(AN$3-1979)*4+AN$1+2,FALSE)</f>
        <v>0</v>
      </c>
      <c r="AO10" s="11">
        <f>VLOOKUP($G10,Data!$A$3:$EX$360,(AO$3-1979)*4+AO$1+2,FALSE)</f>
        <v>0</v>
      </c>
      <c r="AP10" s="11">
        <f>VLOOKUP($G10,Data!$A$3:$EX$360,(AP$3-1979)*4+AP$1+2,FALSE)</f>
        <v>0</v>
      </c>
      <c r="AQ10" s="11">
        <f>VLOOKUP($G10,Data!$A$3:$EX$360,(AQ$3-1979)*4+AQ$1+2,FALSE)</f>
        <v>0</v>
      </c>
      <c r="AR10" s="11">
        <f>VLOOKUP($G10,Data!$A$3:$EX$360,(AR$3-1979)*4+AR$1+2,FALSE)</f>
        <v>0</v>
      </c>
      <c r="AS10" s="4">
        <f>VLOOKUP($G10,Data!$A$3:$EX$360,(AS$3-1979)*4+AS$1+2,FALSE)</f>
        <v>0</v>
      </c>
    </row>
    <row r="11" spans="1:45" outlineLevel="2">
      <c r="B11" s="4" t="s">
        <v>744</v>
      </c>
      <c r="D11" s="4" t="s">
        <v>736</v>
      </c>
      <c r="E11" s="4" t="str">
        <f>F12</f>
        <v>Interbank Loans</v>
      </c>
      <c r="F11" s="8" t="s">
        <v>108</v>
      </c>
      <c r="G11" s="4" t="s">
        <v>433</v>
      </c>
      <c r="H11" s="4">
        <f>VLOOKUP($G11,Data!$A$3:$EX$360,(H$3-1979)*4+H$1+2,FALSE)</f>
        <v>1454</v>
      </c>
      <c r="I11" s="11">
        <f>VLOOKUP($G11,Data!$A$3:$EX$360,(I$3-1979)*4+I$1+2,FALSE)</f>
        <v>1809</v>
      </c>
      <c r="J11" s="11">
        <f>VLOOKUP($G11,Data!$A$3:$EX$360,(J$3-1979)*4+J$1+2,FALSE)</f>
        <v>1601</v>
      </c>
      <c r="K11" s="11">
        <f>VLOOKUP($G11,Data!$A$3:$EX$360,(K$3-1979)*4+K$1+2,FALSE)</f>
        <v>717</v>
      </c>
      <c r="L11" s="11">
        <f>VLOOKUP($G11,Data!$A$3:$EX$360,(L$3-1979)*4+L$1+2,FALSE)</f>
        <v>918</v>
      </c>
      <c r="M11" s="11">
        <f>VLOOKUP($G11,Data!$A$3:$EX$360,(M$3-1979)*4+M$1+2,FALSE)</f>
        <v>3577</v>
      </c>
      <c r="N11" s="11">
        <f>VLOOKUP($G11,Data!$A$3:$EX$360,(N$3-1979)*4+N$1+2,FALSE)</f>
        <v>3060</v>
      </c>
      <c r="O11" s="11">
        <f>VLOOKUP($G11,Data!$A$3:$EX$360,(O$3-1979)*4+O$1+2,FALSE)</f>
        <v>1565</v>
      </c>
      <c r="P11" s="11">
        <f>VLOOKUP($G11,Data!$A$3:$EX$360,(P$3-1979)*4+P$1+2,FALSE)</f>
        <v>3815</v>
      </c>
      <c r="Q11" s="11">
        <f>VLOOKUP($G11,Data!$A$3:$EX$360,(Q$3-1979)*4+Q$1+2,FALSE)</f>
        <v>2170</v>
      </c>
      <c r="R11" s="11">
        <f>VLOOKUP($G11,Data!$A$3:$EX$360,(R$3-1979)*4+R$1+2,FALSE)</f>
        <v>481</v>
      </c>
      <c r="S11" s="11">
        <f>VLOOKUP($G11,Data!$A$3:$EX$360,(S$3-1979)*4+S$1+2,FALSE)</f>
        <v>190</v>
      </c>
      <c r="T11" s="11">
        <f>VLOOKUP($G11,Data!$A$3:$EX$360,(T$3-1979)*4+T$1+2,FALSE)</f>
        <v>218</v>
      </c>
      <c r="U11" s="11">
        <f>VLOOKUP($G11,Data!$A$3:$EX$360,(U$3-1979)*4+U$1+2,FALSE)</f>
        <v>675</v>
      </c>
      <c r="V11" s="11">
        <f>VLOOKUP($G11,Data!$A$3:$EX$360,(V$3-1979)*4+V$1+2,FALSE)</f>
        <v>94</v>
      </c>
      <c r="W11" s="11">
        <f>VLOOKUP($G11,Data!$A$3:$EX$360,(W$3-1979)*4+W$1+2,FALSE)</f>
        <v>223</v>
      </c>
      <c r="X11" s="11">
        <f>VLOOKUP($G11,Data!$A$3:$EX$360,(X$3-1979)*4+X$1+2,FALSE)</f>
        <v>135</v>
      </c>
      <c r="Y11" s="11">
        <f>VLOOKUP($G11,Data!$A$3:$EX$360,(Y$3-1979)*4+Y$1+2,FALSE)</f>
        <v>85</v>
      </c>
      <c r="Z11" s="11">
        <f>VLOOKUP($G11,Data!$A$3:$EX$360,(Z$3-1979)*4+Z$1+2,FALSE)</f>
        <v>2035</v>
      </c>
      <c r="AA11" s="11">
        <f>VLOOKUP($G11,Data!$A$3:$EX$360,(AA$3-1979)*4+AA$1+2,FALSE)</f>
        <v>17</v>
      </c>
      <c r="AB11" s="11">
        <f>VLOOKUP($G11,Data!$A$3:$EX$360,(AB$3-1979)*4+AB$1+2,FALSE)</f>
        <v>233</v>
      </c>
      <c r="AC11" s="11">
        <f>VLOOKUP($G11,Data!$A$3:$EX$360,(AC$3-1979)*4+AC$1+2,FALSE)</f>
        <v>110</v>
      </c>
      <c r="AD11" s="11">
        <f>VLOOKUP($G11,Data!$A$3:$EX$360,(AD$3-1979)*4+AD$1+2,FALSE)</f>
        <v>34</v>
      </c>
      <c r="AE11" s="11">
        <f>VLOOKUP($G11,Data!$A$3:$EX$360,(AE$3-1979)*4+AE$1+2,FALSE)</f>
        <v>40</v>
      </c>
      <c r="AF11" s="11">
        <f>VLOOKUP($G11,Data!$A$3:$EX$360,(AF$3-1979)*4+AF$1+2,FALSE)</f>
        <v>62</v>
      </c>
      <c r="AG11" s="11">
        <f>VLOOKUP($G11,Data!$A$3:$EX$360,(AG$3-1979)*4+AG$1+2,FALSE)</f>
        <v>43</v>
      </c>
      <c r="AH11" s="11">
        <f>VLOOKUP($G11,Data!$A$3:$EX$360,(AH$3-1979)*4+AH$1+2,FALSE)</f>
        <v>72</v>
      </c>
      <c r="AI11" s="11">
        <f>VLOOKUP($G11,Data!$A$3:$EX$360,(AI$3-1979)*4+AI$1+2,FALSE)</f>
        <v>67</v>
      </c>
      <c r="AJ11" s="11">
        <f>VLOOKUP($G11,Data!$A$3:$EX$360,(AJ$3-1979)*4+AJ$1+2,FALSE)</f>
        <v>48636</v>
      </c>
      <c r="AK11" s="11">
        <f>VLOOKUP($G11,Data!$A$3:$EX$360,(AK$3-1979)*4+AK$1+2,FALSE)</f>
        <v>544010</v>
      </c>
      <c r="AL11" s="11">
        <f>VLOOKUP($G11,Data!$A$3:$EX$360,(AL$3-1979)*4+AL$1+2,FALSE)</f>
        <v>96618</v>
      </c>
      <c r="AM11" s="11">
        <f>VLOOKUP($G11,Data!$A$3:$EX$360,(AM$3-1979)*4+AM$1+2,FALSE)</f>
        <v>221</v>
      </c>
      <c r="AN11" s="11">
        <f>VLOOKUP($G11,Data!$A$3:$EX$360,(AN$3-1979)*4+AN$1+2,FALSE)</f>
        <v>196</v>
      </c>
      <c r="AO11" s="11">
        <f>VLOOKUP($G11,Data!$A$3:$EX$360,(AO$3-1979)*4+AO$1+2,FALSE)</f>
        <v>70</v>
      </c>
      <c r="AP11" s="11">
        <f>VLOOKUP($G11,Data!$A$3:$EX$360,(AP$3-1979)*4+AP$1+2,FALSE)</f>
        <v>74</v>
      </c>
      <c r="AQ11" s="11">
        <f>VLOOKUP($G11,Data!$A$3:$EX$360,(AQ$3-1979)*4+AQ$1+2,FALSE)</f>
        <v>145</v>
      </c>
      <c r="AR11" s="11">
        <f>VLOOKUP($G11,Data!$A$3:$EX$360,(AR$3-1979)*4+AR$1+2,FALSE)</f>
        <v>115</v>
      </c>
      <c r="AS11" s="4">
        <f>VLOOKUP($G11,Data!$A$3:$EX$360,(AS$3-1979)*4+AS$1+2,FALSE)</f>
        <v>0</v>
      </c>
    </row>
    <row r="12" spans="1:45" outlineLevel="1">
      <c r="B12" s="4" t="s">
        <v>744</v>
      </c>
      <c r="D12" s="4" t="s">
        <v>736</v>
      </c>
      <c r="E12" s="4" t="str">
        <f>F30</f>
        <v>Financial</v>
      </c>
      <c r="F12" s="7" t="s">
        <v>107</v>
      </c>
      <c r="G12" s="4" t="s">
        <v>431</v>
      </c>
      <c r="H12" s="4">
        <f>VLOOKUP($G12,Data!$A$3:$EX$360,(H$3-1979)*4+H$1+2,FALSE)</f>
        <v>1454</v>
      </c>
      <c r="I12" s="11">
        <f>VLOOKUP($G12,Data!$A$3:$EX$360,(I$3-1979)*4+I$1+2,FALSE)</f>
        <v>1809</v>
      </c>
      <c r="J12" s="11">
        <f>VLOOKUP($G12,Data!$A$3:$EX$360,(J$3-1979)*4+J$1+2,FALSE)</f>
        <v>1601</v>
      </c>
      <c r="K12" s="11">
        <f>VLOOKUP($G12,Data!$A$3:$EX$360,(K$3-1979)*4+K$1+2,FALSE)</f>
        <v>717</v>
      </c>
      <c r="L12" s="11">
        <f>VLOOKUP($G12,Data!$A$3:$EX$360,(L$3-1979)*4+L$1+2,FALSE)</f>
        <v>918</v>
      </c>
      <c r="M12" s="11">
        <f>VLOOKUP($G12,Data!$A$3:$EX$360,(M$3-1979)*4+M$1+2,FALSE)</f>
        <v>3577</v>
      </c>
      <c r="N12" s="11">
        <f>VLOOKUP($G12,Data!$A$3:$EX$360,(N$3-1979)*4+N$1+2,FALSE)</f>
        <v>3060</v>
      </c>
      <c r="O12" s="11">
        <f>VLOOKUP($G12,Data!$A$3:$EX$360,(O$3-1979)*4+O$1+2,FALSE)</f>
        <v>1565</v>
      </c>
      <c r="P12" s="11">
        <f>VLOOKUP($G12,Data!$A$3:$EX$360,(P$3-1979)*4+P$1+2,FALSE)</f>
        <v>3815</v>
      </c>
      <c r="Q12" s="11">
        <f>VLOOKUP($G12,Data!$A$3:$EX$360,(Q$3-1979)*4+Q$1+2,FALSE)</f>
        <v>2170</v>
      </c>
      <c r="R12" s="11">
        <f>VLOOKUP($G12,Data!$A$3:$EX$360,(R$3-1979)*4+R$1+2,FALSE)</f>
        <v>481</v>
      </c>
      <c r="S12" s="11">
        <f>VLOOKUP($G12,Data!$A$3:$EX$360,(S$3-1979)*4+S$1+2,FALSE)</f>
        <v>190</v>
      </c>
      <c r="T12" s="11">
        <f>VLOOKUP($G12,Data!$A$3:$EX$360,(T$3-1979)*4+T$1+2,FALSE)</f>
        <v>218</v>
      </c>
      <c r="U12" s="11">
        <f>VLOOKUP($G12,Data!$A$3:$EX$360,(U$3-1979)*4+U$1+2,FALSE)</f>
        <v>675</v>
      </c>
      <c r="V12" s="11">
        <f>VLOOKUP($G12,Data!$A$3:$EX$360,(V$3-1979)*4+V$1+2,FALSE)</f>
        <v>94</v>
      </c>
      <c r="W12" s="11">
        <f>VLOOKUP($G12,Data!$A$3:$EX$360,(W$3-1979)*4+W$1+2,FALSE)</f>
        <v>223</v>
      </c>
      <c r="X12" s="11">
        <f>VLOOKUP($G12,Data!$A$3:$EX$360,(X$3-1979)*4+X$1+2,FALSE)</f>
        <v>135</v>
      </c>
      <c r="Y12" s="11">
        <f>VLOOKUP($G12,Data!$A$3:$EX$360,(Y$3-1979)*4+Y$1+2,FALSE)</f>
        <v>85</v>
      </c>
      <c r="Z12" s="11">
        <f>VLOOKUP($G12,Data!$A$3:$EX$360,(Z$3-1979)*4+Z$1+2,FALSE)</f>
        <v>2035</v>
      </c>
      <c r="AA12" s="11">
        <f>VLOOKUP($G12,Data!$A$3:$EX$360,(AA$3-1979)*4+AA$1+2,FALSE)</f>
        <v>17</v>
      </c>
      <c r="AB12" s="11">
        <f>VLOOKUP($G12,Data!$A$3:$EX$360,(AB$3-1979)*4+AB$1+2,FALSE)</f>
        <v>233</v>
      </c>
      <c r="AC12" s="11">
        <f>VLOOKUP($G12,Data!$A$3:$EX$360,(AC$3-1979)*4+AC$1+2,FALSE)</f>
        <v>110</v>
      </c>
      <c r="AD12" s="11">
        <f>VLOOKUP($G12,Data!$A$3:$EX$360,(AD$3-1979)*4+AD$1+2,FALSE)</f>
        <v>34</v>
      </c>
      <c r="AE12" s="11">
        <f>VLOOKUP($G12,Data!$A$3:$EX$360,(AE$3-1979)*4+AE$1+2,FALSE)</f>
        <v>40</v>
      </c>
      <c r="AF12" s="11">
        <f>VLOOKUP($G12,Data!$A$3:$EX$360,(AF$3-1979)*4+AF$1+2,FALSE)</f>
        <v>62</v>
      </c>
      <c r="AG12" s="11">
        <f>VLOOKUP($G12,Data!$A$3:$EX$360,(AG$3-1979)*4+AG$1+2,FALSE)</f>
        <v>43</v>
      </c>
      <c r="AH12" s="11">
        <f>VLOOKUP($G12,Data!$A$3:$EX$360,(AH$3-1979)*4+AH$1+2,FALSE)</f>
        <v>72</v>
      </c>
      <c r="AI12" s="11">
        <f>VLOOKUP($G12,Data!$A$3:$EX$360,(AI$3-1979)*4+AI$1+2,FALSE)</f>
        <v>67</v>
      </c>
      <c r="AJ12" s="11">
        <f>VLOOKUP($G12,Data!$A$3:$EX$360,(AJ$3-1979)*4+AJ$1+2,FALSE)</f>
        <v>48636</v>
      </c>
      <c r="AK12" s="11">
        <f>VLOOKUP($G12,Data!$A$3:$EX$360,(AK$3-1979)*4+AK$1+2,FALSE)</f>
        <v>559695</v>
      </c>
      <c r="AL12" s="11">
        <f>VLOOKUP($G12,Data!$A$3:$EX$360,(AL$3-1979)*4+AL$1+2,FALSE)</f>
        <v>96618</v>
      </c>
      <c r="AM12" s="11">
        <f>VLOOKUP($G12,Data!$A$3:$EX$360,(AM$3-1979)*4+AM$1+2,FALSE)</f>
        <v>221</v>
      </c>
      <c r="AN12" s="11">
        <f>VLOOKUP($G12,Data!$A$3:$EX$360,(AN$3-1979)*4+AN$1+2,FALSE)</f>
        <v>196</v>
      </c>
      <c r="AO12" s="11">
        <f>VLOOKUP($G12,Data!$A$3:$EX$360,(AO$3-1979)*4+AO$1+2,FALSE)</f>
        <v>70</v>
      </c>
      <c r="AP12" s="11">
        <f>VLOOKUP($G12,Data!$A$3:$EX$360,(AP$3-1979)*4+AP$1+2,FALSE)</f>
        <v>74</v>
      </c>
      <c r="AQ12" s="11">
        <f>VLOOKUP($G12,Data!$A$3:$EX$360,(AQ$3-1979)*4+AQ$1+2,FALSE)</f>
        <v>145</v>
      </c>
      <c r="AR12" s="11">
        <f>VLOOKUP($G12,Data!$A$3:$EX$360,(AR$3-1979)*4+AR$1+2,FALSE)</f>
        <v>115</v>
      </c>
      <c r="AS12" s="4">
        <f>VLOOKUP($G12,Data!$A$3:$EX$360,(AS$3-1979)*4+AS$1+2,FALSE)</f>
        <v>0</v>
      </c>
    </row>
    <row r="13" spans="1:45" outlineLevel="1">
      <c r="B13" s="4" t="s">
        <v>744</v>
      </c>
      <c r="D13" s="4" t="s">
        <v>736</v>
      </c>
      <c r="E13" s="4" t="str">
        <f>F30</f>
        <v>Financial</v>
      </c>
      <c r="F13" s="7" t="s">
        <v>31</v>
      </c>
      <c r="G13" s="4" t="s">
        <v>434</v>
      </c>
      <c r="H13" s="4">
        <f>VLOOKUP($G13,Data!$A$3:$EX$360,(H$3-1979)*4+H$1+2,FALSE)</f>
        <v>2364</v>
      </c>
      <c r="I13" s="11">
        <f>VLOOKUP($G13,Data!$A$3:$EX$360,(I$3-1979)*4+I$1+2,FALSE)</f>
        <v>3330</v>
      </c>
      <c r="J13" s="11">
        <f>VLOOKUP($G13,Data!$A$3:$EX$360,(J$3-1979)*4+J$1+2,FALSE)</f>
        <v>3680</v>
      </c>
      <c r="K13" s="11">
        <f>VLOOKUP($G13,Data!$A$3:$EX$360,(K$3-1979)*4+K$1+2,FALSE)</f>
        <v>5773</v>
      </c>
      <c r="L13" s="11">
        <f>VLOOKUP($G13,Data!$A$3:$EX$360,(L$3-1979)*4+L$1+2,FALSE)</f>
        <v>2010</v>
      </c>
      <c r="M13" s="11">
        <f>VLOOKUP($G13,Data!$A$3:$EX$360,(M$3-1979)*4+M$1+2,FALSE)</f>
        <v>2015</v>
      </c>
      <c r="N13" s="11">
        <f>VLOOKUP($G13,Data!$A$3:$EX$360,(N$3-1979)*4+N$1+2,FALSE)</f>
        <v>5223</v>
      </c>
      <c r="O13" s="11">
        <f>VLOOKUP($G13,Data!$A$3:$EX$360,(O$3-1979)*4+O$1+2,FALSE)</f>
        <v>16005</v>
      </c>
      <c r="P13" s="11">
        <f>VLOOKUP($G13,Data!$A$3:$EX$360,(P$3-1979)*4+P$1+2,FALSE)</f>
        <v>4961</v>
      </c>
      <c r="Q13" s="11">
        <f>VLOOKUP($G13,Data!$A$3:$EX$360,(Q$3-1979)*4+Q$1+2,FALSE)</f>
        <v>6861</v>
      </c>
      <c r="R13" s="11">
        <f>VLOOKUP($G13,Data!$A$3:$EX$360,(R$3-1979)*4+R$1+2,FALSE)</f>
        <v>2117</v>
      </c>
      <c r="S13" s="11">
        <f>VLOOKUP($G13,Data!$A$3:$EX$360,(S$3-1979)*4+S$1+2,FALSE)</f>
        <v>18354</v>
      </c>
      <c r="T13" s="11">
        <f>VLOOKUP($G13,Data!$A$3:$EX$360,(T$3-1979)*4+T$1+2,FALSE)</f>
        <v>15898</v>
      </c>
      <c r="U13" s="11">
        <f>VLOOKUP($G13,Data!$A$3:$EX$360,(U$3-1979)*4+U$1+2,FALSE)</f>
        <v>8094</v>
      </c>
      <c r="V13" s="11">
        <f>VLOOKUP($G13,Data!$A$3:$EX$360,(V$3-1979)*4+V$1+2,FALSE)</f>
        <v>13212</v>
      </c>
      <c r="W13" s="11">
        <f>VLOOKUP($G13,Data!$A$3:$EX$360,(W$3-1979)*4+W$1+2,FALSE)</f>
        <v>10590</v>
      </c>
      <c r="X13" s="11">
        <f>VLOOKUP($G13,Data!$A$3:$EX$360,(X$3-1979)*4+X$1+2,FALSE)</f>
        <v>13862</v>
      </c>
      <c r="Y13" s="11">
        <f>VLOOKUP($G13,Data!$A$3:$EX$360,(Y$3-1979)*4+Y$1+2,FALSE)</f>
        <v>21583</v>
      </c>
      <c r="Z13" s="11">
        <f>VLOOKUP($G13,Data!$A$3:$EX$360,(Z$3-1979)*4+Z$1+2,FALSE)</f>
        <v>23840</v>
      </c>
      <c r="AA13" s="11">
        <f>VLOOKUP($G13,Data!$A$3:$EX$360,(AA$3-1979)*4+AA$1+2,FALSE)</f>
        <v>30376</v>
      </c>
      <c r="AB13" s="11">
        <f>VLOOKUP($G13,Data!$A$3:$EX$360,(AB$3-1979)*4+AB$1+2,FALSE)</f>
        <v>140640</v>
      </c>
      <c r="AC13" s="11">
        <f>VLOOKUP($G13,Data!$A$3:$EX$360,(AC$3-1979)*4+AC$1+2,FALSE)</f>
        <v>43375</v>
      </c>
      <c r="AD13" s="11">
        <f>VLOOKUP($G13,Data!$A$3:$EX$360,(AD$3-1979)*4+AD$1+2,FALSE)</f>
        <v>50250</v>
      </c>
      <c r="AE13" s="11">
        <f>VLOOKUP($G13,Data!$A$3:$EX$360,(AE$3-1979)*4+AE$1+2,FALSE)</f>
        <v>39500</v>
      </c>
      <c r="AF13" s="11">
        <f>VLOOKUP($G13,Data!$A$3:$EX$360,(AF$3-1979)*4+AF$1+2,FALSE)</f>
        <v>43750</v>
      </c>
      <c r="AG13" s="11">
        <f>VLOOKUP($G13,Data!$A$3:$EX$360,(AG$3-1979)*4+AG$1+2,FALSE)</f>
        <v>33000</v>
      </c>
      <c r="AH13" s="11">
        <f>VLOOKUP($G13,Data!$A$3:$EX$360,(AH$3-1979)*4+AH$1+2,FALSE)</f>
        <v>46750</v>
      </c>
      <c r="AI13" s="11">
        <f>VLOOKUP($G13,Data!$A$3:$EX$360,(AI$3-1979)*4+AI$1+2,FALSE)</f>
        <v>40750</v>
      </c>
      <c r="AJ13" s="11">
        <f>VLOOKUP($G13,Data!$A$3:$EX$360,(AJ$3-1979)*4+AJ$1+2,FALSE)</f>
        <v>46500</v>
      </c>
      <c r="AK13" s="11">
        <f>VLOOKUP($G13,Data!$A$3:$EX$360,(AK$3-1979)*4+AK$1+2,FALSE)</f>
        <v>80000</v>
      </c>
      <c r="AL13" s="11">
        <f>VLOOKUP($G13,Data!$A$3:$EX$360,(AL$3-1979)*4+AL$1+2,FALSE)</f>
        <v>0</v>
      </c>
      <c r="AM13" s="11">
        <f>VLOOKUP($G13,Data!$A$3:$EX$360,(AM$3-1979)*4+AM$1+2,FALSE)</f>
        <v>0</v>
      </c>
      <c r="AN13" s="11">
        <f>VLOOKUP($G13,Data!$A$3:$EX$360,(AN$3-1979)*4+AN$1+2,FALSE)</f>
        <v>0</v>
      </c>
      <c r="AO13" s="11">
        <f>VLOOKUP($G13,Data!$A$3:$EX$360,(AO$3-1979)*4+AO$1+2,FALSE)</f>
        <v>0</v>
      </c>
      <c r="AP13" s="11">
        <f>VLOOKUP($G13,Data!$A$3:$EX$360,(AP$3-1979)*4+AP$1+2,FALSE)</f>
        <v>0</v>
      </c>
      <c r="AQ13" s="11">
        <f>VLOOKUP($G13,Data!$A$3:$EX$360,(AQ$3-1979)*4+AQ$1+2,FALSE)</f>
        <v>0</v>
      </c>
      <c r="AR13" s="11">
        <f>VLOOKUP($G13,Data!$A$3:$EX$360,(AR$3-1979)*4+AR$1+2,FALSE)</f>
        <v>0</v>
      </c>
      <c r="AS13" s="4">
        <f>VLOOKUP($G13,Data!$A$3:$EX$360,(AS$3-1979)*4+AS$1+2,FALSE)</f>
        <v>0</v>
      </c>
    </row>
    <row r="14" spans="1:45" outlineLevel="3">
      <c r="B14" s="4" t="s">
        <v>744</v>
      </c>
      <c r="D14" s="4" t="s">
        <v>736</v>
      </c>
      <c r="E14" s="4" t="str">
        <f>F17</f>
        <v>Monetary authority; Treasury securities; asset</v>
      </c>
      <c r="F14" s="30" t="s">
        <v>89</v>
      </c>
      <c r="G14" s="4" t="s">
        <v>436</v>
      </c>
      <c r="H14" s="4">
        <f>VLOOKUP($G14,Data!$A$3:$EX$360,(H$3-1979)*4+H$1+2,FALSE)</f>
        <v>0</v>
      </c>
      <c r="I14" s="11">
        <f>VLOOKUP($G14,Data!$A$3:$EX$360,(I$3-1979)*4+I$1+2,FALSE)</f>
        <v>0</v>
      </c>
      <c r="J14" s="11">
        <f>VLOOKUP($G14,Data!$A$3:$EX$360,(J$3-1979)*4+J$1+2,FALSE)</f>
        <v>0</v>
      </c>
      <c r="K14" s="11">
        <f>VLOOKUP($G14,Data!$A$3:$EX$360,(K$3-1979)*4+K$1+2,FALSE)</f>
        <v>0</v>
      </c>
      <c r="L14" s="11">
        <f>VLOOKUP($G14,Data!$A$3:$EX$360,(L$3-1979)*4+L$1+2,FALSE)</f>
        <v>0</v>
      </c>
      <c r="M14" s="11">
        <f>VLOOKUP($G14,Data!$A$3:$EX$360,(M$3-1979)*4+M$1+2,FALSE)</f>
        <v>0</v>
      </c>
      <c r="N14" s="11">
        <f>VLOOKUP($G14,Data!$A$3:$EX$360,(N$3-1979)*4+N$1+2,FALSE)</f>
        <v>0</v>
      </c>
      <c r="O14" s="11">
        <f>VLOOKUP($G14,Data!$A$3:$EX$360,(O$3-1979)*4+O$1+2,FALSE)</f>
        <v>0</v>
      </c>
      <c r="P14" s="11">
        <f>VLOOKUP($G14,Data!$A$3:$EX$360,(P$3-1979)*4+P$1+2,FALSE)</f>
        <v>0</v>
      </c>
      <c r="Q14" s="11">
        <f>VLOOKUP($G14,Data!$A$3:$EX$360,(Q$3-1979)*4+Q$1+2,FALSE)</f>
        <v>0</v>
      </c>
      <c r="R14" s="11">
        <f>VLOOKUP($G14,Data!$A$3:$EX$360,(R$3-1979)*4+R$1+2,FALSE)</f>
        <v>0</v>
      </c>
      <c r="S14" s="11">
        <f>VLOOKUP($G14,Data!$A$3:$EX$360,(S$3-1979)*4+S$1+2,FALSE)</f>
        <v>0</v>
      </c>
      <c r="T14" s="11">
        <f>VLOOKUP($G14,Data!$A$3:$EX$360,(T$3-1979)*4+T$1+2,FALSE)</f>
        <v>0</v>
      </c>
      <c r="U14" s="11">
        <f>VLOOKUP($G14,Data!$A$3:$EX$360,(U$3-1979)*4+U$1+2,FALSE)</f>
        <v>0</v>
      </c>
      <c r="V14" s="11">
        <f>VLOOKUP($G14,Data!$A$3:$EX$360,(V$3-1979)*4+V$1+2,FALSE)</f>
        <v>0</v>
      </c>
      <c r="W14" s="11">
        <f>VLOOKUP($G14,Data!$A$3:$EX$360,(W$3-1979)*4+W$1+2,FALSE)</f>
        <v>0</v>
      </c>
      <c r="X14" s="11">
        <f>VLOOKUP($G14,Data!$A$3:$EX$360,(X$3-1979)*4+X$1+2,FALSE)</f>
        <v>0</v>
      </c>
      <c r="Y14" s="11">
        <f>VLOOKUP($G14,Data!$A$3:$EX$360,(Y$3-1979)*4+Y$1+2,FALSE)</f>
        <v>0</v>
      </c>
      <c r="Z14" s="11">
        <f>VLOOKUP($G14,Data!$A$3:$EX$360,(Z$3-1979)*4+Z$1+2,FALSE)</f>
        <v>0</v>
      </c>
      <c r="AA14" s="11">
        <f>VLOOKUP($G14,Data!$A$3:$EX$360,(AA$3-1979)*4+AA$1+2,FALSE)</f>
        <v>0</v>
      </c>
      <c r="AB14" s="11">
        <f>VLOOKUP($G14,Data!$A$3:$EX$360,(AB$3-1979)*4+AB$1+2,FALSE)</f>
        <v>0</v>
      </c>
      <c r="AC14" s="11">
        <f>VLOOKUP($G14,Data!$A$3:$EX$360,(AC$3-1979)*4+AC$1+2,FALSE)</f>
        <v>0</v>
      </c>
      <c r="AD14" s="11">
        <f>VLOOKUP($G14,Data!$A$3:$EX$360,(AD$3-1979)*4+AD$1+2,FALSE)</f>
        <v>0</v>
      </c>
      <c r="AE14" s="11">
        <f>VLOOKUP($G14,Data!$A$3:$EX$360,(AE$3-1979)*4+AE$1+2,FALSE)</f>
        <v>0</v>
      </c>
      <c r="AF14" s="11">
        <f>VLOOKUP($G14,Data!$A$3:$EX$360,(AF$3-1979)*4+AF$1+2,FALSE)</f>
        <v>0</v>
      </c>
      <c r="AG14" s="11">
        <f>VLOOKUP($G14,Data!$A$3:$EX$360,(AG$3-1979)*4+AG$1+2,FALSE)</f>
        <v>0</v>
      </c>
      <c r="AH14" s="11">
        <f>VLOOKUP($G14,Data!$A$3:$EX$360,(AH$3-1979)*4+AH$1+2,FALSE)</f>
        <v>0</v>
      </c>
      <c r="AI14" s="11">
        <f>VLOOKUP($G14,Data!$A$3:$EX$360,(AI$3-1979)*4+AI$1+2,FALSE)</f>
        <v>0</v>
      </c>
      <c r="AJ14" s="11">
        <f>VLOOKUP($G14,Data!$A$3:$EX$360,(AJ$3-1979)*4+AJ$1+2,FALSE)</f>
        <v>0</v>
      </c>
      <c r="AK14" s="11">
        <f>VLOOKUP($G14,Data!$A$3:$EX$360,(AK$3-1979)*4+AK$1+2,FALSE)</f>
        <v>0</v>
      </c>
      <c r="AL14" s="11">
        <f>VLOOKUP($G14,Data!$A$3:$EX$360,(AL$3-1979)*4+AL$1+2,FALSE)</f>
        <v>0</v>
      </c>
      <c r="AM14" s="11">
        <f>VLOOKUP($G14,Data!$A$3:$EX$360,(AM$3-1979)*4+AM$1+2,FALSE)</f>
        <v>0</v>
      </c>
      <c r="AN14" s="11">
        <f>VLOOKUP($G14,Data!$A$3:$EX$360,(AN$3-1979)*4+AN$1+2,FALSE)</f>
        <v>0</v>
      </c>
      <c r="AO14" s="11">
        <f>VLOOKUP($G14,Data!$A$3:$EX$360,(AO$3-1979)*4+AO$1+2,FALSE)</f>
        <v>0</v>
      </c>
      <c r="AP14" s="11">
        <f>VLOOKUP($G14,Data!$A$3:$EX$360,(AP$3-1979)*4+AP$1+2,FALSE)</f>
        <v>0</v>
      </c>
      <c r="AQ14" s="11">
        <f>VLOOKUP($G14,Data!$A$3:$EX$360,(AQ$3-1979)*4+AQ$1+2,FALSE)</f>
        <v>0</v>
      </c>
      <c r="AR14" s="11">
        <f>VLOOKUP($G14,Data!$A$3:$EX$360,(AR$3-1979)*4+AR$1+2,FALSE)</f>
        <v>0</v>
      </c>
      <c r="AS14" s="4">
        <f>VLOOKUP($G14,Data!$A$3:$EX$360,(AS$3-1979)*4+AS$1+2,FALSE)</f>
        <v>0</v>
      </c>
    </row>
    <row r="15" spans="1:45" outlineLevel="3">
      <c r="B15" s="4" t="s">
        <v>744</v>
      </c>
      <c r="D15" s="4" t="s">
        <v>736</v>
      </c>
      <c r="E15" s="4" t="str">
        <f>F17</f>
        <v>Monetary authority; Treasury securities; asset</v>
      </c>
      <c r="F15" s="30" t="s">
        <v>91</v>
      </c>
      <c r="G15" s="4" t="s">
        <v>438</v>
      </c>
      <c r="H15" s="4">
        <f>VLOOKUP($G15,Data!$A$3:$EX$360,(H$3-1979)*4+H$1+2,FALSE)</f>
        <v>45244</v>
      </c>
      <c r="I15" s="11">
        <f>VLOOKUP($G15,Data!$A$3:$EX$360,(I$3-1979)*4+I$1+2,FALSE)</f>
        <v>43688</v>
      </c>
      <c r="J15" s="11">
        <f>VLOOKUP($G15,Data!$A$3:$EX$360,(J$3-1979)*4+J$1+2,FALSE)</f>
        <v>49359</v>
      </c>
      <c r="K15" s="11">
        <f>VLOOKUP($G15,Data!$A$3:$EX$360,(K$3-1979)*4+K$1+2,FALSE)</f>
        <v>54425</v>
      </c>
      <c r="L15" s="11">
        <f>VLOOKUP($G15,Data!$A$3:$EX$360,(L$3-1979)*4+L$1+2,FALSE)</f>
        <v>54425</v>
      </c>
      <c r="M15" s="11">
        <f>VLOOKUP($G15,Data!$A$3:$EX$360,(M$3-1979)*4+M$1+2,FALSE)</f>
        <v>71035</v>
      </c>
      <c r="N15" s="11">
        <f>VLOOKUP($G15,Data!$A$3:$EX$360,(N$3-1979)*4+N$1+2,FALSE)</f>
        <v>85425</v>
      </c>
      <c r="O15" s="11">
        <f>VLOOKUP($G15,Data!$A$3:$EX$360,(O$3-1979)*4+O$1+2,FALSE)</f>
        <v>103775</v>
      </c>
      <c r="P15" s="11">
        <f>VLOOKUP($G15,Data!$A$3:$EX$360,(P$3-1979)*4+P$1+2,FALSE)</f>
        <v>107691</v>
      </c>
      <c r="Q15" s="11">
        <f>VLOOKUP($G15,Data!$A$3:$EX$360,(Q$3-1979)*4+Q$1+2,FALSE)</f>
        <v>112782</v>
      </c>
      <c r="R15" s="11">
        <f>VLOOKUP($G15,Data!$A$3:$EX$360,(R$3-1979)*4+R$1+2,FALSE)</f>
        <v>104581</v>
      </c>
      <c r="S15" s="11">
        <f>VLOOKUP($G15,Data!$A$3:$EX$360,(S$3-1979)*4+S$1+2,FALSE)</f>
        <v>112520</v>
      </c>
      <c r="T15" s="11">
        <f>VLOOKUP($G15,Data!$A$3:$EX$360,(T$3-1979)*4+T$1+2,FALSE)</f>
        <v>132635</v>
      </c>
      <c r="U15" s="11">
        <f>VLOOKUP($G15,Data!$A$3:$EX$360,(U$3-1979)*4+U$1+2,FALSE)</f>
        <v>141794</v>
      </c>
      <c r="V15" s="11">
        <f>VLOOKUP($G15,Data!$A$3:$EX$360,(V$3-1979)*4+V$1+2,FALSE)</f>
        <v>160368</v>
      </c>
      <c r="W15" s="11">
        <f>VLOOKUP($G15,Data!$A$3:$EX$360,(W$3-1979)*4+W$1+2,FALSE)</f>
        <v>177378</v>
      </c>
      <c r="X15" s="11">
        <f>VLOOKUP($G15,Data!$A$3:$EX$360,(X$3-1979)*4+X$1+2,FALSE)</f>
        <v>183116</v>
      </c>
      <c r="Y15" s="11">
        <f>VLOOKUP($G15,Data!$A$3:$EX$360,(Y$3-1979)*4+Y$1+2,FALSE)</f>
        <v>190647</v>
      </c>
      <c r="Z15" s="11">
        <f>VLOOKUP($G15,Data!$A$3:$EX$360,(Z$3-1979)*4+Z$1+2,FALSE)</f>
        <v>197123</v>
      </c>
      <c r="AA15" s="11">
        <f>VLOOKUP($G15,Data!$A$3:$EX$360,(AA$3-1979)*4+AA$1+2,FALSE)</f>
        <v>194772</v>
      </c>
      <c r="AB15" s="11">
        <f>VLOOKUP($G15,Data!$A$3:$EX$360,(AB$3-1979)*4+AB$1+2,FALSE)</f>
        <v>176517</v>
      </c>
      <c r="AC15" s="11">
        <f>VLOOKUP($G15,Data!$A$3:$EX$360,(AC$3-1979)*4+AC$1+2,FALSE)</f>
        <v>178741</v>
      </c>
      <c r="AD15" s="11">
        <f>VLOOKUP($G15,Data!$A$3:$EX$360,(AD$3-1979)*4+AD$1+2,FALSE)</f>
        <v>182074</v>
      </c>
      <c r="AE15" s="11">
        <f>VLOOKUP($G15,Data!$A$3:$EX$360,(AE$3-1979)*4+AE$1+2,FALSE)</f>
        <v>226682</v>
      </c>
      <c r="AF15" s="11">
        <f>VLOOKUP($G15,Data!$A$3:$EX$360,(AF$3-1979)*4+AF$1+2,FALSE)</f>
        <v>244833</v>
      </c>
      <c r="AG15" s="11">
        <f>VLOOKUP($G15,Data!$A$3:$EX$360,(AG$3-1979)*4+AG$1+2,FALSE)</f>
        <v>262970</v>
      </c>
      <c r="AH15" s="11">
        <f>VLOOKUP($G15,Data!$A$3:$EX$360,(AH$3-1979)*4+AH$1+2,FALSE)</f>
        <v>271270</v>
      </c>
      <c r="AI15" s="11">
        <f>VLOOKUP($G15,Data!$A$3:$EX$360,(AI$3-1979)*4+AI$1+2,FALSE)</f>
        <v>277019</v>
      </c>
      <c r="AJ15" s="11">
        <f>VLOOKUP($G15,Data!$A$3:$EX$360,(AJ$3-1979)*4+AJ$1+2,FALSE)</f>
        <v>227841</v>
      </c>
      <c r="AK15" s="11">
        <f>VLOOKUP($G15,Data!$A$3:$EX$360,(AK$3-1979)*4+AK$1+2,FALSE)</f>
        <v>18423</v>
      </c>
      <c r="AL15" s="11">
        <f>VLOOKUP($G15,Data!$A$3:$EX$360,(AL$3-1979)*4+AL$1+2,FALSE)</f>
        <v>18423</v>
      </c>
      <c r="AM15" s="11">
        <f>VLOOKUP($G15,Data!$A$3:$EX$360,(AM$3-1979)*4+AM$1+2,FALSE)</f>
        <v>18423</v>
      </c>
      <c r="AN15" s="11">
        <f>VLOOKUP($G15,Data!$A$3:$EX$360,(AN$3-1979)*4+AN$1+2,FALSE)</f>
        <v>18423</v>
      </c>
      <c r="AO15" s="11">
        <f>VLOOKUP($G15,Data!$A$3:$EX$360,(AO$3-1979)*4+AO$1+2,FALSE)</f>
        <v>0</v>
      </c>
      <c r="AP15" s="11">
        <f>VLOOKUP($G15,Data!$A$3:$EX$360,(AP$3-1979)*4+AP$1+2,FALSE)</f>
        <v>0</v>
      </c>
      <c r="AQ15" s="11">
        <f>VLOOKUP($G15,Data!$A$3:$EX$360,(AQ$3-1979)*4+AQ$1+2,FALSE)</f>
        <v>0</v>
      </c>
      <c r="AR15" s="11">
        <f>VLOOKUP($G15,Data!$A$3:$EX$360,(AR$3-1979)*4+AR$1+2,FALSE)</f>
        <v>0</v>
      </c>
      <c r="AS15" s="4">
        <f>VLOOKUP($G15,Data!$A$3:$EX$360,(AS$3-1979)*4+AS$1+2,FALSE)</f>
        <v>0</v>
      </c>
    </row>
    <row r="16" spans="1:45" outlineLevel="3">
      <c r="B16" s="4" t="s">
        <v>744</v>
      </c>
      <c r="D16" s="4" t="s">
        <v>736</v>
      </c>
      <c r="E16" s="4" t="str">
        <f>F17</f>
        <v>Monetary authority; Treasury securities; asset</v>
      </c>
      <c r="F16" s="30" t="s">
        <v>92</v>
      </c>
      <c r="G16" s="4" t="s">
        <v>439</v>
      </c>
      <c r="H16" s="4">
        <f>VLOOKUP($G16,Data!$A$3:$EX$360,(H$3-1979)*4+H$1+2,FALSE)</f>
        <v>71047</v>
      </c>
      <c r="I16" s="11">
        <f>VLOOKUP($G16,Data!$A$3:$EX$360,(I$3-1979)*4+I$1+2,FALSE)</f>
        <v>75611</v>
      </c>
      <c r="J16" s="11">
        <f>VLOOKUP($G16,Data!$A$3:$EX$360,(J$3-1979)*4+J$1+2,FALSE)</f>
        <v>78379</v>
      </c>
      <c r="K16" s="11">
        <f>VLOOKUP($G16,Data!$A$3:$EX$360,(K$3-1979)*4+K$1+2,FALSE)</f>
        <v>81182</v>
      </c>
      <c r="L16" s="11">
        <f>VLOOKUP($G16,Data!$A$3:$EX$360,(L$3-1979)*4+L$1+2,FALSE)</f>
        <v>96133</v>
      </c>
      <c r="M16" s="11">
        <f>VLOOKUP($G16,Data!$A$3:$EX$360,(M$3-1979)*4+M$1+2,FALSE)</f>
        <v>88188</v>
      </c>
      <c r="N16" s="11">
        <f>VLOOKUP($G16,Data!$A$3:$EX$360,(N$3-1979)*4+N$1+2,FALSE)</f>
        <v>92373</v>
      </c>
      <c r="O16" s="11">
        <f>VLOOKUP($G16,Data!$A$3:$EX$360,(O$3-1979)*4+O$1+2,FALSE)</f>
        <v>93850</v>
      </c>
      <c r="P16" s="11">
        <f>VLOOKUP($G16,Data!$A$3:$EX$360,(P$3-1979)*4+P$1+2,FALSE)</f>
        <v>111215</v>
      </c>
      <c r="Q16" s="11">
        <f>VLOOKUP($G16,Data!$A$3:$EX$360,(Q$3-1979)*4+Q$1+2,FALSE)</f>
        <v>120880</v>
      </c>
      <c r="R16" s="11">
        <f>VLOOKUP($G16,Data!$A$3:$EX$360,(R$3-1979)*4+R$1+2,FALSE)</f>
        <v>122194</v>
      </c>
      <c r="S16" s="11">
        <f>VLOOKUP($G16,Data!$A$3:$EX$360,(S$3-1979)*4+S$1+2,FALSE)</f>
        <v>122570</v>
      </c>
      <c r="T16" s="11">
        <f>VLOOKUP($G16,Data!$A$3:$EX$360,(T$3-1979)*4+T$1+2,FALSE)</f>
        <v>133851</v>
      </c>
      <c r="U16" s="11">
        <f>VLOOKUP($G16,Data!$A$3:$EX$360,(U$3-1979)*4+U$1+2,FALSE)</f>
        <v>153217</v>
      </c>
      <c r="V16" s="11">
        <f>VLOOKUP($G16,Data!$A$3:$EX$360,(V$3-1979)*4+V$1+2,FALSE)</f>
        <v>171647</v>
      </c>
      <c r="W16" s="11">
        <f>VLOOKUP($G16,Data!$A$3:$EX$360,(W$3-1979)*4+W$1+2,FALSE)</f>
        <v>187141</v>
      </c>
      <c r="X16" s="11">
        <f>VLOOKUP($G16,Data!$A$3:$EX$360,(X$3-1979)*4+X$1+2,FALSE)</f>
        <v>195081</v>
      </c>
      <c r="Y16" s="11">
        <f>VLOOKUP($G16,Data!$A$3:$EX$360,(Y$3-1979)*4+Y$1+2,FALSE)</f>
        <v>200260</v>
      </c>
      <c r="Z16" s="11">
        <f>VLOOKUP($G16,Data!$A$3:$EX$360,(Z$3-1979)*4+Z$1+2,FALSE)</f>
        <v>233613</v>
      </c>
      <c r="AA16" s="11">
        <f>VLOOKUP($G16,Data!$A$3:$EX$360,(AA$3-1979)*4+AA$1+2,FALSE)</f>
        <v>257369</v>
      </c>
      <c r="AB16" s="11">
        <f>VLOOKUP($G16,Data!$A$3:$EX$360,(AB$3-1979)*4+AB$1+2,FALSE)</f>
        <v>301446</v>
      </c>
      <c r="AC16" s="11">
        <f>VLOOKUP($G16,Data!$A$3:$EX$360,(AC$3-1979)*4+AC$1+2,FALSE)</f>
        <v>332962</v>
      </c>
      <c r="AD16" s="11">
        <f>VLOOKUP($G16,Data!$A$3:$EX$360,(AD$3-1979)*4+AD$1+2,FALSE)</f>
        <v>369601</v>
      </c>
      <c r="AE16" s="11">
        <f>VLOOKUP($G16,Data!$A$3:$EX$360,(AE$3-1979)*4+AE$1+2,FALSE)</f>
        <v>402724</v>
      </c>
      <c r="AF16" s="11">
        <f>VLOOKUP($G16,Data!$A$3:$EX$360,(AF$3-1979)*4+AF$1+2,FALSE)</f>
        <v>421832</v>
      </c>
      <c r="AG16" s="11">
        <f>VLOOKUP($G16,Data!$A$3:$EX$360,(AG$3-1979)*4+AG$1+2,FALSE)</f>
        <v>454849</v>
      </c>
      <c r="AH16" s="11">
        <f>VLOOKUP($G16,Data!$A$3:$EX$360,(AH$3-1979)*4+AH$1+2,FALSE)</f>
        <v>472945</v>
      </c>
      <c r="AI16" s="11">
        <f>VLOOKUP($G16,Data!$A$3:$EX$360,(AI$3-1979)*4+AI$1+2,FALSE)</f>
        <v>501896</v>
      </c>
      <c r="AJ16" s="11">
        <f>VLOOKUP($G16,Data!$A$3:$EX$360,(AJ$3-1979)*4+AJ$1+2,FALSE)</f>
        <v>512770</v>
      </c>
      <c r="AK16" s="11">
        <f>VLOOKUP($G16,Data!$A$3:$EX$360,(AK$3-1979)*4+AK$1+2,FALSE)</f>
        <v>457498</v>
      </c>
      <c r="AL16" s="11">
        <f>VLOOKUP($G16,Data!$A$3:$EX$360,(AL$3-1979)*4+AL$1+2,FALSE)</f>
        <v>758165</v>
      </c>
      <c r="AM16" s="11">
        <f>VLOOKUP($G16,Data!$A$3:$EX$360,(AM$3-1979)*4+AM$1+2,FALSE)</f>
        <v>1003070</v>
      </c>
      <c r="AN16" s="11">
        <f>VLOOKUP($G16,Data!$A$3:$EX$360,(AN$3-1979)*4+AN$1+2,FALSE)</f>
        <v>1645023</v>
      </c>
      <c r="AO16" s="11">
        <f>VLOOKUP($G16,Data!$A$3:$EX$360,(AO$3-1979)*4+AO$1+2,FALSE)</f>
        <v>1666145</v>
      </c>
      <c r="AP16" s="11">
        <f>VLOOKUP($G16,Data!$A$3:$EX$360,(AP$3-1979)*4+AP$1+2,FALSE)</f>
        <v>2208775</v>
      </c>
      <c r="AQ16" s="11">
        <f>VLOOKUP($G16,Data!$A$3:$EX$360,(AQ$3-1979)*4+AQ$1+2,FALSE)</f>
        <v>2461364</v>
      </c>
      <c r="AR16" s="11">
        <f>VLOOKUP($G16,Data!$A$3:$EX$360,(AR$3-1979)*4+AR$1+2,FALSE)</f>
        <v>2461552</v>
      </c>
      <c r="AS16" s="4">
        <f>VLOOKUP($G16,Data!$A$3:$EX$360,(AS$3-1979)*4+AS$1+2,FALSE)</f>
        <v>0</v>
      </c>
    </row>
    <row r="17" spans="2:45" s="37" customFormat="1" outlineLevel="2">
      <c r="B17" s="4" t="s">
        <v>744</v>
      </c>
      <c r="D17" s="4" t="s">
        <v>736</v>
      </c>
      <c r="E17" s="37" t="str">
        <f>F21</f>
        <v>Debt Securities</v>
      </c>
      <c r="F17" s="36" t="s">
        <v>90</v>
      </c>
      <c r="G17" s="37" t="s">
        <v>437</v>
      </c>
      <c r="H17" s="37">
        <f>VLOOKUP($G17,Data!$A$3:$EX$360,(H$3-1979)*4+H$1+2,FALSE)</f>
        <v>116291</v>
      </c>
      <c r="I17" s="38">
        <f>VLOOKUP($G17,Data!$A$3:$EX$360,(I$3-1979)*4+I$1+2,FALSE)</f>
        <v>119299</v>
      </c>
      <c r="J17" s="38">
        <f>VLOOKUP($G17,Data!$A$3:$EX$360,(J$3-1979)*4+J$1+2,FALSE)</f>
        <v>127738</v>
      </c>
      <c r="K17" s="38">
        <f>VLOOKUP($G17,Data!$A$3:$EX$360,(K$3-1979)*4+K$1+2,FALSE)</f>
        <v>135607</v>
      </c>
      <c r="L17" s="38">
        <f>VLOOKUP($G17,Data!$A$3:$EX$360,(L$3-1979)*4+L$1+2,FALSE)</f>
        <v>150558</v>
      </c>
      <c r="M17" s="38">
        <f>VLOOKUP($G17,Data!$A$3:$EX$360,(M$3-1979)*4+M$1+2,FALSE)</f>
        <v>159223</v>
      </c>
      <c r="N17" s="38">
        <f>VLOOKUP($G17,Data!$A$3:$EX$360,(N$3-1979)*4+N$1+2,FALSE)</f>
        <v>177798</v>
      </c>
      <c r="O17" s="38">
        <f>VLOOKUP($G17,Data!$A$3:$EX$360,(O$3-1979)*4+O$1+2,FALSE)</f>
        <v>197625</v>
      </c>
      <c r="P17" s="38">
        <f>VLOOKUP($G17,Data!$A$3:$EX$360,(P$3-1979)*4+P$1+2,FALSE)</f>
        <v>218906</v>
      </c>
      <c r="Q17" s="38">
        <f>VLOOKUP($G17,Data!$A$3:$EX$360,(Q$3-1979)*4+Q$1+2,FALSE)</f>
        <v>233662</v>
      </c>
      <c r="R17" s="38">
        <f>VLOOKUP($G17,Data!$A$3:$EX$360,(R$3-1979)*4+R$1+2,FALSE)</f>
        <v>226775</v>
      </c>
      <c r="S17" s="38">
        <f>VLOOKUP($G17,Data!$A$3:$EX$360,(S$3-1979)*4+S$1+2,FALSE)</f>
        <v>235090</v>
      </c>
      <c r="T17" s="38">
        <f>VLOOKUP($G17,Data!$A$3:$EX$360,(T$3-1979)*4+T$1+2,FALSE)</f>
        <v>266486</v>
      </c>
      <c r="U17" s="38">
        <f>VLOOKUP($G17,Data!$A$3:$EX$360,(U$3-1979)*4+U$1+2,FALSE)</f>
        <v>295011</v>
      </c>
      <c r="V17" s="38">
        <f>VLOOKUP($G17,Data!$A$3:$EX$360,(V$3-1979)*4+V$1+2,FALSE)</f>
        <v>332015</v>
      </c>
      <c r="W17" s="38">
        <f>VLOOKUP($G17,Data!$A$3:$EX$360,(W$3-1979)*4+W$1+2,FALSE)</f>
        <v>364519</v>
      </c>
      <c r="X17" s="38">
        <f>VLOOKUP($G17,Data!$A$3:$EX$360,(X$3-1979)*4+X$1+2,FALSE)</f>
        <v>378197</v>
      </c>
      <c r="Y17" s="38">
        <f>VLOOKUP($G17,Data!$A$3:$EX$360,(Y$3-1979)*4+Y$1+2,FALSE)</f>
        <v>390907</v>
      </c>
      <c r="Z17" s="38">
        <f>VLOOKUP($G17,Data!$A$3:$EX$360,(Z$3-1979)*4+Z$1+2,FALSE)</f>
        <v>430736</v>
      </c>
      <c r="AA17" s="38">
        <f>VLOOKUP($G17,Data!$A$3:$EX$360,(AA$3-1979)*4+AA$1+2,FALSE)</f>
        <v>452141</v>
      </c>
      <c r="AB17" s="38">
        <f>VLOOKUP($G17,Data!$A$3:$EX$360,(AB$3-1979)*4+AB$1+2,FALSE)</f>
        <v>477963</v>
      </c>
      <c r="AC17" s="38">
        <f>VLOOKUP($G17,Data!$A$3:$EX$360,(AC$3-1979)*4+AC$1+2,FALSE)</f>
        <v>511703</v>
      </c>
      <c r="AD17" s="38">
        <f>VLOOKUP($G17,Data!$A$3:$EX$360,(AD$3-1979)*4+AD$1+2,FALSE)</f>
        <v>551675</v>
      </c>
      <c r="AE17" s="38">
        <f>VLOOKUP($G17,Data!$A$3:$EX$360,(AE$3-1979)*4+AE$1+2,FALSE)</f>
        <v>629406</v>
      </c>
      <c r="AF17" s="38">
        <f>VLOOKUP($G17,Data!$A$3:$EX$360,(AF$3-1979)*4+AF$1+2,FALSE)</f>
        <v>666665</v>
      </c>
      <c r="AG17" s="38">
        <f>VLOOKUP($G17,Data!$A$3:$EX$360,(AG$3-1979)*4+AG$1+2,FALSE)</f>
        <v>717819</v>
      </c>
      <c r="AH17" s="38">
        <f>VLOOKUP($G17,Data!$A$3:$EX$360,(AH$3-1979)*4+AH$1+2,FALSE)</f>
        <v>744215</v>
      </c>
      <c r="AI17" s="38">
        <f>VLOOKUP($G17,Data!$A$3:$EX$360,(AI$3-1979)*4+AI$1+2,FALSE)</f>
        <v>778915</v>
      </c>
      <c r="AJ17" s="38">
        <f>VLOOKUP($G17,Data!$A$3:$EX$360,(AJ$3-1979)*4+AJ$1+2,FALSE)</f>
        <v>740611</v>
      </c>
      <c r="AK17" s="38">
        <f>VLOOKUP($G17,Data!$A$3:$EX$360,(AK$3-1979)*4+AK$1+2,FALSE)</f>
        <v>475921</v>
      </c>
      <c r="AL17" s="38">
        <f>VLOOKUP($G17,Data!$A$3:$EX$360,(AL$3-1979)*4+AL$1+2,FALSE)</f>
        <v>776588</v>
      </c>
      <c r="AM17" s="38">
        <f>VLOOKUP($G17,Data!$A$3:$EX$360,(AM$3-1979)*4+AM$1+2,FALSE)</f>
        <v>1021493</v>
      </c>
      <c r="AN17" s="38">
        <f>VLOOKUP($G17,Data!$A$3:$EX$360,(AN$3-1979)*4+AN$1+2,FALSE)</f>
        <v>1663446</v>
      </c>
      <c r="AO17" s="38">
        <f>VLOOKUP($G17,Data!$A$3:$EX$360,(AO$3-1979)*4+AO$1+2,FALSE)</f>
        <v>1666145</v>
      </c>
      <c r="AP17" s="38">
        <f>VLOOKUP($G17,Data!$A$3:$EX$360,(AP$3-1979)*4+AP$1+2,FALSE)</f>
        <v>2208775</v>
      </c>
      <c r="AQ17" s="38">
        <f>VLOOKUP($G17,Data!$A$3:$EX$360,(AQ$3-1979)*4+AQ$1+2,FALSE)</f>
        <v>2461364</v>
      </c>
      <c r="AR17" s="38">
        <f>VLOOKUP($G17,Data!$A$3:$EX$360,(AR$3-1979)*4+AR$1+2,FALSE)</f>
        <v>2461552</v>
      </c>
      <c r="AS17" s="37">
        <f>VLOOKUP($G17,Data!$A$3:$EX$360,(AS$3-1979)*4+AS$1+2,FALSE)</f>
        <v>0</v>
      </c>
    </row>
    <row r="18" spans="2:45" outlineLevel="3">
      <c r="B18" s="4" t="s">
        <v>744</v>
      </c>
      <c r="D18" s="4" t="s">
        <v>736</v>
      </c>
      <c r="E18" s="4" t="str">
        <f>F20</f>
        <v>Monetary authority; agency- and GSE-backed securities; asset</v>
      </c>
      <c r="F18" s="30" t="s">
        <v>94</v>
      </c>
      <c r="G18" s="4" t="s">
        <v>441</v>
      </c>
      <c r="H18" s="4">
        <f>VLOOKUP($G18,Data!$A$3:$EX$360,(H$3-1979)*4+H$1+2,FALSE)</f>
        <v>0</v>
      </c>
      <c r="I18" s="11">
        <f>VLOOKUP($G18,Data!$A$3:$EX$360,(I$3-1979)*4+I$1+2,FALSE)</f>
        <v>0</v>
      </c>
      <c r="J18" s="11">
        <f>VLOOKUP($G18,Data!$A$3:$EX$360,(J$3-1979)*4+J$1+2,FALSE)</f>
        <v>0</v>
      </c>
      <c r="K18" s="11">
        <f>VLOOKUP($G18,Data!$A$3:$EX$360,(K$3-1979)*4+K$1+2,FALSE)</f>
        <v>0</v>
      </c>
      <c r="L18" s="11">
        <f>VLOOKUP($G18,Data!$A$3:$EX$360,(L$3-1979)*4+L$1+2,FALSE)</f>
        <v>0</v>
      </c>
      <c r="M18" s="11">
        <f>VLOOKUP($G18,Data!$A$3:$EX$360,(M$3-1979)*4+M$1+2,FALSE)</f>
        <v>0</v>
      </c>
      <c r="N18" s="11">
        <f>VLOOKUP($G18,Data!$A$3:$EX$360,(N$3-1979)*4+N$1+2,FALSE)</f>
        <v>0</v>
      </c>
      <c r="O18" s="11">
        <f>VLOOKUP($G18,Data!$A$3:$EX$360,(O$3-1979)*4+O$1+2,FALSE)</f>
        <v>0</v>
      </c>
      <c r="P18" s="11">
        <f>VLOOKUP($G18,Data!$A$3:$EX$360,(P$3-1979)*4+P$1+2,FALSE)</f>
        <v>0</v>
      </c>
      <c r="Q18" s="11">
        <f>VLOOKUP($G18,Data!$A$3:$EX$360,(Q$3-1979)*4+Q$1+2,FALSE)</f>
        <v>0</v>
      </c>
      <c r="R18" s="11">
        <f>VLOOKUP($G18,Data!$A$3:$EX$360,(R$3-1979)*4+R$1+2,FALSE)</f>
        <v>0</v>
      </c>
      <c r="S18" s="11">
        <f>VLOOKUP($G18,Data!$A$3:$EX$360,(S$3-1979)*4+S$1+2,FALSE)</f>
        <v>0</v>
      </c>
      <c r="T18" s="11">
        <f>VLOOKUP($G18,Data!$A$3:$EX$360,(T$3-1979)*4+T$1+2,FALSE)</f>
        <v>0</v>
      </c>
      <c r="U18" s="11">
        <f>VLOOKUP($G18,Data!$A$3:$EX$360,(U$3-1979)*4+U$1+2,FALSE)</f>
        <v>0</v>
      </c>
      <c r="V18" s="11">
        <f>VLOOKUP($G18,Data!$A$3:$EX$360,(V$3-1979)*4+V$1+2,FALSE)</f>
        <v>0</v>
      </c>
      <c r="W18" s="11">
        <f>VLOOKUP($G18,Data!$A$3:$EX$360,(W$3-1979)*4+W$1+2,FALSE)</f>
        <v>0</v>
      </c>
      <c r="X18" s="11">
        <f>VLOOKUP($G18,Data!$A$3:$EX$360,(X$3-1979)*4+X$1+2,FALSE)</f>
        <v>0</v>
      </c>
      <c r="Y18" s="11">
        <f>VLOOKUP($G18,Data!$A$3:$EX$360,(Y$3-1979)*4+Y$1+2,FALSE)</f>
        <v>0</v>
      </c>
      <c r="Z18" s="11">
        <f>VLOOKUP($G18,Data!$A$3:$EX$360,(Z$3-1979)*4+Z$1+2,FALSE)</f>
        <v>0</v>
      </c>
      <c r="AA18" s="11">
        <f>VLOOKUP($G18,Data!$A$3:$EX$360,(AA$3-1979)*4+AA$1+2,FALSE)</f>
        <v>0</v>
      </c>
      <c r="AB18" s="11">
        <f>VLOOKUP($G18,Data!$A$3:$EX$360,(AB$3-1979)*4+AB$1+2,FALSE)</f>
        <v>0</v>
      </c>
      <c r="AC18" s="11">
        <f>VLOOKUP($G18,Data!$A$3:$EX$360,(AC$3-1979)*4+AC$1+2,FALSE)</f>
        <v>0</v>
      </c>
      <c r="AD18" s="11">
        <f>VLOOKUP($G18,Data!$A$3:$EX$360,(AD$3-1979)*4+AD$1+2,FALSE)</f>
        <v>0</v>
      </c>
      <c r="AE18" s="11">
        <f>VLOOKUP($G18,Data!$A$3:$EX$360,(AE$3-1979)*4+AE$1+2,FALSE)</f>
        <v>0</v>
      </c>
      <c r="AF18" s="11">
        <f>VLOOKUP($G18,Data!$A$3:$EX$360,(AF$3-1979)*4+AF$1+2,FALSE)</f>
        <v>0</v>
      </c>
      <c r="AG18" s="11">
        <f>VLOOKUP($G18,Data!$A$3:$EX$360,(AG$3-1979)*4+AG$1+2,FALSE)</f>
        <v>0</v>
      </c>
      <c r="AH18" s="11">
        <f>VLOOKUP($G18,Data!$A$3:$EX$360,(AH$3-1979)*4+AH$1+2,FALSE)</f>
        <v>0</v>
      </c>
      <c r="AI18" s="11">
        <f>VLOOKUP($G18,Data!$A$3:$EX$360,(AI$3-1979)*4+AI$1+2,FALSE)</f>
        <v>0</v>
      </c>
      <c r="AJ18" s="11">
        <f>VLOOKUP($G18,Data!$A$3:$EX$360,(AJ$3-1979)*4+AJ$1+2,FALSE)</f>
        <v>0</v>
      </c>
      <c r="AK18" s="11">
        <f>VLOOKUP($G18,Data!$A$3:$EX$360,(AK$3-1979)*4+AK$1+2,FALSE)</f>
        <v>0</v>
      </c>
      <c r="AL18" s="11">
        <f>VLOOKUP($G18,Data!$A$3:$EX$360,(AL$3-1979)*4+AL$1+2,FALSE)</f>
        <v>908371</v>
      </c>
      <c r="AM18" s="11">
        <f>VLOOKUP($G18,Data!$A$3:$EX$360,(AM$3-1979)*4+AM$1+2,FALSE)</f>
        <v>992141</v>
      </c>
      <c r="AN18" s="11">
        <f>VLOOKUP($G18,Data!$A$3:$EX$360,(AN$3-1979)*4+AN$1+2,FALSE)</f>
        <v>837683</v>
      </c>
      <c r="AO18" s="11">
        <f>VLOOKUP($G18,Data!$A$3:$EX$360,(AO$3-1979)*4+AO$1+2,FALSE)</f>
        <v>926662</v>
      </c>
      <c r="AP18" s="11">
        <f>VLOOKUP($G18,Data!$A$3:$EX$360,(AP$3-1979)*4+AP$1+2,FALSE)</f>
        <v>1490162</v>
      </c>
      <c r="AQ18" s="11">
        <f>VLOOKUP($G18,Data!$A$3:$EX$360,(AQ$3-1979)*4+AQ$1+2,FALSE)</f>
        <v>1736832</v>
      </c>
      <c r="AR18" s="11">
        <f>VLOOKUP($G18,Data!$A$3:$EX$360,(AR$3-1979)*4+AR$1+2,FALSE)</f>
        <v>1747461</v>
      </c>
      <c r="AS18" s="4">
        <f>VLOOKUP($G18,Data!$A$3:$EX$360,(AS$3-1979)*4+AS$1+2,FALSE)</f>
        <v>0</v>
      </c>
    </row>
    <row r="19" spans="2:45" outlineLevel="3">
      <c r="B19" s="4" t="s">
        <v>744</v>
      </c>
      <c r="D19" s="4" t="s">
        <v>736</v>
      </c>
      <c r="E19" s="4" t="str">
        <f>F20</f>
        <v>Monetary authority; agency- and GSE-backed securities; asset</v>
      </c>
      <c r="F19" s="30" t="s">
        <v>95</v>
      </c>
      <c r="G19" s="4" t="s">
        <v>442</v>
      </c>
      <c r="H19" s="4">
        <f>VLOOKUP($G19,Data!$A$3:$EX$360,(H$3-1979)*4+H$1+2,FALSE)</f>
        <v>8216</v>
      </c>
      <c r="I19" s="11">
        <f>VLOOKUP($G19,Data!$A$3:$EX$360,(I$3-1979)*4+I$1+2,FALSE)</f>
        <v>8739</v>
      </c>
      <c r="J19" s="11">
        <f>VLOOKUP($G19,Data!$A$3:$EX$360,(J$3-1979)*4+J$1+2,FALSE)</f>
        <v>9125</v>
      </c>
      <c r="K19" s="11">
        <f>VLOOKUP($G19,Data!$A$3:$EX$360,(K$3-1979)*4+K$1+2,FALSE)</f>
        <v>8937</v>
      </c>
      <c r="L19" s="11">
        <f>VLOOKUP($G19,Data!$A$3:$EX$360,(L$3-1979)*4+L$1+2,FALSE)</f>
        <v>8645</v>
      </c>
      <c r="M19" s="11">
        <f>VLOOKUP($G19,Data!$A$3:$EX$360,(M$3-1979)*4+M$1+2,FALSE)</f>
        <v>8389</v>
      </c>
      <c r="N19" s="11">
        <f>VLOOKUP($G19,Data!$A$3:$EX$360,(N$3-1979)*4+N$1+2,FALSE)</f>
        <v>8227</v>
      </c>
      <c r="O19" s="11">
        <f>VLOOKUP($G19,Data!$A$3:$EX$360,(O$3-1979)*4+O$1+2,FALSE)</f>
        <v>7829</v>
      </c>
      <c r="P19" s="11">
        <f>VLOOKUP($G19,Data!$A$3:$EX$360,(P$3-1979)*4+P$1+2,FALSE)</f>
        <v>7553</v>
      </c>
      <c r="Q19" s="11">
        <f>VLOOKUP($G19,Data!$A$3:$EX$360,(Q$3-1979)*4+Q$1+2,FALSE)</f>
        <v>7553</v>
      </c>
      <c r="R19" s="11">
        <f>VLOOKUP($G19,Data!$A$3:$EX$360,(R$3-1979)*4+R$1+2,FALSE)</f>
        <v>6525</v>
      </c>
      <c r="S19" s="11">
        <f>VLOOKUP($G19,Data!$A$3:$EX$360,(S$3-1979)*4+S$1+2,FALSE)</f>
        <v>6342</v>
      </c>
      <c r="T19" s="11">
        <f>VLOOKUP($G19,Data!$A$3:$EX$360,(T$3-1979)*4+T$1+2,FALSE)</f>
        <v>6044</v>
      </c>
      <c r="U19" s="11">
        <f>VLOOKUP($G19,Data!$A$3:$EX$360,(U$3-1979)*4+U$1+2,FALSE)</f>
        <v>5413</v>
      </c>
      <c r="V19" s="11">
        <f>VLOOKUP($G19,Data!$A$3:$EX$360,(V$3-1979)*4+V$1+2,FALSE)</f>
        <v>4638</v>
      </c>
      <c r="W19" s="11">
        <f>VLOOKUP($G19,Data!$A$3:$EX$360,(W$3-1979)*4+W$1+2,FALSE)</f>
        <v>3637</v>
      </c>
      <c r="X19" s="11">
        <f>VLOOKUP($G19,Data!$A$3:$EX$360,(X$3-1979)*4+X$1+2,FALSE)</f>
        <v>2634</v>
      </c>
      <c r="Y19" s="11">
        <f>VLOOKUP($G19,Data!$A$3:$EX$360,(Y$3-1979)*4+Y$1+2,FALSE)</f>
        <v>2225</v>
      </c>
      <c r="Z19" s="11">
        <f>VLOOKUP($G19,Data!$A$3:$EX$360,(Z$3-1979)*4+Z$1+2,FALSE)</f>
        <v>685</v>
      </c>
      <c r="AA19" s="11">
        <f>VLOOKUP($G19,Data!$A$3:$EX$360,(AA$3-1979)*4+AA$1+2,FALSE)</f>
        <v>338</v>
      </c>
      <c r="AB19" s="11">
        <f>VLOOKUP($G19,Data!$A$3:$EX$360,(AB$3-1979)*4+AB$1+2,FALSE)</f>
        <v>181</v>
      </c>
      <c r="AC19" s="11">
        <f>VLOOKUP($G19,Data!$A$3:$EX$360,(AC$3-1979)*4+AC$1+2,FALSE)</f>
        <v>130</v>
      </c>
      <c r="AD19" s="11">
        <f>VLOOKUP($G19,Data!$A$3:$EX$360,(AD$3-1979)*4+AD$1+2,FALSE)</f>
        <v>10</v>
      </c>
      <c r="AE19" s="11">
        <f>VLOOKUP($G19,Data!$A$3:$EX$360,(AE$3-1979)*4+AE$1+2,FALSE)</f>
        <v>10</v>
      </c>
      <c r="AF19" s="11">
        <f>VLOOKUP($G19,Data!$A$3:$EX$360,(AF$3-1979)*4+AF$1+2,FALSE)</f>
        <v>0</v>
      </c>
      <c r="AG19" s="11">
        <f>VLOOKUP($G19,Data!$A$3:$EX$360,(AG$3-1979)*4+AG$1+2,FALSE)</f>
        <v>0</v>
      </c>
      <c r="AH19" s="11">
        <f>VLOOKUP($G19,Data!$A$3:$EX$360,(AH$3-1979)*4+AH$1+2,FALSE)</f>
        <v>0</v>
      </c>
      <c r="AI19" s="11">
        <f>VLOOKUP($G19,Data!$A$3:$EX$360,(AI$3-1979)*4+AI$1+2,FALSE)</f>
        <v>0</v>
      </c>
      <c r="AJ19" s="11">
        <f>VLOOKUP($G19,Data!$A$3:$EX$360,(AJ$3-1979)*4+AJ$1+2,FALSE)</f>
        <v>0</v>
      </c>
      <c r="AK19" s="11">
        <f>VLOOKUP($G19,Data!$A$3:$EX$360,(AK$3-1979)*4+AK$1+2,FALSE)</f>
        <v>19708</v>
      </c>
      <c r="AL19" s="11">
        <f>VLOOKUP($G19,Data!$A$3:$EX$360,(AL$3-1979)*4+AL$1+2,FALSE)</f>
        <v>159879</v>
      </c>
      <c r="AM19" s="11">
        <f>VLOOKUP($G19,Data!$A$3:$EX$360,(AM$3-1979)*4+AM$1+2,FALSE)</f>
        <v>147460</v>
      </c>
      <c r="AN19" s="11">
        <f>VLOOKUP($G19,Data!$A$3:$EX$360,(AN$3-1979)*4+AN$1+2,FALSE)</f>
        <v>103994</v>
      </c>
      <c r="AO19" s="11">
        <f>VLOOKUP($G19,Data!$A$3:$EX$360,(AO$3-1979)*4+AO$1+2,FALSE)</f>
        <v>76783</v>
      </c>
      <c r="AP19" s="11">
        <f>VLOOKUP($G19,Data!$A$3:$EX$360,(AP$3-1979)*4+AP$1+2,FALSE)</f>
        <v>57221</v>
      </c>
      <c r="AQ19" s="11">
        <f>VLOOKUP($G19,Data!$A$3:$EX$360,(AQ$3-1979)*4+AQ$1+2,FALSE)</f>
        <v>38677</v>
      </c>
      <c r="AR19" s="11">
        <f>VLOOKUP($G19,Data!$A$3:$EX$360,(AR$3-1979)*4+AR$1+2,FALSE)</f>
        <v>32944</v>
      </c>
      <c r="AS19" s="4">
        <f>VLOOKUP($G19,Data!$A$3:$EX$360,(AS$3-1979)*4+AS$1+2,FALSE)</f>
        <v>0</v>
      </c>
    </row>
    <row r="20" spans="2:45" s="37" customFormat="1" outlineLevel="2">
      <c r="B20" s="4" t="s">
        <v>744</v>
      </c>
      <c r="D20" s="4" t="s">
        <v>736</v>
      </c>
      <c r="E20" s="37" t="str">
        <f>F21</f>
        <v>Debt Securities</v>
      </c>
      <c r="F20" s="36" t="s">
        <v>93</v>
      </c>
      <c r="G20" s="37" t="s">
        <v>440</v>
      </c>
      <c r="H20" s="37">
        <f>VLOOKUP($G20,Data!$A$3:$EX$360,(H$3-1979)*4+H$1+2,FALSE)</f>
        <v>8216</v>
      </c>
      <c r="I20" s="38">
        <f>VLOOKUP($G20,Data!$A$3:$EX$360,(I$3-1979)*4+I$1+2,FALSE)</f>
        <v>8739</v>
      </c>
      <c r="J20" s="38">
        <f>VLOOKUP($G20,Data!$A$3:$EX$360,(J$3-1979)*4+J$1+2,FALSE)</f>
        <v>9125</v>
      </c>
      <c r="K20" s="38">
        <f>VLOOKUP($G20,Data!$A$3:$EX$360,(K$3-1979)*4+K$1+2,FALSE)</f>
        <v>8937</v>
      </c>
      <c r="L20" s="38">
        <f>VLOOKUP($G20,Data!$A$3:$EX$360,(L$3-1979)*4+L$1+2,FALSE)</f>
        <v>8645</v>
      </c>
      <c r="M20" s="38">
        <f>VLOOKUP($G20,Data!$A$3:$EX$360,(M$3-1979)*4+M$1+2,FALSE)</f>
        <v>8389</v>
      </c>
      <c r="N20" s="38">
        <f>VLOOKUP($G20,Data!$A$3:$EX$360,(N$3-1979)*4+N$1+2,FALSE)</f>
        <v>8227</v>
      </c>
      <c r="O20" s="38">
        <f>VLOOKUP($G20,Data!$A$3:$EX$360,(O$3-1979)*4+O$1+2,FALSE)</f>
        <v>7829</v>
      </c>
      <c r="P20" s="38">
        <f>VLOOKUP($G20,Data!$A$3:$EX$360,(P$3-1979)*4+P$1+2,FALSE)</f>
        <v>7553</v>
      </c>
      <c r="Q20" s="38">
        <f>VLOOKUP($G20,Data!$A$3:$EX$360,(Q$3-1979)*4+Q$1+2,FALSE)</f>
        <v>7553</v>
      </c>
      <c r="R20" s="38">
        <f>VLOOKUP($G20,Data!$A$3:$EX$360,(R$3-1979)*4+R$1+2,FALSE)</f>
        <v>6525</v>
      </c>
      <c r="S20" s="38">
        <f>VLOOKUP($G20,Data!$A$3:$EX$360,(S$3-1979)*4+S$1+2,FALSE)</f>
        <v>6342</v>
      </c>
      <c r="T20" s="38">
        <f>VLOOKUP($G20,Data!$A$3:$EX$360,(T$3-1979)*4+T$1+2,FALSE)</f>
        <v>6044</v>
      </c>
      <c r="U20" s="38">
        <f>VLOOKUP($G20,Data!$A$3:$EX$360,(U$3-1979)*4+U$1+2,FALSE)</f>
        <v>5413</v>
      </c>
      <c r="V20" s="38">
        <f>VLOOKUP($G20,Data!$A$3:$EX$360,(V$3-1979)*4+V$1+2,FALSE)</f>
        <v>4638</v>
      </c>
      <c r="W20" s="38">
        <f>VLOOKUP($G20,Data!$A$3:$EX$360,(W$3-1979)*4+W$1+2,FALSE)</f>
        <v>3637</v>
      </c>
      <c r="X20" s="38">
        <f>VLOOKUP($G20,Data!$A$3:$EX$360,(X$3-1979)*4+X$1+2,FALSE)</f>
        <v>2634</v>
      </c>
      <c r="Y20" s="38">
        <f>VLOOKUP($G20,Data!$A$3:$EX$360,(Y$3-1979)*4+Y$1+2,FALSE)</f>
        <v>2225</v>
      </c>
      <c r="Z20" s="38">
        <f>VLOOKUP($G20,Data!$A$3:$EX$360,(Z$3-1979)*4+Z$1+2,FALSE)</f>
        <v>685</v>
      </c>
      <c r="AA20" s="38">
        <f>VLOOKUP($G20,Data!$A$3:$EX$360,(AA$3-1979)*4+AA$1+2,FALSE)</f>
        <v>338</v>
      </c>
      <c r="AB20" s="38">
        <f>VLOOKUP($G20,Data!$A$3:$EX$360,(AB$3-1979)*4+AB$1+2,FALSE)</f>
        <v>181</v>
      </c>
      <c r="AC20" s="38">
        <f>VLOOKUP($G20,Data!$A$3:$EX$360,(AC$3-1979)*4+AC$1+2,FALSE)</f>
        <v>130</v>
      </c>
      <c r="AD20" s="38">
        <f>VLOOKUP($G20,Data!$A$3:$EX$360,(AD$3-1979)*4+AD$1+2,FALSE)</f>
        <v>10</v>
      </c>
      <c r="AE20" s="38">
        <f>VLOOKUP($G20,Data!$A$3:$EX$360,(AE$3-1979)*4+AE$1+2,FALSE)</f>
        <v>10</v>
      </c>
      <c r="AF20" s="38">
        <f>VLOOKUP($G20,Data!$A$3:$EX$360,(AF$3-1979)*4+AF$1+2,FALSE)</f>
        <v>0</v>
      </c>
      <c r="AG20" s="38">
        <f>VLOOKUP($G20,Data!$A$3:$EX$360,(AG$3-1979)*4+AG$1+2,FALSE)</f>
        <v>0</v>
      </c>
      <c r="AH20" s="38">
        <f>VLOOKUP($G20,Data!$A$3:$EX$360,(AH$3-1979)*4+AH$1+2,FALSE)</f>
        <v>0</v>
      </c>
      <c r="AI20" s="38">
        <f>VLOOKUP($G20,Data!$A$3:$EX$360,(AI$3-1979)*4+AI$1+2,FALSE)</f>
        <v>0</v>
      </c>
      <c r="AJ20" s="38">
        <f>VLOOKUP($G20,Data!$A$3:$EX$360,(AJ$3-1979)*4+AJ$1+2,FALSE)</f>
        <v>0</v>
      </c>
      <c r="AK20" s="38">
        <f>VLOOKUP($G20,Data!$A$3:$EX$360,(AK$3-1979)*4+AK$1+2,FALSE)</f>
        <v>19708</v>
      </c>
      <c r="AL20" s="38">
        <f>VLOOKUP($G20,Data!$A$3:$EX$360,(AL$3-1979)*4+AL$1+2,FALSE)</f>
        <v>1068250</v>
      </c>
      <c r="AM20" s="38">
        <f>VLOOKUP($G20,Data!$A$3:$EX$360,(AM$3-1979)*4+AM$1+2,FALSE)</f>
        <v>1139601</v>
      </c>
      <c r="AN20" s="38">
        <f>VLOOKUP($G20,Data!$A$3:$EX$360,(AN$3-1979)*4+AN$1+2,FALSE)</f>
        <v>941677</v>
      </c>
      <c r="AO20" s="38">
        <f>VLOOKUP($G20,Data!$A$3:$EX$360,(AO$3-1979)*4+AO$1+2,FALSE)</f>
        <v>1003445</v>
      </c>
      <c r="AP20" s="38">
        <f>VLOOKUP($G20,Data!$A$3:$EX$360,(AP$3-1979)*4+AP$1+2,FALSE)</f>
        <v>1547383</v>
      </c>
      <c r="AQ20" s="38">
        <f>VLOOKUP($G20,Data!$A$3:$EX$360,(AQ$3-1979)*4+AQ$1+2,FALSE)</f>
        <v>1775509</v>
      </c>
      <c r="AR20" s="38">
        <f>VLOOKUP($G20,Data!$A$3:$EX$360,(AR$3-1979)*4+AR$1+2,FALSE)</f>
        <v>1780405</v>
      </c>
      <c r="AS20" s="37">
        <f>VLOOKUP($G20,Data!$A$3:$EX$360,(AS$3-1979)*4+AS$1+2,FALSE)</f>
        <v>0</v>
      </c>
    </row>
    <row r="21" spans="2:45" outlineLevel="1">
      <c r="B21" s="4" t="s">
        <v>744</v>
      </c>
      <c r="D21" s="4" t="s">
        <v>736</v>
      </c>
      <c r="E21" s="4" t="str">
        <f>F30</f>
        <v>Financial</v>
      </c>
      <c r="F21" s="7" t="s">
        <v>13</v>
      </c>
      <c r="G21" s="4" t="s">
        <v>435</v>
      </c>
      <c r="H21" s="4">
        <f>VLOOKUP($G21,Data!$A$3:$EX$360,(H$3-1979)*4+H$1+2,FALSE)</f>
        <v>124507</v>
      </c>
      <c r="I21" s="11">
        <f>VLOOKUP($G21,Data!$A$3:$EX$360,(I$3-1979)*4+I$1+2,FALSE)</f>
        <v>128038</v>
      </c>
      <c r="J21" s="11">
        <f>VLOOKUP($G21,Data!$A$3:$EX$360,(J$3-1979)*4+J$1+2,FALSE)</f>
        <v>136863</v>
      </c>
      <c r="K21" s="11">
        <f>VLOOKUP($G21,Data!$A$3:$EX$360,(K$3-1979)*4+K$1+2,FALSE)</f>
        <v>144544</v>
      </c>
      <c r="L21" s="11">
        <f>VLOOKUP($G21,Data!$A$3:$EX$360,(L$3-1979)*4+L$1+2,FALSE)</f>
        <v>159203</v>
      </c>
      <c r="M21" s="11">
        <f>VLOOKUP($G21,Data!$A$3:$EX$360,(M$3-1979)*4+M$1+2,FALSE)</f>
        <v>167612</v>
      </c>
      <c r="N21" s="11">
        <f>VLOOKUP($G21,Data!$A$3:$EX$360,(N$3-1979)*4+N$1+2,FALSE)</f>
        <v>186025</v>
      </c>
      <c r="O21" s="11">
        <f>VLOOKUP($G21,Data!$A$3:$EX$360,(O$3-1979)*4+O$1+2,FALSE)</f>
        <v>205454</v>
      </c>
      <c r="P21" s="11">
        <f>VLOOKUP($G21,Data!$A$3:$EX$360,(P$3-1979)*4+P$1+2,FALSE)</f>
        <v>226459</v>
      </c>
      <c r="Q21" s="11">
        <f>VLOOKUP($G21,Data!$A$3:$EX$360,(Q$3-1979)*4+Q$1+2,FALSE)</f>
        <v>241215</v>
      </c>
      <c r="R21" s="11">
        <f>VLOOKUP($G21,Data!$A$3:$EX$360,(R$3-1979)*4+R$1+2,FALSE)</f>
        <v>233300</v>
      </c>
      <c r="S21" s="11">
        <f>VLOOKUP($G21,Data!$A$3:$EX$360,(S$3-1979)*4+S$1+2,FALSE)</f>
        <v>241432</v>
      </c>
      <c r="T21" s="11">
        <f>VLOOKUP($G21,Data!$A$3:$EX$360,(T$3-1979)*4+T$1+2,FALSE)</f>
        <v>272530</v>
      </c>
      <c r="U21" s="11">
        <f>VLOOKUP($G21,Data!$A$3:$EX$360,(U$3-1979)*4+U$1+2,FALSE)</f>
        <v>300424</v>
      </c>
      <c r="V21" s="11">
        <f>VLOOKUP($G21,Data!$A$3:$EX$360,(V$3-1979)*4+V$1+2,FALSE)</f>
        <v>336653</v>
      </c>
      <c r="W21" s="11">
        <f>VLOOKUP($G21,Data!$A$3:$EX$360,(W$3-1979)*4+W$1+2,FALSE)</f>
        <v>368156</v>
      </c>
      <c r="X21" s="11">
        <f>VLOOKUP($G21,Data!$A$3:$EX$360,(X$3-1979)*4+X$1+2,FALSE)</f>
        <v>380831</v>
      </c>
      <c r="Y21" s="11">
        <f>VLOOKUP($G21,Data!$A$3:$EX$360,(Y$3-1979)*4+Y$1+2,FALSE)</f>
        <v>393132</v>
      </c>
      <c r="Z21" s="11">
        <f>VLOOKUP($G21,Data!$A$3:$EX$360,(Z$3-1979)*4+Z$1+2,FALSE)</f>
        <v>431421</v>
      </c>
      <c r="AA21" s="11">
        <f>VLOOKUP($G21,Data!$A$3:$EX$360,(AA$3-1979)*4+AA$1+2,FALSE)</f>
        <v>452479</v>
      </c>
      <c r="AB21" s="11">
        <f>VLOOKUP($G21,Data!$A$3:$EX$360,(AB$3-1979)*4+AB$1+2,FALSE)</f>
        <v>478144</v>
      </c>
      <c r="AC21" s="11">
        <f>VLOOKUP($G21,Data!$A$3:$EX$360,(AC$3-1979)*4+AC$1+2,FALSE)</f>
        <v>511833</v>
      </c>
      <c r="AD21" s="11">
        <f>VLOOKUP($G21,Data!$A$3:$EX$360,(AD$3-1979)*4+AD$1+2,FALSE)</f>
        <v>551685</v>
      </c>
      <c r="AE21" s="11">
        <f>VLOOKUP($G21,Data!$A$3:$EX$360,(AE$3-1979)*4+AE$1+2,FALSE)</f>
        <v>629416</v>
      </c>
      <c r="AF21" s="11">
        <f>VLOOKUP($G21,Data!$A$3:$EX$360,(AF$3-1979)*4+AF$1+2,FALSE)</f>
        <v>666665</v>
      </c>
      <c r="AG21" s="11">
        <f>VLOOKUP($G21,Data!$A$3:$EX$360,(AG$3-1979)*4+AG$1+2,FALSE)</f>
        <v>717819</v>
      </c>
      <c r="AH21" s="11">
        <f>VLOOKUP($G21,Data!$A$3:$EX$360,(AH$3-1979)*4+AH$1+2,FALSE)</f>
        <v>744215</v>
      </c>
      <c r="AI21" s="11">
        <f>VLOOKUP($G21,Data!$A$3:$EX$360,(AI$3-1979)*4+AI$1+2,FALSE)</f>
        <v>778915</v>
      </c>
      <c r="AJ21" s="11">
        <f>VLOOKUP($G21,Data!$A$3:$EX$360,(AJ$3-1979)*4+AJ$1+2,FALSE)</f>
        <v>740611</v>
      </c>
      <c r="AK21" s="11">
        <f>VLOOKUP($G21,Data!$A$3:$EX$360,(AK$3-1979)*4+AK$1+2,FALSE)</f>
        <v>495629</v>
      </c>
      <c r="AL21" s="11">
        <f>VLOOKUP($G21,Data!$A$3:$EX$360,(AL$3-1979)*4+AL$1+2,FALSE)</f>
        <v>1844838</v>
      </c>
      <c r="AM21" s="11">
        <f>VLOOKUP($G21,Data!$A$3:$EX$360,(AM$3-1979)*4+AM$1+2,FALSE)</f>
        <v>2161094</v>
      </c>
      <c r="AN21" s="11">
        <f>VLOOKUP($G21,Data!$A$3:$EX$360,(AN$3-1979)*4+AN$1+2,FALSE)</f>
        <v>2605123</v>
      </c>
      <c r="AO21" s="11">
        <f>VLOOKUP($G21,Data!$A$3:$EX$360,(AO$3-1979)*4+AO$1+2,FALSE)</f>
        <v>2669590</v>
      </c>
      <c r="AP21" s="11">
        <f>VLOOKUP($G21,Data!$A$3:$EX$360,(AP$3-1979)*4+AP$1+2,FALSE)</f>
        <v>3756158</v>
      </c>
      <c r="AQ21" s="11">
        <f>VLOOKUP($G21,Data!$A$3:$EX$360,(AQ$3-1979)*4+AQ$1+2,FALSE)</f>
        <v>4236873</v>
      </c>
      <c r="AR21" s="11">
        <f>VLOOKUP($G21,Data!$A$3:$EX$360,(AR$3-1979)*4+AR$1+2,FALSE)</f>
        <v>4241957</v>
      </c>
      <c r="AS21" s="4">
        <f>VLOOKUP($G21,Data!$A$3:$EX$360,(AS$3-1979)*4+AS$1+2,FALSE)</f>
        <v>0</v>
      </c>
    </row>
    <row r="22" spans="2:45" outlineLevel="2">
      <c r="B22" s="4" t="s">
        <v>744</v>
      </c>
      <c r="D22" s="4" t="s">
        <v>736</v>
      </c>
      <c r="E22" s="4" t="str">
        <f>F26</f>
        <v>Depository Institution Loans (NEC)</v>
      </c>
      <c r="F22" s="8" t="s">
        <v>96</v>
      </c>
      <c r="G22" s="4" t="s">
        <v>444</v>
      </c>
      <c r="H22" s="4">
        <f>VLOOKUP($G22,Data!$A$3:$EX$360,(H$3-1979)*4+H$1+2,FALSE)</f>
        <v>0</v>
      </c>
      <c r="I22" s="11">
        <f>VLOOKUP($G22,Data!$A$3:$EX$360,(I$3-1979)*4+I$1+2,FALSE)</f>
        <v>0</v>
      </c>
      <c r="J22" s="11">
        <f>VLOOKUP($G22,Data!$A$3:$EX$360,(J$3-1979)*4+J$1+2,FALSE)</f>
        <v>0</v>
      </c>
      <c r="K22" s="11">
        <f>VLOOKUP($G22,Data!$A$3:$EX$360,(K$3-1979)*4+K$1+2,FALSE)</f>
        <v>0</v>
      </c>
      <c r="L22" s="11">
        <f>VLOOKUP($G22,Data!$A$3:$EX$360,(L$3-1979)*4+L$1+2,FALSE)</f>
        <v>0</v>
      </c>
      <c r="M22" s="11">
        <f>VLOOKUP($G22,Data!$A$3:$EX$360,(M$3-1979)*4+M$1+2,FALSE)</f>
        <v>0</v>
      </c>
      <c r="N22" s="11">
        <f>VLOOKUP($G22,Data!$A$3:$EX$360,(N$3-1979)*4+N$1+2,FALSE)</f>
        <v>0</v>
      </c>
      <c r="O22" s="11">
        <f>VLOOKUP($G22,Data!$A$3:$EX$360,(O$3-1979)*4+O$1+2,FALSE)</f>
        <v>0</v>
      </c>
      <c r="P22" s="11">
        <f>VLOOKUP($G22,Data!$A$3:$EX$360,(P$3-1979)*4+P$1+2,FALSE)</f>
        <v>0</v>
      </c>
      <c r="Q22" s="11">
        <f>VLOOKUP($G22,Data!$A$3:$EX$360,(Q$3-1979)*4+Q$1+2,FALSE)</f>
        <v>0</v>
      </c>
      <c r="R22" s="11">
        <f>VLOOKUP($G22,Data!$A$3:$EX$360,(R$3-1979)*4+R$1+2,FALSE)</f>
        <v>0</v>
      </c>
      <c r="S22" s="11">
        <f>VLOOKUP($G22,Data!$A$3:$EX$360,(S$3-1979)*4+S$1+2,FALSE)</f>
        <v>0</v>
      </c>
      <c r="T22" s="11">
        <f>VLOOKUP($G22,Data!$A$3:$EX$360,(T$3-1979)*4+T$1+2,FALSE)</f>
        <v>0</v>
      </c>
      <c r="U22" s="11">
        <f>VLOOKUP($G22,Data!$A$3:$EX$360,(U$3-1979)*4+U$1+2,FALSE)</f>
        <v>0</v>
      </c>
      <c r="V22" s="11">
        <f>VLOOKUP($G22,Data!$A$3:$EX$360,(V$3-1979)*4+V$1+2,FALSE)</f>
        <v>0</v>
      </c>
      <c r="W22" s="11">
        <f>VLOOKUP($G22,Data!$A$3:$EX$360,(W$3-1979)*4+W$1+2,FALSE)</f>
        <v>0</v>
      </c>
      <c r="X22" s="11">
        <f>VLOOKUP($G22,Data!$A$3:$EX$360,(X$3-1979)*4+X$1+2,FALSE)</f>
        <v>0</v>
      </c>
      <c r="Y22" s="11">
        <f>VLOOKUP($G22,Data!$A$3:$EX$360,(Y$3-1979)*4+Y$1+2,FALSE)</f>
        <v>0</v>
      </c>
      <c r="Z22" s="11">
        <f>VLOOKUP($G22,Data!$A$3:$EX$360,(Z$3-1979)*4+Z$1+2,FALSE)</f>
        <v>0</v>
      </c>
      <c r="AA22" s="11">
        <f>VLOOKUP($G22,Data!$A$3:$EX$360,(AA$3-1979)*4+AA$1+2,FALSE)</f>
        <v>0</v>
      </c>
      <c r="AB22" s="11">
        <f>VLOOKUP($G22,Data!$A$3:$EX$360,(AB$3-1979)*4+AB$1+2,FALSE)</f>
        <v>0</v>
      </c>
      <c r="AC22" s="11">
        <f>VLOOKUP($G22,Data!$A$3:$EX$360,(AC$3-1979)*4+AC$1+2,FALSE)</f>
        <v>0</v>
      </c>
      <c r="AD22" s="11">
        <f>VLOOKUP($G22,Data!$A$3:$EX$360,(AD$3-1979)*4+AD$1+2,FALSE)</f>
        <v>0</v>
      </c>
      <c r="AE22" s="11">
        <f>VLOOKUP($G22,Data!$A$3:$EX$360,(AE$3-1979)*4+AE$1+2,FALSE)</f>
        <v>0</v>
      </c>
      <c r="AF22" s="11">
        <f>VLOOKUP($G22,Data!$A$3:$EX$360,(AF$3-1979)*4+AF$1+2,FALSE)</f>
        <v>0</v>
      </c>
      <c r="AG22" s="11">
        <f>VLOOKUP($G22,Data!$A$3:$EX$360,(AG$3-1979)*4+AG$1+2,FALSE)</f>
        <v>0</v>
      </c>
      <c r="AH22" s="11">
        <f>VLOOKUP($G22,Data!$A$3:$EX$360,(AH$3-1979)*4+AH$1+2,FALSE)</f>
        <v>0</v>
      </c>
      <c r="AI22" s="11">
        <f>VLOOKUP($G22,Data!$A$3:$EX$360,(AI$3-1979)*4+AI$1+2,FALSE)</f>
        <v>0</v>
      </c>
      <c r="AJ22" s="11">
        <f>VLOOKUP($G22,Data!$A$3:$EX$360,(AJ$3-1979)*4+AJ$1+2,FALSE)</f>
        <v>0</v>
      </c>
      <c r="AK22" s="11">
        <f>VLOOKUP($G22,Data!$A$3:$EX$360,(AK$3-1979)*4+AK$1+2,FALSE)</f>
        <v>0</v>
      </c>
      <c r="AL22" s="11">
        <f>VLOOKUP($G22,Data!$A$3:$EX$360,(AL$3-1979)*4+AL$1+2,FALSE)</f>
        <v>47532</v>
      </c>
      <c r="AM22" s="11">
        <f>VLOOKUP($G22,Data!$A$3:$EX$360,(AM$3-1979)*4+AM$1+2,FALSE)</f>
        <v>24703</v>
      </c>
      <c r="AN22" s="11">
        <f>VLOOKUP($G22,Data!$A$3:$EX$360,(AN$3-1979)*4+AN$1+2,FALSE)</f>
        <v>9013</v>
      </c>
      <c r="AO22" s="11">
        <f>VLOOKUP($G22,Data!$A$3:$EX$360,(AO$3-1979)*4+AO$1+2,FALSE)</f>
        <v>556</v>
      </c>
      <c r="AP22" s="11">
        <f>VLOOKUP($G22,Data!$A$3:$EX$360,(AP$3-1979)*4+AP$1+2,FALSE)</f>
        <v>97</v>
      </c>
      <c r="AQ22" s="11">
        <f>VLOOKUP($G22,Data!$A$3:$EX$360,(AQ$3-1979)*4+AQ$1+2,FALSE)</f>
        <v>0</v>
      </c>
      <c r="AR22" s="11">
        <f>VLOOKUP($G22,Data!$A$3:$EX$360,(AR$3-1979)*4+AR$1+2,FALSE)</f>
        <v>0</v>
      </c>
      <c r="AS22" s="4">
        <f>VLOOKUP($G22,Data!$A$3:$EX$360,(AS$3-1979)*4+AS$1+2,FALSE)</f>
        <v>0</v>
      </c>
    </row>
    <row r="23" spans="2:45" outlineLevel="2">
      <c r="B23" s="4" t="s">
        <v>744</v>
      </c>
      <c r="D23" s="4" t="s">
        <v>736</v>
      </c>
      <c r="E23" s="4" t="str">
        <f>F26</f>
        <v>Depository Institution Loans (NEC)</v>
      </c>
      <c r="F23" s="8" t="s">
        <v>97</v>
      </c>
      <c r="G23" s="4" t="s">
        <v>445</v>
      </c>
      <c r="H23" s="4">
        <f>VLOOKUP($G23,Data!$A$3:$EX$360,(H$3-1979)*4+H$1+2,FALSE)</f>
        <v>0</v>
      </c>
      <c r="I23" s="11">
        <f>VLOOKUP($G23,Data!$A$3:$EX$360,(I$3-1979)*4+I$1+2,FALSE)</f>
        <v>0</v>
      </c>
      <c r="J23" s="11">
        <f>VLOOKUP($G23,Data!$A$3:$EX$360,(J$3-1979)*4+J$1+2,FALSE)</f>
        <v>0</v>
      </c>
      <c r="K23" s="11">
        <f>VLOOKUP($G23,Data!$A$3:$EX$360,(K$3-1979)*4+K$1+2,FALSE)</f>
        <v>0</v>
      </c>
      <c r="L23" s="11">
        <f>VLOOKUP($G23,Data!$A$3:$EX$360,(L$3-1979)*4+L$1+2,FALSE)</f>
        <v>0</v>
      </c>
      <c r="M23" s="11">
        <f>VLOOKUP($G23,Data!$A$3:$EX$360,(M$3-1979)*4+M$1+2,FALSE)</f>
        <v>0</v>
      </c>
      <c r="N23" s="11">
        <f>VLOOKUP($G23,Data!$A$3:$EX$360,(N$3-1979)*4+N$1+2,FALSE)</f>
        <v>0</v>
      </c>
      <c r="O23" s="11">
        <f>VLOOKUP($G23,Data!$A$3:$EX$360,(O$3-1979)*4+O$1+2,FALSE)</f>
        <v>0</v>
      </c>
      <c r="P23" s="11">
        <f>VLOOKUP($G23,Data!$A$3:$EX$360,(P$3-1979)*4+P$1+2,FALSE)</f>
        <v>0</v>
      </c>
      <c r="Q23" s="11">
        <f>VLOOKUP($G23,Data!$A$3:$EX$360,(Q$3-1979)*4+Q$1+2,FALSE)</f>
        <v>0</v>
      </c>
      <c r="R23" s="11">
        <f>VLOOKUP($G23,Data!$A$3:$EX$360,(R$3-1979)*4+R$1+2,FALSE)</f>
        <v>0</v>
      </c>
      <c r="S23" s="11">
        <f>VLOOKUP($G23,Data!$A$3:$EX$360,(S$3-1979)*4+S$1+2,FALSE)</f>
        <v>0</v>
      </c>
      <c r="T23" s="11">
        <f>VLOOKUP($G23,Data!$A$3:$EX$360,(T$3-1979)*4+T$1+2,FALSE)</f>
        <v>0</v>
      </c>
      <c r="U23" s="11">
        <f>VLOOKUP($G23,Data!$A$3:$EX$360,(U$3-1979)*4+U$1+2,FALSE)</f>
        <v>0</v>
      </c>
      <c r="V23" s="11">
        <f>VLOOKUP($G23,Data!$A$3:$EX$360,(V$3-1979)*4+V$1+2,FALSE)</f>
        <v>0</v>
      </c>
      <c r="W23" s="11">
        <f>VLOOKUP($G23,Data!$A$3:$EX$360,(W$3-1979)*4+W$1+2,FALSE)</f>
        <v>0</v>
      </c>
      <c r="X23" s="11">
        <f>VLOOKUP($G23,Data!$A$3:$EX$360,(X$3-1979)*4+X$1+2,FALSE)</f>
        <v>0</v>
      </c>
      <c r="Y23" s="11">
        <f>VLOOKUP($G23,Data!$A$3:$EX$360,(Y$3-1979)*4+Y$1+2,FALSE)</f>
        <v>0</v>
      </c>
      <c r="Z23" s="11">
        <f>VLOOKUP($G23,Data!$A$3:$EX$360,(Z$3-1979)*4+Z$1+2,FALSE)</f>
        <v>0</v>
      </c>
      <c r="AA23" s="11">
        <f>VLOOKUP($G23,Data!$A$3:$EX$360,(AA$3-1979)*4+AA$1+2,FALSE)</f>
        <v>0</v>
      </c>
      <c r="AB23" s="11">
        <f>VLOOKUP($G23,Data!$A$3:$EX$360,(AB$3-1979)*4+AB$1+2,FALSE)</f>
        <v>0</v>
      </c>
      <c r="AC23" s="11">
        <f>VLOOKUP($G23,Data!$A$3:$EX$360,(AC$3-1979)*4+AC$1+2,FALSE)</f>
        <v>0</v>
      </c>
      <c r="AD23" s="11">
        <f>VLOOKUP($G23,Data!$A$3:$EX$360,(AD$3-1979)*4+AD$1+2,FALSE)</f>
        <v>0</v>
      </c>
      <c r="AE23" s="11">
        <f>VLOOKUP($G23,Data!$A$3:$EX$360,(AE$3-1979)*4+AE$1+2,FALSE)</f>
        <v>0</v>
      </c>
      <c r="AF23" s="11">
        <f>VLOOKUP($G23,Data!$A$3:$EX$360,(AF$3-1979)*4+AF$1+2,FALSE)</f>
        <v>0</v>
      </c>
      <c r="AG23" s="11">
        <f>VLOOKUP($G23,Data!$A$3:$EX$360,(AG$3-1979)*4+AG$1+2,FALSE)</f>
        <v>0</v>
      </c>
      <c r="AH23" s="11">
        <f>VLOOKUP($G23,Data!$A$3:$EX$360,(AH$3-1979)*4+AH$1+2,FALSE)</f>
        <v>0</v>
      </c>
      <c r="AI23" s="11">
        <f>VLOOKUP($G23,Data!$A$3:$EX$360,(AI$3-1979)*4+AI$1+2,FALSE)</f>
        <v>0</v>
      </c>
      <c r="AJ23" s="11">
        <f>VLOOKUP($G23,Data!$A$3:$EX$360,(AJ$3-1979)*4+AJ$1+2,FALSE)</f>
        <v>0</v>
      </c>
      <c r="AK23" s="11">
        <f>VLOOKUP($G23,Data!$A$3:$EX$360,(AK$3-1979)*4+AK$1+2,FALSE)</f>
        <v>45484</v>
      </c>
      <c r="AL23" s="11">
        <f>VLOOKUP($G23,Data!$A$3:$EX$360,(AL$3-1979)*4+AL$1+2,FALSE)</f>
        <v>0</v>
      </c>
      <c r="AM23" s="11">
        <f>VLOOKUP($G23,Data!$A$3:$EX$360,(AM$3-1979)*4+AM$1+2,FALSE)</f>
        <v>0</v>
      </c>
      <c r="AN23" s="11">
        <f>VLOOKUP($G23,Data!$A$3:$EX$360,(AN$3-1979)*4+AN$1+2,FALSE)</f>
        <v>0</v>
      </c>
      <c r="AO23" s="11">
        <f>VLOOKUP($G23,Data!$A$3:$EX$360,(AO$3-1979)*4+AO$1+2,FALSE)</f>
        <v>0</v>
      </c>
      <c r="AP23" s="11">
        <f>VLOOKUP($G23,Data!$A$3:$EX$360,(AP$3-1979)*4+AP$1+2,FALSE)</f>
        <v>0</v>
      </c>
      <c r="AQ23" s="11">
        <f>VLOOKUP($G23,Data!$A$3:$EX$360,(AQ$3-1979)*4+AQ$1+2,FALSE)</f>
        <v>0</v>
      </c>
      <c r="AR23" s="11">
        <f>VLOOKUP($G23,Data!$A$3:$EX$360,(AR$3-1979)*4+AR$1+2,FALSE)</f>
        <v>0</v>
      </c>
      <c r="AS23" s="4">
        <f>VLOOKUP($G23,Data!$A$3:$EX$360,(AS$3-1979)*4+AS$1+2,FALSE)</f>
        <v>0</v>
      </c>
    </row>
    <row r="24" spans="2:45" outlineLevel="2">
      <c r="B24" s="4" t="s">
        <v>744</v>
      </c>
      <c r="D24" s="4" t="s">
        <v>736</v>
      </c>
      <c r="E24" s="4" t="str">
        <f>F26</f>
        <v>Depository Institution Loans (NEC)</v>
      </c>
      <c r="F24" s="8" t="s">
        <v>98</v>
      </c>
      <c r="G24" s="4" t="s">
        <v>446</v>
      </c>
      <c r="H24" s="4">
        <f>VLOOKUP($G24,Data!$A$3:$EX$360,(H$3-1979)*4+H$1+2,FALSE)</f>
        <v>0</v>
      </c>
      <c r="I24" s="11">
        <f>VLOOKUP($G24,Data!$A$3:$EX$360,(I$3-1979)*4+I$1+2,FALSE)</f>
        <v>0</v>
      </c>
      <c r="J24" s="11">
        <f>VLOOKUP($G24,Data!$A$3:$EX$360,(J$3-1979)*4+J$1+2,FALSE)</f>
        <v>0</v>
      </c>
      <c r="K24" s="11">
        <f>VLOOKUP($G24,Data!$A$3:$EX$360,(K$3-1979)*4+K$1+2,FALSE)</f>
        <v>0</v>
      </c>
      <c r="L24" s="11">
        <f>VLOOKUP($G24,Data!$A$3:$EX$360,(L$3-1979)*4+L$1+2,FALSE)</f>
        <v>0</v>
      </c>
      <c r="M24" s="11">
        <f>VLOOKUP($G24,Data!$A$3:$EX$360,(M$3-1979)*4+M$1+2,FALSE)</f>
        <v>0</v>
      </c>
      <c r="N24" s="11">
        <f>VLOOKUP($G24,Data!$A$3:$EX$360,(N$3-1979)*4+N$1+2,FALSE)</f>
        <v>0</v>
      </c>
      <c r="O24" s="11">
        <f>VLOOKUP($G24,Data!$A$3:$EX$360,(O$3-1979)*4+O$1+2,FALSE)</f>
        <v>0</v>
      </c>
      <c r="P24" s="11">
        <f>VLOOKUP($G24,Data!$A$3:$EX$360,(P$3-1979)*4+P$1+2,FALSE)</f>
        <v>0</v>
      </c>
      <c r="Q24" s="11">
        <f>VLOOKUP($G24,Data!$A$3:$EX$360,(Q$3-1979)*4+Q$1+2,FALSE)</f>
        <v>0</v>
      </c>
      <c r="R24" s="11">
        <f>VLOOKUP($G24,Data!$A$3:$EX$360,(R$3-1979)*4+R$1+2,FALSE)</f>
        <v>0</v>
      </c>
      <c r="S24" s="11">
        <f>VLOOKUP($G24,Data!$A$3:$EX$360,(S$3-1979)*4+S$1+2,FALSE)</f>
        <v>0</v>
      </c>
      <c r="T24" s="11">
        <f>VLOOKUP($G24,Data!$A$3:$EX$360,(T$3-1979)*4+T$1+2,FALSE)</f>
        <v>0</v>
      </c>
      <c r="U24" s="11">
        <f>VLOOKUP($G24,Data!$A$3:$EX$360,(U$3-1979)*4+U$1+2,FALSE)</f>
        <v>0</v>
      </c>
      <c r="V24" s="11">
        <f>VLOOKUP($G24,Data!$A$3:$EX$360,(V$3-1979)*4+V$1+2,FALSE)</f>
        <v>0</v>
      </c>
      <c r="W24" s="11">
        <f>VLOOKUP($G24,Data!$A$3:$EX$360,(W$3-1979)*4+W$1+2,FALSE)</f>
        <v>0</v>
      </c>
      <c r="X24" s="11">
        <f>VLOOKUP($G24,Data!$A$3:$EX$360,(X$3-1979)*4+X$1+2,FALSE)</f>
        <v>0</v>
      </c>
      <c r="Y24" s="11">
        <f>VLOOKUP($G24,Data!$A$3:$EX$360,(Y$3-1979)*4+Y$1+2,FALSE)</f>
        <v>0</v>
      </c>
      <c r="Z24" s="11">
        <f>VLOOKUP($G24,Data!$A$3:$EX$360,(Z$3-1979)*4+Z$1+2,FALSE)</f>
        <v>0</v>
      </c>
      <c r="AA24" s="11">
        <f>VLOOKUP($G24,Data!$A$3:$EX$360,(AA$3-1979)*4+AA$1+2,FALSE)</f>
        <v>0</v>
      </c>
      <c r="AB24" s="11">
        <f>VLOOKUP($G24,Data!$A$3:$EX$360,(AB$3-1979)*4+AB$1+2,FALSE)</f>
        <v>0</v>
      </c>
      <c r="AC24" s="11">
        <f>VLOOKUP($G24,Data!$A$3:$EX$360,(AC$3-1979)*4+AC$1+2,FALSE)</f>
        <v>0</v>
      </c>
      <c r="AD24" s="11">
        <f>VLOOKUP($G24,Data!$A$3:$EX$360,(AD$3-1979)*4+AD$1+2,FALSE)</f>
        <v>0</v>
      </c>
      <c r="AE24" s="11">
        <f>VLOOKUP($G24,Data!$A$3:$EX$360,(AE$3-1979)*4+AE$1+2,FALSE)</f>
        <v>0</v>
      </c>
      <c r="AF24" s="11">
        <f>VLOOKUP($G24,Data!$A$3:$EX$360,(AF$3-1979)*4+AF$1+2,FALSE)</f>
        <v>0</v>
      </c>
      <c r="AG24" s="11">
        <f>VLOOKUP($G24,Data!$A$3:$EX$360,(AG$3-1979)*4+AG$1+2,FALSE)</f>
        <v>0</v>
      </c>
      <c r="AH24" s="11">
        <f>VLOOKUP($G24,Data!$A$3:$EX$360,(AH$3-1979)*4+AH$1+2,FALSE)</f>
        <v>0</v>
      </c>
      <c r="AI24" s="11">
        <f>VLOOKUP($G24,Data!$A$3:$EX$360,(AI$3-1979)*4+AI$1+2,FALSE)</f>
        <v>0</v>
      </c>
      <c r="AJ24" s="11">
        <f>VLOOKUP($G24,Data!$A$3:$EX$360,(AJ$3-1979)*4+AJ$1+2,FALSE)</f>
        <v>0</v>
      </c>
      <c r="AK24" s="11">
        <f>VLOOKUP($G24,Data!$A$3:$EX$360,(AK$3-1979)*4+AK$1+2,FALSE)</f>
        <v>444927</v>
      </c>
      <c r="AL24" s="11">
        <f>VLOOKUP($G24,Data!$A$3:$EX$360,(AL$3-1979)*4+AL$1+2,FALSE)</f>
        <v>95300</v>
      </c>
      <c r="AM24" s="11">
        <f>VLOOKUP($G24,Data!$A$3:$EX$360,(AM$3-1979)*4+AM$1+2,FALSE)</f>
        <v>73354</v>
      </c>
      <c r="AN24" s="11">
        <f>VLOOKUP($G24,Data!$A$3:$EX$360,(AN$3-1979)*4+AN$1+2,FALSE)</f>
        <v>21477</v>
      </c>
      <c r="AO24" s="11">
        <f>VLOOKUP($G24,Data!$A$3:$EX$360,(AO$3-1979)*4+AO$1+2,FALSE)</f>
        <v>0</v>
      </c>
      <c r="AP24" s="11">
        <f>VLOOKUP($G24,Data!$A$3:$EX$360,(AP$3-1979)*4+AP$1+2,FALSE)</f>
        <v>0</v>
      </c>
      <c r="AQ24" s="11">
        <f>VLOOKUP($G24,Data!$A$3:$EX$360,(AQ$3-1979)*4+AQ$1+2,FALSE)</f>
        <v>0</v>
      </c>
      <c r="AR24" s="11">
        <f>VLOOKUP($G24,Data!$A$3:$EX$360,(AR$3-1979)*4+AR$1+2,FALSE)</f>
        <v>0</v>
      </c>
      <c r="AS24" s="4">
        <f>VLOOKUP($G24,Data!$A$3:$EX$360,(AS$3-1979)*4+AS$1+2,FALSE)</f>
        <v>0</v>
      </c>
    </row>
    <row r="25" spans="2:45" outlineLevel="2">
      <c r="B25" s="4" t="s">
        <v>744</v>
      </c>
      <c r="D25" s="4" t="s">
        <v>736</v>
      </c>
      <c r="E25" s="4" t="str">
        <f>F26</f>
        <v>Depository Institution Loans (NEC)</v>
      </c>
      <c r="F25" s="8" t="s">
        <v>99</v>
      </c>
      <c r="G25" s="4" t="s">
        <v>447</v>
      </c>
      <c r="H25" s="4">
        <f>VLOOKUP($G25,Data!$A$3:$EX$360,(H$3-1979)*4+H$1+2,FALSE)</f>
        <v>0</v>
      </c>
      <c r="I25" s="11">
        <f>VLOOKUP($G25,Data!$A$3:$EX$360,(I$3-1979)*4+I$1+2,FALSE)</f>
        <v>0</v>
      </c>
      <c r="J25" s="11">
        <f>VLOOKUP($G25,Data!$A$3:$EX$360,(J$3-1979)*4+J$1+2,FALSE)</f>
        <v>0</v>
      </c>
      <c r="K25" s="11">
        <f>VLOOKUP($G25,Data!$A$3:$EX$360,(K$3-1979)*4+K$1+2,FALSE)</f>
        <v>0</v>
      </c>
      <c r="L25" s="11">
        <f>VLOOKUP($G25,Data!$A$3:$EX$360,(L$3-1979)*4+L$1+2,FALSE)</f>
        <v>0</v>
      </c>
      <c r="M25" s="11">
        <f>VLOOKUP($G25,Data!$A$3:$EX$360,(M$3-1979)*4+M$1+2,FALSE)</f>
        <v>0</v>
      </c>
      <c r="N25" s="11">
        <f>VLOOKUP($G25,Data!$A$3:$EX$360,(N$3-1979)*4+N$1+2,FALSE)</f>
        <v>0</v>
      </c>
      <c r="O25" s="11">
        <f>VLOOKUP($G25,Data!$A$3:$EX$360,(O$3-1979)*4+O$1+2,FALSE)</f>
        <v>0</v>
      </c>
      <c r="P25" s="11">
        <f>VLOOKUP($G25,Data!$A$3:$EX$360,(P$3-1979)*4+P$1+2,FALSE)</f>
        <v>0</v>
      </c>
      <c r="Q25" s="11">
        <f>VLOOKUP($G25,Data!$A$3:$EX$360,(Q$3-1979)*4+Q$1+2,FALSE)</f>
        <v>0</v>
      </c>
      <c r="R25" s="11">
        <f>VLOOKUP($G25,Data!$A$3:$EX$360,(R$3-1979)*4+R$1+2,FALSE)</f>
        <v>0</v>
      </c>
      <c r="S25" s="11">
        <f>VLOOKUP($G25,Data!$A$3:$EX$360,(S$3-1979)*4+S$1+2,FALSE)</f>
        <v>0</v>
      </c>
      <c r="T25" s="11">
        <f>VLOOKUP($G25,Data!$A$3:$EX$360,(T$3-1979)*4+T$1+2,FALSE)</f>
        <v>0</v>
      </c>
      <c r="U25" s="11">
        <f>VLOOKUP($G25,Data!$A$3:$EX$360,(U$3-1979)*4+U$1+2,FALSE)</f>
        <v>0</v>
      </c>
      <c r="V25" s="11">
        <f>VLOOKUP($G25,Data!$A$3:$EX$360,(V$3-1979)*4+V$1+2,FALSE)</f>
        <v>0</v>
      </c>
      <c r="W25" s="11">
        <f>VLOOKUP($G25,Data!$A$3:$EX$360,(W$3-1979)*4+W$1+2,FALSE)</f>
        <v>0</v>
      </c>
      <c r="X25" s="11">
        <f>VLOOKUP($G25,Data!$A$3:$EX$360,(X$3-1979)*4+X$1+2,FALSE)</f>
        <v>0</v>
      </c>
      <c r="Y25" s="11">
        <f>VLOOKUP($G25,Data!$A$3:$EX$360,(Y$3-1979)*4+Y$1+2,FALSE)</f>
        <v>0</v>
      </c>
      <c r="Z25" s="11">
        <f>VLOOKUP($G25,Data!$A$3:$EX$360,(Z$3-1979)*4+Z$1+2,FALSE)</f>
        <v>0</v>
      </c>
      <c r="AA25" s="11">
        <f>VLOOKUP($G25,Data!$A$3:$EX$360,(AA$3-1979)*4+AA$1+2,FALSE)</f>
        <v>0</v>
      </c>
      <c r="AB25" s="11">
        <f>VLOOKUP($G25,Data!$A$3:$EX$360,(AB$3-1979)*4+AB$1+2,FALSE)</f>
        <v>0</v>
      </c>
      <c r="AC25" s="11">
        <f>VLOOKUP($G25,Data!$A$3:$EX$360,(AC$3-1979)*4+AC$1+2,FALSE)</f>
        <v>0</v>
      </c>
      <c r="AD25" s="11">
        <f>VLOOKUP($G25,Data!$A$3:$EX$360,(AD$3-1979)*4+AD$1+2,FALSE)</f>
        <v>0</v>
      </c>
      <c r="AE25" s="11">
        <f>VLOOKUP($G25,Data!$A$3:$EX$360,(AE$3-1979)*4+AE$1+2,FALSE)</f>
        <v>0</v>
      </c>
      <c r="AF25" s="11">
        <f>VLOOKUP($G25,Data!$A$3:$EX$360,(AF$3-1979)*4+AF$1+2,FALSE)</f>
        <v>0</v>
      </c>
      <c r="AG25" s="11">
        <f>VLOOKUP($G25,Data!$A$3:$EX$360,(AG$3-1979)*4+AG$1+2,FALSE)</f>
        <v>0</v>
      </c>
      <c r="AH25" s="11">
        <f>VLOOKUP($G25,Data!$A$3:$EX$360,(AH$3-1979)*4+AH$1+2,FALSE)</f>
        <v>0</v>
      </c>
      <c r="AI25" s="11">
        <f>VLOOKUP($G25,Data!$A$3:$EX$360,(AI$3-1979)*4+AI$1+2,FALSE)</f>
        <v>0</v>
      </c>
      <c r="AJ25" s="11">
        <f>VLOOKUP($G25,Data!$A$3:$EX$360,(AJ$3-1979)*4+AJ$1+2,FALSE)</f>
        <v>0</v>
      </c>
      <c r="AK25" s="11">
        <f>VLOOKUP($G25,Data!$A$3:$EX$360,(AK$3-1979)*4+AK$1+2,FALSE)</f>
        <v>0</v>
      </c>
      <c r="AL25" s="11">
        <f>VLOOKUP($G25,Data!$A$3:$EX$360,(AL$3-1979)*4+AL$1+2,FALSE)</f>
        <v>0</v>
      </c>
      <c r="AM25" s="11">
        <f>VLOOKUP($G25,Data!$A$3:$EX$360,(AM$3-1979)*4+AM$1+2,FALSE)</f>
        <v>0</v>
      </c>
      <c r="AN25" s="11">
        <f>VLOOKUP($G25,Data!$A$3:$EX$360,(AN$3-1979)*4+AN$1+2,FALSE)</f>
        <v>0</v>
      </c>
      <c r="AO25" s="11">
        <f>VLOOKUP($G25,Data!$A$3:$EX$360,(AO$3-1979)*4+AO$1+2,FALSE)</f>
        <v>0</v>
      </c>
      <c r="AP25" s="11">
        <f>VLOOKUP($G25,Data!$A$3:$EX$360,(AP$3-1979)*4+AP$1+2,FALSE)</f>
        <v>0</v>
      </c>
      <c r="AQ25" s="11">
        <f>VLOOKUP($G25,Data!$A$3:$EX$360,(AQ$3-1979)*4+AQ$1+2,FALSE)</f>
        <v>0</v>
      </c>
      <c r="AR25" s="11">
        <f>VLOOKUP($G25,Data!$A$3:$EX$360,(AR$3-1979)*4+AR$1+2,FALSE)</f>
        <v>0</v>
      </c>
      <c r="AS25" s="4">
        <f>VLOOKUP($G25,Data!$A$3:$EX$360,(AS$3-1979)*4+AS$1+2,FALSE)</f>
        <v>0</v>
      </c>
    </row>
    <row r="26" spans="2:45" outlineLevel="1">
      <c r="B26" s="4" t="s">
        <v>744</v>
      </c>
      <c r="D26" s="4" t="s">
        <v>736</v>
      </c>
      <c r="E26" s="4" t="str">
        <f>F30</f>
        <v>Financial</v>
      </c>
      <c r="F26" s="7" t="s">
        <v>110</v>
      </c>
      <c r="G26" s="4" t="s">
        <v>443</v>
      </c>
      <c r="H26" s="4">
        <f>VLOOKUP($G26,Data!$A$3:$EX$360,(H$3-1979)*4+H$1+2,FALSE)</f>
        <v>0</v>
      </c>
      <c r="I26" s="11">
        <f>VLOOKUP($G26,Data!$A$3:$EX$360,(I$3-1979)*4+I$1+2,FALSE)</f>
        <v>0</v>
      </c>
      <c r="J26" s="11">
        <f>VLOOKUP($G26,Data!$A$3:$EX$360,(J$3-1979)*4+J$1+2,FALSE)</f>
        <v>0</v>
      </c>
      <c r="K26" s="11">
        <f>VLOOKUP($G26,Data!$A$3:$EX$360,(K$3-1979)*4+K$1+2,FALSE)</f>
        <v>0</v>
      </c>
      <c r="L26" s="11">
        <f>VLOOKUP($G26,Data!$A$3:$EX$360,(L$3-1979)*4+L$1+2,FALSE)</f>
        <v>0</v>
      </c>
      <c r="M26" s="11">
        <f>VLOOKUP($G26,Data!$A$3:$EX$360,(M$3-1979)*4+M$1+2,FALSE)</f>
        <v>0</v>
      </c>
      <c r="N26" s="11">
        <f>VLOOKUP($G26,Data!$A$3:$EX$360,(N$3-1979)*4+N$1+2,FALSE)</f>
        <v>0</v>
      </c>
      <c r="O26" s="11">
        <f>VLOOKUP($G26,Data!$A$3:$EX$360,(O$3-1979)*4+O$1+2,FALSE)</f>
        <v>0</v>
      </c>
      <c r="P26" s="11">
        <f>VLOOKUP($G26,Data!$A$3:$EX$360,(P$3-1979)*4+P$1+2,FALSE)</f>
        <v>0</v>
      </c>
      <c r="Q26" s="11">
        <f>VLOOKUP($G26,Data!$A$3:$EX$360,(Q$3-1979)*4+Q$1+2,FALSE)</f>
        <v>0</v>
      </c>
      <c r="R26" s="11">
        <f>VLOOKUP($G26,Data!$A$3:$EX$360,(R$3-1979)*4+R$1+2,FALSE)</f>
        <v>0</v>
      </c>
      <c r="S26" s="11">
        <f>VLOOKUP($G26,Data!$A$3:$EX$360,(S$3-1979)*4+S$1+2,FALSE)</f>
        <v>0</v>
      </c>
      <c r="T26" s="11">
        <f>VLOOKUP($G26,Data!$A$3:$EX$360,(T$3-1979)*4+T$1+2,FALSE)</f>
        <v>0</v>
      </c>
      <c r="U26" s="11">
        <f>VLOOKUP($G26,Data!$A$3:$EX$360,(U$3-1979)*4+U$1+2,FALSE)</f>
        <v>0</v>
      </c>
      <c r="V26" s="11">
        <f>VLOOKUP($G26,Data!$A$3:$EX$360,(V$3-1979)*4+V$1+2,FALSE)</f>
        <v>0</v>
      </c>
      <c r="W26" s="11">
        <f>VLOOKUP($G26,Data!$A$3:$EX$360,(W$3-1979)*4+W$1+2,FALSE)</f>
        <v>0</v>
      </c>
      <c r="X26" s="11">
        <f>VLOOKUP($G26,Data!$A$3:$EX$360,(X$3-1979)*4+X$1+2,FALSE)</f>
        <v>0</v>
      </c>
      <c r="Y26" s="11">
        <f>VLOOKUP($G26,Data!$A$3:$EX$360,(Y$3-1979)*4+Y$1+2,FALSE)</f>
        <v>0</v>
      </c>
      <c r="Z26" s="11">
        <f>VLOOKUP($G26,Data!$A$3:$EX$360,(Z$3-1979)*4+Z$1+2,FALSE)</f>
        <v>0</v>
      </c>
      <c r="AA26" s="11">
        <f>VLOOKUP($G26,Data!$A$3:$EX$360,(AA$3-1979)*4+AA$1+2,FALSE)</f>
        <v>0</v>
      </c>
      <c r="AB26" s="11">
        <f>VLOOKUP($G26,Data!$A$3:$EX$360,(AB$3-1979)*4+AB$1+2,FALSE)</f>
        <v>0</v>
      </c>
      <c r="AC26" s="11">
        <f>VLOOKUP($G26,Data!$A$3:$EX$360,(AC$3-1979)*4+AC$1+2,FALSE)</f>
        <v>0</v>
      </c>
      <c r="AD26" s="11">
        <f>VLOOKUP($G26,Data!$A$3:$EX$360,(AD$3-1979)*4+AD$1+2,FALSE)</f>
        <v>0</v>
      </c>
      <c r="AE26" s="11">
        <f>VLOOKUP($G26,Data!$A$3:$EX$360,(AE$3-1979)*4+AE$1+2,FALSE)</f>
        <v>0</v>
      </c>
      <c r="AF26" s="11">
        <f>VLOOKUP($G26,Data!$A$3:$EX$360,(AF$3-1979)*4+AF$1+2,FALSE)</f>
        <v>0</v>
      </c>
      <c r="AG26" s="11">
        <f>VLOOKUP($G26,Data!$A$3:$EX$360,(AG$3-1979)*4+AG$1+2,FALSE)</f>
        <v>0</v>
      </c>
      <c r="AH26" s="11">
        <f>VLOOKUP($G26,Data!$A$3:$EX$360,(AH$3-1979)*4+AH$1+2,FALSE)</f>
        <v>0</v>
      </c>
      <c r="AI26" s="11">
        <f>VLOOKUP($G26,Data!$A$3:$EX$360,(AI$3-1979)*4+AI$1+2,FALSE)</f>
        <v>0</v>
      </c>
      <c r="AJ26" s="11">
        <f>VLOOKUP($G26,Data!$A$3:$EX$360,(AJ$3-1979)*4+AJ$1+2,FALSE)</f>
        <v>0</v>
      </c>
      <c r="AK26" s="11">
        <f>VLOOKUP($G26,Data!$A$3:$EX$360,(AK$3-1979)*4+AK$1+2,FALSE)</f>
        <v>490411</v>
      </c>
      <c r="AL26" s="11">
        <f>VLOOKUP($G26,Data!$A$3:$EX$360,(AL$3-1979)*4+AL$1+2,FALSE)</f>
        <v>142832</v>
      </c>
      <c r="AM26" s="11">
        <f>VLOOKUP($G26,Data!$A$3:$EX$360,(AM$3-1979)*4+AM$1+2,FALSE)</f>
        <v>98057</v>
      </c>
      <c r="AN26" s="11">
        <f>VLOOKUP($G26,Data!$A$3:$EX$360,(AN$3-1979)*4+AN$1+2,FALSE)</f>
        <v>30490</v>
      </c>
      <c r="AO26" s="11">
        <f>VLOOKUP($G26,Data!$A$3:$EX$360,(AO$3-1979)*4+AO$1+2,FALSE)</f>
        <v>556</v>
      </c>
      <c r="AP26" s="11">
        <f>VLOOKUP($G26,Data!$A$3:$EX$360,(AP$3-1979)*4+AP$1+2,FALSE)</f>
        <v>97</v>
      </c>
      <c r="AQ26" s="11">
        <f>VLOOKUP($G26,Data!$A$3:$EX$360,(AQ$3-1979)*4+AQ$1+2,FALSE)</f>
        <v>0</v>
      </c>
      <c r="AR26" s="11">
        <f>VLOOKUP($G26,Data!$A$3:$EX$360,(AR$3-1979)*4+AR$1+2,FALSE)</f>
        <v>0</v>
      </c>
      <c r="AS26" s="4">
        <f>VLOOKUP($G26,Data!$A$3:$EX$360,(AS$3-1979)*4+AS$1+2,FALSE)</f>
        <v>0</v>
      </c>
    </row>
    <row r="27" spans="2:45" outlineLevel="1">
      <c r="B27" s="4" t="s">
        <v>744</v>
      </c>
      <c r="D27" s="4" t="s">
        <v>736</v>
      </c>
      <c r="E27" s="4" t="str">
        <f>F30</f>
        <v>Financial</v>
      </c>
      <c r="F27" s="7" t="s">
        <v>18</v>
      </c>
      <c r="G27" s="4" t="s">
        <v>448</v>
      </c>
      <c r="H27" s="4">
        <f>VLOOKUP($G27,Data!$A$3:$EX$360,(H$3-1979)*4+H$1+2,FALSE)</f>
        <v>0</v>
      </c>
      <c r="I27" s="11">
        <f>VLOOKUP($G27,Data!$A$3:$EX$360,(I$3-1979)*4+I$1+2,FALSE)</f>
        <v>0</v>
      </c>
      <c r="J27" s="11">
        <f>VLOOKUP($G27,Data!$A$3:$EX$360,(J$3-1979)*4+J$1+2,FALSE)</f>
        <v>0</v>
      </c>
      <c r="K27" s="11">
        <f>VLOOKUP($G27,Data!$A$3:$EX$360,(K$3-1979)*4+K$1+2,FALSE)</f>
        <v>0</v>
      </c>
      <c r="L27" s="11">
        <f>VLOOKUP($G27,Data!$A$3:$EX$360,(L$3-1979)*4+L$1+2,FALSE)</f>
        <v>0</v>
      </c>
      <c r="M27" s="11">
        <f>VLOOKUP($G27,Data!$A$3:$EX$360,(M$3-1979)*4+M$1+2,FALSE)</f>
        <v>0</v>
      </c>
      <c r="N27" s="11">
        <f>VLOOKUP($G27,Data!$A$3:$EX$360,(N$3-1979)*4+N$1+2,FALSE)</f>
        <v>0</v>
      </c>
      <c r="O27" s="11">
        <f>VLOOKUP($G27,Data!$A$3:$EX$360,(O$3-1979)*4+O$1+2,FALSE)</f>
        <v>0</v>
      </c>
      <c r="P27" s="11">
        <f>VLOOKUP($G27,Data!$A$3:$EX$360,(P$3-1979)*4+P$1+2,FALSE)</f>
        <v>0</v>
      </c>
      <c r="Q27" s="11">
        <f>VLOOKUP($G27,Data!$A$3:$EX$360,(Q$3-1979)*4+Q$1+2,FALSE)</f>
        <v>0</v>
      </c>
      <c r="R27" s="11">
        <f>VLOOKUP($G27,Data!$A$3:$EX$360,(R$3-1979)*4+R$1+2,FALSE)</f>
        <v>0</v>
      </c>
      <c r="S27" s="11">
        <f>VLOOKUP($G27,Data!$A$3:$EX$360,(S$3-1979)*4+S$1+2,FALSE)</f>
        <v>0</v>
      </c>
      <c r="T27" s="11">
        <f>VLOOKUP($G27,Data!$A$3:$EX$360,(T$3-1979)*4+T$1+2,FALSE)</f>
        <v>0</v>
      </c>
      <c r="U27" s="11">
        <f>VLOOKUP($G27,Data!$A$3:$EX$360,(U$3-1979)*4+U$1+2,FALSE)</f>
        <v>0</v>
      </c>
      <c r="V27" s="11">
        <f>VLOOKUP($G27,Data!$A$3:$EX$360,(V$3-1979)*4+V$1+2,FALSE)</f>
        <v>0</v>
      </c>
      <c r="W27" s="11">
        <f>VLOOKUP($G27,Data!$A$3:$EX$360,(W$3-1979)*4+W$1+2,FALSE)</f>
        <v>0</v>
      </c>
      <c r="X27" s="11">
        <f>VLOOKUP($G27,Data!$A$3:$EX$360,(X$3-1979)*4+X$1+2,FALSE)</f>
        <v>0</v>
      </c>
      <c r="Y27" s="11">
        <f>VLOOKUP($G27,Data!$A$3:$EX$360,(Y$3-1979)*4+Y$1+2,FALSE)</f>
        <v>0</v>
      </c>
      <c r="Z27" s="11">
        <f>VLOOKUP($G27,Data!$A$3:$EX$360,(Z$3-1979)*4+Z$1+2,FALSE)</f>
        <v>0</v>
      </c>
      <c r="AA27" s="11">
        <f>VLOOKUP($G27,Data!$A$3:$EX$360,(AA$3-1979)*4+AA$1+2,FALSE)</f>
        <v>0</v>
      </c>
      <c r="AB27" s="11">
        <f>VLOOKUP($G27,Data!$A$3:$EX$360,(AB$3-1979)*4+AB$1+2,FALSE)</f>
        <v>0</v>
      </c>
      <c r="AC27" s="11">
        <f>VLOOKUP($G27,Data!$A$3:$EX$360,(AC$3-1979)*4+AC$1+2,FALSE)</f>
        <v>0</v>
      </c>
      <c r="AD27" s="11">
        <f>VLOOKUP($G27,Data!$A$3:$EX$360,(AD$3-1979)*4+AD$1+2,FALSE)</f>
        <v>0</v>
      </c>
      <c r="AE27" s="11">
        <f>VLOOKUP($G27,Data!$A$3:$EX$360,(AE$3-1979)*4+AE$1+2,FALSE)</f>
        <v>0</v>
      </c>
      <c r="AF27" s="11">
        <f>VLOOKUP($G27,Data!$A$3:$EX$360,(AF$3-1979)*4+AF$1+2,FALSE)</f>
        <v>0</v>
      </c>
      <c r="AG27" s="11">
        <f>VLOOKUP($G27,Data!$A$3:$EX$360,(AG$3-1979)*4+AG$1+2,FALSE)</f>
        <v>0</v>
      </c>
      <c r="AH27" s="11">
        <f>VLOOKUP($G27,Data!$A$3:$EX$360,(AH$3-1979)*4+AH$1+2,FALSE)</f>
        <v>0</v>
      </c>
      <c r="AI27" s="11">
        <f>VLOOKUP($G27,Data!$A$3:$EX$360,(AI$3-1979)*4+AI$1+2,FALSE)</f>
        <v>0</v>
      </c>
      <c r="AJ27" s="11">
        <f>VLOOKUP($G27,Data!$A$3:$EX$360,(AJ$3-1979)*4+AJ$1+2,FALSE)</f>
        <v>0</v>
      </c>
      <c r="AK27" s="11">
        <f>VLOOKUP($G27,Data!$A$3:$EX$360,(AK$3-1979)*4+AK$1+2,FALSE)</f>
        <v>0</v>
      </c>
      <c r="AL27" s="11">
        <f>VLOOKUP($G27,Data!$A$3:$EX$360,(AL$3-1979)*4+AL$1+2,FALSE)</f>
        <v>25106</v>
      </c>
      <c r="AM27" s="11">
        <f>VLOOKUP($G27,Data!$A$3:$EX$360,(AM$3-1979)*4+AM$1+2,FALSE)</f>
        <v>26385</v>
      </c>
      <c r="AN27" s="11">
        <f>VLOOKUP($G27,Data!$A$3:$EX$360,(AN$3-1979)*4+AN$1+2,FALSE)</f>
        <v>0</v>
      </c>
      <c r="AO27" s="11">
        <f>VLOOKUP($G27,Data!$A$3:$EX$360,(AO$3-1979)*4+AO$1+2,FALSE)</f>
        <v>0</v>
      </c>
      <c r="AP27" s="11">
        <f>VLOOKUP($G27,Data!$A$3:$EX$360,(AP$3-1979)*4+AP$1+2,FALSE)</f>
        <v>0</v>
      </c>
      <c r="AQ27" s="11">
        <f>VLOOKUP($G27,Data!$A$3:$EX$360,(AQ$3-1979)*4+AQ$1+2,FALSE)</f>
        <v>0</v>
      </c>
      <c r="AR27" s="11">
        <f>VLOOKUP($G27,Data!$A$3:$EX$360,(AR$3-1979)*4+AR$1+2,FALSE)</f>
        <v>0</v>
      </c>
      <c r="AS27" s="4">
        <f>VLOOKUP($G27,Data!$A$3:$EX$360,(AS$3-1979)*4+AS$1+2,FALSE)</f>
        <v>0</v>
      </c>
    </row>
    <row r="28" spans="2:45" outlineLevel="1">
      <c r="B28" s="4" t="s">
        <v>744</v>
      </c>
      <c r="D28" s="4" t="s">
        <v>736</v>
      </c>
      <c r="E28" s="4" t="str">
        <f>F30</f>
        <v>Financial</v>
      </c>
      <c r="F28" s="7" t="s">
        <v>111</v>
      </c>
      <c r="G28" s="4" t="s">
        <v>449</v>
      </c>
      <c r="H28" s="4">
        <f>VLOOKUP($G28,Data!$A$3:$EX$360,(H$3-1979)*4+H$1+2,FALSE)</f>
        <v>0</v>
      </c>
      <c r="I28" s="11">
        <f>VLOOKUP($G28,Data!$A$3:$EX$360,(I$3-1979)*4+I$1+2,FALSE)</f>
        <v>0</v>
      </c>
      <c r="J28" s="11">
        <f>VLOOKUP($G28,Data!$A$3:$EX$360,(J$3-1979)*4+J$1+2,FALSE)</f>
        <v>0</v>
      </c>
      <c r="K28" s="11">
        <f>VLOOKUP($G28,Data!$A$3:$EX$360,(K$3-1979)*4+K$1+2,FALSE)</f>
        <v>0</v>
      </c>
      <c r="L28" s="11">
        <f>VLOOKUP($G28,Data!$A$3:$EX$360,(L$3-1979)*4+L$1+2,FALSE)</f>
        <v>0</v>
      </c>
      <c r="M28" s="11">
        <f>VLOOKUP($G28,Data!$A$3:$EX$360,(M$3-1979)*4+M$1+2,FALSE)</f>
        <v>0</v>
      </c>
      <c r="N28" s="11">
        <f>VLOOKUP($G28,Data!$A$3:$EX$360,(N$3-1979)*4+N$1+2,FALSE)</f>
        <v>0</v>
      </c>
      <c r="O28" s="11">
        <f>VLOOKUP($G28,Data!$A$3:$EX$360,(O$3-1979)*4+O$1+2,FALSE)</f>
        <v>0</v>
      </c>
      <c r="P28" s="11">
        <f>VLOOKUP($G28,Data!$A$3:$EX$360,(P$3-1979)*4+P$1+2,FALSE)</f>
        <v>0</v>
      </c>
      <c r="Q28" s="11">
        <f>VLOOKUP($G28,Data!$A$3:$EX$360,(Q$3-1979)*4+Q$1+2,FALSE)</f>
        <v>0</v>
      </c>
      <c r="R28" s="11">
        <f>VLOOKUP($G28,Data!$A$3:$EX$360,(R$3-1979)*4+R$1+2,FALSE)</f>
        <v>0</v>
      </c>
      <c r="S28" s="11">
        <f>VLOOKUP($G28,Data!$A$3:$EX$360,(S$3-1979)*4+S$1+2,FALSE)</f>
        <v>0</v>
      </c>
      <c r="T28" s="11">
        <f>VLOOKUP($G28,Data!$A$3:$EX$360,(T$3-1979)*4+T$1+2,FALSE)</f>
        <v>0</v>
      </c>
      <c r="U28" s="11">
        <f>VLOOKUP($G28,Data!$A$3:$EX$360,(U$3-1979)*4+U$1+2,FALSE)</f>
        <v>0</v>
      </c>
      <c r="V28" s="11">
        <f>VLOOKUP($G28,Data!$A$3:$EX$360,(V$3-1979)*4+V$1+2,FALSE)</f>
        <v>0</v>
      </c>
      <c r="W28" s="11">
        <f>VLOOKUP($G28,Data!$A$3:$EX$360,(W$3-1979)*4+W$1+2,FALSE)</f>
        <v>0</v>
      </c>
      <c r="X28" s="11">
        <f>VLOOKUP($G28,Data!$A$3:$EX$360,(X$3-1979)*4+X$1+2,FALSE)</f>
        <v>0</v>
      </c>
      <c r="Y28" s="11">
        <f>VLOOKUP($G28,Data!$A$3:$EX$360,(Y$3-1979)*4+Y$1+2,FALSE)</f>
        <v>0</v>
      </c>
      <c r="Z28" s="11">
        <f>VLOOKUP($G28,Data!$A$3:$EX$360,(Z$3-1979)*4+Z$1+2,FALSE)</f>
        <v>0</v>
      </c>
      <c r="AA28" s="11">
        <f>VLOOKUP($G28,Data!$A$3:$EX$360,(AA$3-1979)*4+AA$1+2,FALSE)</f>
        <v>0</v>
      </c>
      <c r="AB28" s="11">
        <f>VLOOKUP($G28,Data!$A$3:$EX$360,(AB$3-1979)*4+AB$1+2,FALSE)</f>
        <v>0</v>
      </c>
      <c r="AC28" s="11">
        <f>VLOOKUP($G28,Data!$A$3:$EX$360,(AC$3-1979)*4+AC$1+2,FALSE)</f>
        <v>0</v>
      </c>
      <c r="AD28" s="11">
        <f>VLOOKUP($G28,Data!$A$3:$EX$360,(AD$3-1979)*4+AD$1+2,FALSE)</f>
        <v>0</v>
      </c>
      <c r="AE28" s="11">
        <f>VLOOKUP($G28,Data!$A$3:$EX$360,(AE$3-1979)*4+AE$1+2,FALSE)</f>
        <v>0</v>
      </c>
      <c r="AF28" s="11">
        <f>VLOOKUP($G28,Data!$A$3:$EX$360,(AF$3-1979)*4+AF$1+2,FALSE)</f>
        <v>0</v>
      </c>
      <c r="AG28" s="11">
        <f>VLOOKUP($G28,Data!$A$3:$EX$360,(AG$3-1979)*4+AG$1+2,FALSE)</f>
        <v>0</v>
      </c>
      <c r="AH28" s="11">
        <f>VLOOKUP($G28,Data!$A$3:$EX$360,(AH$3-1979)*4+AH$1+2,FALSE)</f>
        <v>0</v>
      </c>
      <c r="AI28" s="11">
        <f>VLOOKUP($G28,Data!$A$3:$EX$360,(AI$3-1979)*4+AI$1+2,FALSE)</f>
        <v>0</v>
      </c>
      <c r="AJ28" s="11">
        <f>VLOOKUP($G28,Data!$A$3:$EX$360,(AJ$3-1979)*4+AJ$1+2,FALSE)</f>
        <v>24000</v>
      </c>
      <c r="AK28" s="11">
        <f>VLOOKUP($G28,Data!$A$3:$EX$360,(AK$3-1979)*4+AK$1+2,FALSE)</f>
        <v>553728</v>
      </c>
      <c r="AL28" s="11">
        <f>VLOOKUP($G28,Data!$A$3:$EX$360,(AL$3-1979)*4+AL$1+2,FALSE)</f>
        <v>10272</v>
      </c>
      <c r="AM28" s="11">
        <f>VLOOKUP($G28,Data!$A$3:$EX$360,(AM$3-1979)*4+AM$1+2,FALSE)</f>
        <v>75</v>
      </c>
      <c r="AN28" s="11">
        <f>VLOOKUP($G28,Data!$A$3:$EX$360,(AN$3-1979)*4+AN$1+2,FALSE)</f>
        <v>99823</v>
      </c>
      <c r="AO28" s="11">
        <f>VLOOKUP($G28,Data!$A$3:$EX$360,(AO$3-1979)*4+AO$1+2,FALSE)</f>
        <v>8889</v>
      </c>
      <c r="AP28" s="11">
        <f>VLOOKUP($G28,Data!$A$3:$EX$360,(AP$3-1979)*4+AP$1+2,FALSE)</f>
        <v>272</v>
      </c>
      <c r="AQ28" s="11">
        <f>VLOOKUP($G28,Data!$A$3:$EX$360,(AQ$3-1979)*4+AQ$1+2,FALSE)</f>
        <v>1528</v>
      </c>
      <c r="AR28" s="11">
        <f>VLOOKUP($G28,Data!$A$3:$EX$360,(AR$3-1979)*4+AR$1+2,FALSE)</f>
        <v>997</v>
      </c>
      <c r="AS28" s="4">
        <f>VLOOKUP($G28,Data!$A$3:$EX$360,(AS$3-1979)*4+AS$1+2,FALSE)</f>
        <v>0</v>
      </c>
    </row>
    <row r="29" spans="2:45" outlineLevel="1">
      <c r="B29" s="4" t="s">
        <v>744</v>
      </c>
      <c r="D29" s="4" t="s">
        <v>736</v>
      </c>
      <c r="E29" s="4" t="str">
        <f>F30</f>
        <v>Financial</v>
      </c>
      <c r="F29" s="7" t="s">
        <v>82</v>
      </c>
      <c r="G29" s="4" t="s">
        <v>450</v>
      </c>
      <c r="H29" s="4">
        <f>VLOOKUP($G29,Data!$A$3:$EX$360,(H$3-1979)*4+H$1+2,FALSE)</f>
        <v>3045</v>
      </c>
      <c r="I29" s="11">
        <f>VLOOKUP($G29,Data!$A$3:$EX$360,(I$3-1979)*4+I$1+2,FALSE)</f>
        <v>3526</v>
      </c>
      <c r="J29" s="11">
        <f>VLOOKUP($G29,Data!$A$3:$EX$360,(J$3-1979)*4+J$1+2,FALSE)</f>
        <v>3954</v>
      </c>
      <c r="K29" s="11">
        <f>VLOOKUP($G29,Data!$A$3:$EX$360,(K$3-1979)*4+K$1+2,FALSE)</f>
        <v>3947</v>
      </c>
      <c r="L29" s="11">
        <f>VLOOKUP($G29,Data!$A$3:$EX$360,(L$3-1979)*4+L$1+2,FALSE)</f>
        <v>4860</v>
      </c>
      <c r="M29" s="11">
        <f>VLOOKUP($G29,Data!$A$3:$EX$360,(M$3-1979)*4+M$1+2,FALSE)</f>
        <v>8523</v>
      </c>
      <c r="N29" s="11">
        <f>VLOOKUP($G29,Data!$A$3:$EX$360,(N$3-1979)*4+N$1+2,FALSE)</f>
        <v>8035</v>
      </c>
      <c r="O29" s="11">
        <f>VLOOKUP($G29,Data!$A$3:$EX$360,(O$3-1979)*4+O$1+2,FALSE)</f>
        <v>7734</v>
      </c>
      <c r="P29" s="11">
        <f>VLOOKUP($G29,Data!$A$3:$EX$360,(P$3-1979)*4+P$1+2,FALSE)</f>
        <v>9907</v>
      </c>
      <c r="Q29" s="11">
        <f>VLOOKUP($G29,Data!$A$3:$EX$360,(Q$3-1979)*4+Q$1+2,FALSE)</f>
        <v>9401</v>
      </c>
      <c r="R29" s="11">
        <f>VLOOKUP($G29,Data!$A$3:$EX$360,(R$3-1979)*4+R$1+2,FALSE)</f>
        <v>7196</v>
      </c>
      <c r="S29" s="11">
        <f>VLOOKUP($G29,Data!$A$3:$EX$360,(S$3-1979)*4+S$1+2,FALSE)</f>
        <v>6046</v>
      </c>
      <c r="T29" s="11">
        <f>VLOOKUP($G29,Data!$A$3:$EX$360,(T$3-1979)*4+T$1+2,FALSE)</f>
        <v>5572</v>
      </c>
      <c r="U29" s="11">
        <f>VLOOKUP($G29,Data!$A$3:$EX$360,(U$3-1979)*4+U$1+2,FALSE)</f>
        <v>7351</v>
      </c>
      <c r="V29" s="11">
        <f>VLOOKUP($G29,Data!$A$3:$EX$360,(V$3-1979)*4+V$1+2,FALSE)</f>
        <v>9564</v>
      </c>
      <c r="W29" s="11">
        <f>VLOOKUP($G29,Data!$A$3:$EX$360,(W$3-1979)*4+W$1+2,FALSE)</f>
        <v>9833</v>
      </c>
      <c r="X29" s="11">
        <f>VLOOKUP($G29,Data!$A$3:$EX$360,(X$3-1979)*4+X$1+2,FALSE)</f>
        <v>10737</v>
      </c>
      <c r="Y29" s="11">
        <f>VLOOKUP($G29,Data!$A$3:$EX$360,(Y$3-1979)*4+Y$1+2,FALSE)</f>
        <v>11201</v>
      </c>
      <c r="Z29" s="11">
        <f>VLOOKUP($G29,Data!$A$3:$EX$360,(Z$3-1979)*4+Z$1+2,FALSE)</f>
        <v>13217</v>
      </c>
      <c r="AA29" s="11">
        <f>VLOOKUP($G29,Data!$A$3:$EX$360,(AA$3-1979)*4+AA$1+2,FALSE)</f>
        <v>16139</v>
      </c>
      <c r="AB29" s="11">
        <f>VLOOKUP($G29,Data!$A$3:$EX$360,(AB$3-1979)*4+AB$1+2,FALSE)</f>
        <v>16798</v>
      </c>
      <c r="AC29" s="11">
        <f>VLOOKUP($G29,Data!$A$3:$EX$360,(AC$3-1979)*4+AC$1+2,FALSE)</f>
        <v>19277</v>
      </c>
      <c r="AD29" s="11">
        <f>VLOOKUP($G29,Data!$A$3:$EX$360,(AD$3-1979)*4+AD$1+2,FALSE)</f>
        <v>20305</v>
      </c>
      <c r="AE29" s="11">
        <f>VLOOKUP($G29,Data!$A$3:$EX$360,(AE$3-1979)*4+AE$1+2,FALSE)</f>
        <v>19616</v>
      </c>
      <c r="AF29" s="11">
        <f>VLOOKUP($G29,Data!$A$3:$EX$360,(AF$3-1979)*4+AF$1+2,FALSE)</f>
        <v>18231</v>
      </c>
      <c r="AG29" s="11">
        <f>VLOOKUP($G29,Data!$A$3:$EX$360,(AG$3-1979)*4+AG$1+2,FALSE)</f>
        <v>18575</v>
      </c>
      <c r="AH29" s="11">
        <f>VLOOKUP($G29,Data!$A$3:$EX$360,(AH$3-1979)*4+AH$1+2,FALSE)</f>
        <v>18143</v>
      </c>
      <c r="AI29" s="11">
        <f>VLOOKUP($G29,Data!$A$3:$EX$360,(AI$3-1979)*4+AI$1+2,FALSE)</f>
        <v>17026</v>
      </c>
      <c r="AJ29" s="11">
        <f>VLOOKUP($G29,Data!$A$3:$EX$360,(AJ$3-1979)*4+AJ$1+2,FALSE)</f>
        <v>16474</v>
      </c>
      <c r="AK29" s="11">
        <f>VLOOKUP($G29,Data!$A$3:$EX$360,(AK$3-1979)*4+AK$1+2,FALSE)</f>
        <v>15118</v>
      </c>
      <c r="AL29" s="11">
        <f>VLOOKUP($G29,Data!$A$3:$EX$360,(AL$3-1979)*4+AL$1+2,FALSE)</f>
        <v>64568</v>
      </c>
      <c r="AM29" s="11">
        <f>VLOOKUP($G29,Data!$A$3:$EX$360,(AM$3-1979)*4+AM$1+2,FALSE)</f>
        <v>81483</v>
      </c>
      <c r="AN29" s="11">
        <f>VLOOKUP($G29,Data!$A$3:$EX$360,(AN$3-1979)*4+AN$1+2,FALSE)</f>
        <v>124030</v>
      </c>
      <c r="AO29" s="11">
        <f>VLOOKUP($G29,Data!$A$3:$EX$360,(AO$3-1979)*4+AO$1+2,FALSE)</f>
        <v>190618</v>
      </c>
      <c r="AP29" s="11">
        <f>VLOOKUP($G29,Data!$A$3:$EX$360,(AP$3-1979)*4+AP$1+2,FALSE)</f>
        <v>232825</v>
      </c>
      <c r="AQ29" s="11">
        <f>VLOOKUP($G29,Data!$A$3:$EX$360,(AQ$3-1979)*4+AQ$1+2,FALSE)</f>
        <v>233935</v>
      </c>
      <c r="AR29" s="11">
        <f>VLOOKUP($G29,Data!$A$3:$EX$360,(AR$3-1979)*4+AR$1+2,FALSE)</f>
        <v>215771</v>
      </c>
      <c r="AS29" s="4">
        <f>VLOOKUP($G29,Data!$A$3:$EX$360,(AS$3-1979)*4+AS$1+2,FALSE)</f>
        <v>0</v>
      </c>
    </row>
    <row r="30" spans="2:45">
      <c r="B30" s="4" t="s">
        <v>744</v>
      </c>
      <c r="C30" s="4" t="s">
        <v>738</v>
      </c>
      <c r="D30" s="4" t="s">
        <v>736</v>
      </c>
      <c r="E30" s="4" t="str">
        <f>F5</f>
        <v>ASSETS</v>
      </c>
      <c r="F30" s="21" t="s">
        <v>100</v>
      </c>
      <c r="G30" s="22" t="s">
        <v>427</v>
      </c>
      <c r="H30" s="23">
        <f>VLOOKUP($G30,Data!$A$3:$EX$360,(H$3-1979)*4+H$1+2,FALSE)</f>
        <v>166656</v>
      </c>
      <c r="I30" s="23">
        <f>VLOOKUP($G30,Data!$A$3:$EX$360,(I$3-1979)*4+I$1+2,FALSE)</f>
        <v>173726</v>
      </c>
      <c r="J30" s="23">
        <f>VLOOKUP($G30,Data!$A$3:$EX$360,(J$3-1979)*4+J$1+2,FALSE)</f>
        <v>181901</v>
      </c>
      <c r="K30" s="23">
        <f>VLOOKUP($G30,Data!$A$3:$EX$360,(K$3-1979)*4+K$1+2,FALSE)</f>
        <v>194259</v>
      </c>
      <c r="L30" s="23">
        <f>VLOOKUP($G30,Data!$A$3:$EX$360,(L$3-1979)*4+L$1+2,FALSE)</f>
        <v>203665</v>
      </c>
      <c r="M30" s="23">
        <f>VLOOKUP($G30,Data!$A$3:$EX$360,(M$3-1979)*4+M$1+2,FALSE)</f>
        <v>218245</v>
      </c>
      <c r="N30" s="23">
        <f>VLOOKUP($G30,Data!$A$3:$EX$360,(N$3-1979)*4+N$1+2,FALSE)</f>
        <v>243163</v>
      </c>
      <c r="O30" s="23">
        <f>VLOOKUP($G30,Data!$A$3:$EX$360,(O$3-1979)*4+O$1+2,FALSE)</f>
        <v>275083</v>
      </c>
      <c r="P30" s="23">
        <f>VLOOKUP($G30,Data!$A$3:$EX$360,(P$3-1979)*4+P$1+2,FALSE)</f>
        <v>285836</v>
      </c>
      <c r="Q30" s="23">
        <f>VLOOKUP($G30,Data!$A$3:$EX$360,(Q$3-1979)*4+Q$1+2,FALSE)</f>
        <v>304881</v>
      </c>
      <c r="R30" s="23">
        <f>VLOOKUP($G30,Data!$A$3:$EX$360,(R$3-1979)*4+R$1+2,FALSE)</f>
        <v>314704</v>
      </c>
      <c r="S30" s="23">
        <f>VLOOKUP($G30,Data!$A$3:$EX$360,(S$3-1979)*4+S$1+2,FALSE)</f>
        <v>342296</v>
      </c>
      <c r="T30" s="23">
        <f>VLOOKUP($G30,Data!$A$3:$EX$360,(T$3-1979)*4+T$1+2,FALSE)</f>
        <v>364603</v>
      </c>
      <c r="U30" s="23">
        <f>VLOOKUP($G30,Data!$A$3:$EX$360,(U$3-1979)*4+U$1+2,FALSE)</f>
        <v>381738</v>
      </c>
      <c r="V30" s="23">
        <f>VLOOKUP($G30,Data!$A$3:$EX$360,(V$3-1979)*4+V$1+2,FALSE)</f>
        <v>423836</v>
      </c>
      <c r="W30" s="23">
        <f>VLOOKUP($G30,Data!$A$3:$EX$360,(W$3-1979)*4+W$1+2,FALSE)</f>
        <v>452082</v>
      </c>
      <c r="X30" s="23">
        <f>VLOOKUP($G30,Data!$A$3:$EX$360,(X$3-1979)*4+X$1+2,FALSE)</f>
        <v>471896</v>
      </c>
      <c r="Y30" s="23">
        <f>VLOOKUP($G30,Data!$A$3:$EX$360,(Y$3-1979)*4+Y$1+2,FALSE)</f>
        <v>495199</v>
      </c>
      <c r="Z30" s="23">
        <f>VLOOKUP($G30,Data!$A$3:$EX$360,(Z$3-1979)*4+Z$1+2,FALSE)</f>
        <v>533975</v>
      </c>
      <c r="AA30" s="23">
        <f>VLOOKUP($G30,Data!$A$3:$EX$360,(AA$3-1979)*4+AA$1+2,FALSE)</f>
        <v>566836</v>
      </c>
      <c r="AB30" s="23">
        <f>VLOOKUP($G30,Data!$A$3:$EX$360,(AB$3-1979)*4+AB$1+2,FALSE)</f>
        <v>696855</v>
      </c>
      <c r="AC30" s="23">
        <f>VLOOKUP($G30,Data!$A$3:$EX$360,(AC$3-1979)*4+AC$1+2,FALSE)</f>
        <v>635935</v>
      </c>
      <c r="AD30" s="23">
        <f>VLOOKUP($G30,Data!$A$3:$EX$360,(AD$3-1979)*4+AD$1+2,FALSE)</f>
        <v>682958</v>
      </c>
      <c r="AE30" s="23">
        <f>VLOOKUP($G30,Data!$A$3:$EX$360,(AE$3-1979)*4+AE$1+2,FALSE)</f>
        <v>753649</v>
      </c>
      <c r="AF30" s="23">
        <f>VLOOKUP($G30,Data!$A$3:$EX$360,(AF$3-1979)*4+AF$1+2,FALSE)</f>
        <v>796839</v>
      </c>
      <c r="AG30" s="23">
        <f>VLOOKUP($G30,Data!$A$3:$EX$360,(AG$3-1979)*4+AG$1+2,FALSE)</f>
        <v>841276</v>
      </c>
      <c r="AH30" s="23">
        <f>VLOOKUP($G30,Data!$A$3:$EX$360,(AH$3-1979)*4+AH$1+2,FALSE)</f>
        <v>878659</v>
      </c>
      <c r="AI30" s="23">
        <f>VLOOKUP($G30,Data!$A$3:$EX$360,(AI$3-1979)*4+AI$1+2,FALSE)</f>
        <v>908219</v>
      </c>
      <c r="AJ30" s="23">
        <f>VLOOKUP($G30,Data!$A$3:$EX$360,(AJ$3-1979)*4+AJ$1+2,FALSE)</f>
        <v>950931</v>
      </c>
      <c r="AK30" s="23">
        <f>VLOOKUP($G30,Data!$A$3:$EX$360,(AK$3-1979)*4+AK$1+2,FALSE)</f>
        <v>2270739</v>
      </c>
      <c r="AL30" s="23">
        <f>VLOOKUP($G30,Data!$A$3:$EX$360,(AL$3-1979)*4+AL$1+2,FALSE)</f>
        <v>2266204</v>
      </c>
      <c r="AM30" s="23">
        <f>VLOOKUP($G30,Data!$A$3:$EX$360,(AM$3-1979)*4+AM$1+2,FALSE)</f>
        <v>2451665</v>
      </c>
      <c r="AN30" s="23">
        <f>VLOOKUP($G30,Data!$A$3:$EX$360,(AN$3-1979)*4+AN$1+2,FALSE)</f>
        <v>2945238</v>
      </c>
      <c r="AO30" s="23">
        <f>VLOOKUP($G30,Data!$A$3:$EX$360,(AO$3-1979)*4+AO$1+2,FALSE)</f>
        <v>2954962</v>
      </c>
      <c r="AP30" s="23">
        <f>VLOOKUP($G30,Data!$A$3:$EX$360,(AP$3-1979)*4+AP$1+2,FALSE)</f>
        <v>4073767</v>
      </c>
      <c r="AQ30" s="23">
        <f>VLOOKUP($G30,Data!$A$3:$EX$360,(AQ$3-1979)*4+AQ$1+2,FALSE)</f>
        <v>4555387</v>
      </c>
      <c r="AR30" s="23">
        <f>VLOOKUP($G30,Data!$A$3:$EX$360,(AR$3-1979)*4+AR$1+2,FALSE)</f>
        <v>4542112</v>
      </c>
      <c r="AS30" s="23">
        <f>VLOOKUP($G30,Data!$A$3:$EX$360,(AS$3-1979)*4+AS$1+2,FALSE)</f>
        <v>0</v>
      </c>
    </row>
    <row r="31" spans="2:45" outlineLevel="1">
      <c r="B31" s="4" t="s">
        <v>744</v>
      </c>
      <c r="D31" s="4" t="s">
        <v>736</v>
      </c>
      <c r="E31" s="4" t="str">
        <f>F34</f>
        <v>Nonfinancial (excluding land)</v>
      </c>
      <c r="F31" s="7" t="s">
        <v>4</v>
      </c>
      <c r="G31" s="4" t="s">
        <v>125</v>
      </c>
      <c r="H31" s="4">
        <f>VLOOKUP($G31,Data!$A$3:$EX$360,(H$3-1979)*4+H$1+2,FALSE)</f>
        <v>662</v>
      </c>
      <c r="I31" s="11">
        <f>VLOOKUP($G31,Data!$A$3:$EX$360,(I$3-1979)*4+I$1+2,FALSE)</f>
        <v>758</v>
      </c>
      <c r="J31" s="11">
        <f>VLOOKUP($G31,Data!$A$3:$EX$360,(J$3-1979)*4+J$1+2,FALSE)</f>
        <v>846</v>
      </c>
      <c r="K31" s="11">
        <f>VLOOKUP($G31,Data!$A$3:$EX$360,(K$3-1979)*4+K$1+2,FALSE)</f>
        <v>926</v>
      </c>
      <c r="L31" s="11">
        <f>VLOOKUP($G31,Data!$A$3:$EX$360,(L$3-1979)*4+L$1+2,FALSE)</f>
        <v>955</v>
      </c>
      <c r="M31" s="11">
        <f>VLOOKUP($G31,Data!$A$3:$EX$360,(M$3-1979)*4+M$1+2,FALSE)</f>
        <v>996</v>
      </c>
      <c r="N31" s="11">
        <f>VLOOKUP($G31,Data!$A$3:$EX$360,(N$3-1979)*4+N$1+2,FALSE)</f>
        <v>1062</v>
      </c>
      <c r="O31" s="11">
        <f>VLOOKUP($G31,Data!$A$3:$EX$360,(O$3-1979)*4+O$1+2,FALSE)</f>
        <v>1155</v>
      </c>
      <c r="P31" s="11">
        <f>VLOOKUP($G31,Data!$A$3:$EX$360,(P$3-1979)*4+P$1+2,FALSE)</f>
        <v>1286</v>
      </c>
      <c r="Q31" s="11">
        <f>VLOOKUP($G31,Data!$A$3:$EX$360,(Q$3-1979)*4+Q$1+2,FALSE)</f>
        <v>1364</v>
      </c>
      <c r="R31" s="11">
        <f>VLOOKUP($G31,Data!$A$3:$EX$360,(R$3-1979)*4+R$1+2,FALSE)</f>
        <v>1449</v>
      </c>
      <c r="S31" s="11">
        <f>VLOOKUP($G31,Data!$A$3:$EX$360,(S$3-1979)*4+S$1+2,FALSE)</f>
        <v>1509</v>
      </c>
      <c r="T31" s="11">
        <f>VLOOKUP($G31,Data!$A$3:$EX$360,(T$3-1979)*4+T$1+2,FALSE)</f>
        <v>1544</v>
      </c>
      <c r="U31" s="11">
        <f>VLOOKUP($G31,Data!$A$3:$EX$360,(U$3-1979)*4+U$1+2,FALSE)</f>
        <v>1605</v>
      </c>
      <c r="V31" s="11">
        <f>VLOOKUP($G31,Data!$A$3:$EX$360,(V$3-1979)*4+V$1+2,FALSE)</f>
        <v>1704</v>
      </c>
      <c r="W31" s="11">
        <f>VLOOKUP($G31,Data!$A$3:$EX$360,(W$3-1979)*4+W$1+2,FALSE)</f>
        <v>1836</v>
      </c>
      <c r="X31" s="11">
        <f>VLOOKUP($G31,Data!$A$3:$EX$360,(X$3-1979)*4+X$1+2,FALSE)</f>
        <v>2085</v>
      </c>
      <c r="Y31" s="11">
        <f>VLOOKUP($G31,Data!$A$3:$EX$360,(Y$3-1979)*4+Y$1+2,FALSE)</f>
        <v>2436</v>
      </c>
      <c r="Z31" s="11">
        <f>VLOOKUP($G31,Data!$A$3:$EX$360,(Z$3-1979)*4+Z$1+2,FALSE)</f>
        <v>2819</v>
      </c>
      <c r="AA31" s="11">
        <f>VLOOKUP($G31,Data!$A$3:$EX$360,(AA$3-1979)*4+AA$1+2,FALSE)</f>
        <v>3391</v>
      </c>
      <c r="AB31" s="11">
        <f>VLOOKUP($G31,Data!$A$3:$EX$360,(AB$3-1979)*4+AB$1+2,FALSE)</f>
        <v>4184</v>
      </c>
      <c r="AC31" s="11">
        <f>VLOOKUP($G31,Data!$A$3:$EX$360,(AC$3-1979)*4+AC$1+2,FALSE)</f>
        <v>4718</v>
      </c>
      <c r="AD31" s="11">
        <f>VLOOKUP($G31,Data!$A$3:$EX$360,(AD$3-1979)*4+AD$1+2,FALSE)</f>
        <v>5115</v>
      </c>
      <c r="AE31" s="11">
        <f>VLOOKUP($G31,Data!$A$3:$EX$360,(AE$3-1979)*4+AE$1+2,FALSE)</f>
        <v>5258</v>
      </c>
      <c r="AF31" s="11">
        <f>VLOOKUP($G31,Data!$A$3:$EX$360,(AF$3-1979)*4+AF$1+2,FALSE)</f>
        <v>5419</v>
      </c>
      <c r="AG31" s="11">
        <f>VLOOKUP($G31,Data!$A$3:$EX$360,(AG$3-1979)*4+AG$1+2,FALSE)</f>
        <v>5998</v>
      </c>
      <c r="AH31" s="11">
        <f>VLOOKUP($G31,Data!$A$3:$EX$360,(AH$3-1979)*4+AH$1+2,FALSE)</f>
        <v>6612</v>
      </c>
      <c r="AI31" s="11">
        <f>VLOOKUP($G31,Data!$A$3:$EX$360,(AI$3-1979)*4+AI$1+2,FALSE)</f>
        <v>7206</v>
      </c>
      <c r="AJ31" s="11">
        <f>VLOOKUP($G31,Data!$A$3:$EX$360,(AJ$3-1979)*4+AJ$1+2,FALSE)</f>
        <v>7713</v>
      </c>
      <c r="AK31" s="11">
        <f>VLOOKUP($G31,Data!$A$3:$EX$360,(AK$3-1979)*4+AK$1+2,FALSE)</f>
        <v>8198</v>
      </c>
      <c r="AL31" s="11">
        <f>VLOOKUP($G31,Data!$A$3:$EX$360,(AL$3-1979)*4+AL$1+2,FALSE)</f>
        <v>7796</v>
      </c>
      <c r="AM31" s="11">
        <f>VLOOKUP($G31,Data!$A$3:$EX$360,(AM$3-1979)*4+AM$1+2,FALSE)</f>
        <v>7675</v>
      </c>
      <c r="AN31" s="11">
        <f>VLOOKUP($G31,Data!$A$3:$EX$360,(AN$3-1979)*4+AN$1+2,FALSE)</f>
        <v>7825</v>
      </c>
      <c r="AO31" s="11">
        <f>VLOOKUP($G31,Data!$A$3:$EX$360,(AO$3-1979)*4+AO$1+2,FALSE)</f>
        <v>7842</v>
      </c>
      <c r="AP31" s="11">
        <f>VLOOKUP($G31,Data!$A$3:$EX$360,(AP$3-1979)*4+AP$1+2,FALSE)</f>
        <v>7926</v>
      </c>
      <c r="AQ31" s="11">
        <f>VLOOKUP($G31,Data!$A$3:$EX$360,(AQ$3-1979)*4+AQ$1+2,FALSE)</f>
        <v>7990</v>
      </c>
      <c r="AR31" s="11">
        <f>VLOOKUP($G31,Data!$A$3:$EX$360,(AR$3-1979)*4+AR$1+2,FALSE)</f>
        <v>8034</v>
      </c>
      <c r="AS31" s="4">
        <f>VLOOKUP($G31,Data!$A$3:$EX$360,(AS$3-1979)*4+AS$1+2,FALSE)</f>
        <v>0</v>
      </c>
    </row>
    <row r="32" spans="2:45" outlineLevel="1">
      <c r="B32" s="4" t="s">
        <v>744</v>
      </c>
      <c r="D32" s="4" t="s">
        <v>736</v>
      </c>
      <c r="E32" s="4" t="str">
        <f>F34</f>
        <v>Nonfinancial (excluding land)</v>
      </c>
      <c r="F32" s="7" t="s">
        <v>5</v>
      </c>
      <c r="G32" s="4" t="s">
        <v>127</v>
      </c>
      <c r="H32" s="4">
        <f>VLOOKUP($G32,Data!$A$3:$EX$360,(H$3-1979)*4+H$1+2,FALSE)</f>
        <v>175</v>
      </c>
      <c r="I32" s="11">
        <f>VLOOKUP($G32,Data!$A$3:$EX$360,(I$3-1979)*4+I$1+2,FALSE)</f>
        <v>200</v>
      </c>
      <c r="J32" s="11">
        <f>VLOOKUP($G32,Data!$A$3:$EX$360,(J$3-1979)*4+J$1+2,FALSE)</f>
        <v>244</v>
      </c>
      <c r="K32" s="11">
        <f>VLOOKUP($G32,Data!$A$3:$EX$360,(K$3-1979)*4+K$1+2,FALSE)</f>
        <v>282</v>
      </c>
      <c r="L32" s="11">
        <f>VLOOKUP($G32,Data!$A$3:$EX$360,(L$3-1979)*4+L$1+2,FALSE)</f>
        <v>314</v>
      </c>
      <c r="M32" s="11">
        <f>VLOOKUP($G32,Data!$A$3:$EX$360,(M$3-1979)*4+M$1+2,FALSE)</f>
        <v>342</v>
      </c>
      <c r="N32" s="11">
        <f>VLOOKUP($G32,Data!$A$3:$EX$360,(N$3-1979)*4+N$1+2,FALSE)</f>
        <v>385</v>
      </c>
      <c r="O32" s="11">
        <f>VLOOKUP($G32,Data!$A$3:$EX$360,(O$3-1979)*4+O$1+2,FALSE)</f>
        <v>427</v>
      </c>
      <c r="P32" s="11">
        <f>VLOOKUP($G32,Data!$A$3:$EX$360,(P$3-1979)*4+P$1+2,FALSE)</f>
        <v>430</v>
      </c>
      <c r="Q32" s="11">
        <f>VLOOKUP($G32,Data!$A$3:$EX$360,(Q$3-1979)*4+Q$1+2,FALSE)</f>
        <v>464</v>
      </c>
      <c r="R32" s="11">
        <f>VLOOKUP($G32,Data!$A$3:$EX$360,(R$3-1979)*4+R$1+2,FALSE)</f>
        <v>497</v>
      </c>
      <c r="S32" s="11">
        <f>VLOOKUP($G32,Data!$A$3:$EX$360,(S$3-1979)*4+S$1+2,FALSE)</f>
        <v>531</v>
      </c>
      <c r="T32" s="11">
        <f>VLOOKUP($G32,Data!$A$3:$EX$360,(T$3-1979)*4+T$1+2,FALSE)</f>
        <v>560</v>
      </c>
      <c r="U32" s="11">
        <f>VLOOKUP($G32,Data!$A$3:$EX$360,(U$3-1979)*4+U$1+2,FALSE)</f>
        <v>617</v>
      </c>
      <c r="V32" s="11">
        <f>VLOOKUP($G32,Data!$A$3:$EX$360,(V$3-1979)*4+V$1+2,FALSE)</f>
        <v>937</v>
      </c>
      <c r="W32" s="11">
        <f>VLOOKUP($G32,Data!$A$3:$EX$360,(W$3-1979)*4+W$1+2,FALSE)</f>
        <v>1318</v>
      </c>
      <c r="X32" s="11">
        <f>VLOOKUP($G32,Data!$A$3:$EX$360,(X$3-1979)*4+X$1+2,FALSE)</f>
        <v>1957</v>
      </c>
      <c r="Y32" s="11">
        <f>VLOOKUP($G32,Data!$A$3:$EX$360,(Y$3-1979)*4+Y$1+2,FALSE)</f>
        <v>2438</v>
      </c>
      <c r="Z32" s="11">
        <f>VLOOKUP($G32,Data!$A$3:$EX$360,(Z$3-1979)*4+Z$1+2,FALSE)</f>
        <v>2973</v>
      </c>
      <c r="AA32" s="11">
        <f>VLOOKUP($G32,Data!$A$3:$EX$360,(AA$3-1979)*4+AA$1+2,FALSE)</f>
        <v>3287</v>
      </c>
      <c r="AB32" s="11">
        <f>VLOOKUP($G32,Data!$A$3:$EX$360,(AB$3-1979)*4+AB$1+2,FALSE)</f>
        <v>3868</v>
      </c>
      <c r="AC32" s="11">
        <f>VLOOKUP($G32,Data!$A$3:$EX$360,(AC$3-1979)*4+AC$1+2,FALSE)</f>
        <v>3861</v>
      </c>
      <c r="AD32" s="11">
        <f>VLOOKUP($G32,Data!$A$3:$EX$360,(AD$3-1979)*4+AD$1+2,FALSE)</f>
        <v>3434</v>
      </c>
      <c r="AE32" s="11">
        <f>VLOOKUP($G32,Data!$A$3:$EX$360,(AE$3-1979)*4+AE$1+2,FALSE)</f>
        <v>2990</v>
      </c>
      <c r="AF32" s="11">
        <f>VLOOKUP($G32,Data!$A$3:$EX$360,(AF$3-1979)*4+AF$1+2,FALSE)</f>
        <v>2691</v>
      </c>
      <c r="AG32" s="11">
        <f>VLOOKUP($G32,Data!$A$3:$EX$360,(AG$3-1979)*4+AG$1+2,FALSE)</f>
        <v>2582</v>
      </c>
      <c r="AH32" s="11">
        <f>VLOOKUP($G32,Data!$A$3:$EX$360,(AH$3-1979)*4+AH$1+2,FALSE)</f>
        <v>2356</v>
      </c>
      <c r="AI32" s="11">
        <f>VLOOKUP($G32,Data!$A$3:$EX$360,(AI$3-1979)*4+AI$1+2,FALSE)</f>
        <v>2278</v>
      </c>
      <c r="AJ32" s="11">
        <f>VLOOKUP($G32,Data!$A$3:$EX$360,(AJ$3-1979)*4+AJ$1+2,FALSE)</f>
        <v>2177</v>
      </c>
      <c r="AK32" s="11">
        <f>VLOOKUP($G32,Data!$A$3:$EX$360,(AK$3-1979)*4+AK$1+2,FALSE)</f>
        <v>2122</v>
      </c>
      <c r="AL32" s="11">
        <f>VLOOKUP($G32,Data!$A$3:$EX$360,(AL$3-1979)*4+AL$1+2,FALSE)</f>
        <v>2045</v>
      </c>
      <c r="AM32" s="11">
        <f>VLOOKUP($G32,Data!$A$3:$EX$360,(AM$3-1979)*4+AM$1+2,FALSE)</f>
        <v>2024</v>
      </c>
      <c r="AN32" s="11">
        <f>VLOOKUP($G32,Data!$A$3:$EX$360,(AN$3-1979)*4+AN$1+2,FALSE)</f>
        <v>1990</v>
      </c>
      <c r="AO32" s="11">
        <f>VLOOKUP($G32,Data!$A$3:$EX$360,(AO$3-1979)*4+AO$1+2,FALSE)</f>
        <v>2010</v>
      </c>
      <c r="AP32" s="11">
        <f>VLOOKUP($G32,Data!$A$3:$EX$360,(AP$3-1979)*4+AP$1+2,FALSE)</f>
        <v>1977</v>
      </c>
      <c r="AQ32" s="11">
        <f>VLOOKUP($G32,Data!$A$3:$EX$360,(AQ$3-1979)*4+AQ$1+2,FALSE)</f>
        <v>1987</v>
      </c>
      <c r="AR32" s="11">
        <f>VLOOKUP($G32,Data!$A$3:$EX$360,(AR$3-1979)*4+AR$1+2,FALSE)</f>
        <v>2001</v>
      </c>
      <c r="AS32" s="4">
        <f>VLOOKUP($G32,Data!$A$3:$EX$360,(AS$3-1979)*4+AS$1+2,FALSE)</f>
        <v>0</v>
      </c>
    </row>
    <row r="33" spans="2:45" outlineLevel="1">
      <c r="B33" s="4" t="s">
        <v>744</v>
      </c>
      <c r="D33" s="4" t="s">
        <v>736</v>
      </c>
      <c r="E33" s="4" t="str">
        <f>F34</f>
        <v>Nonfinancial (excluding land)</v>
      </c>
      <c r="F33" s="7" t="s">
        <v>102</v>
      </c>
      <c r="G33" s="4" t="s">
        <v>126</v>
      </c>
      <c r="H33" s="4">
        <f>VLOOKUP($G33,Data!$A$3:$EX$360,(H$3-1979)*4+H$1+2,FALSE)</f>
        <v>17</v>
      </c>
      <c r="I33" s="11">
        <f>VLOOKUP($G33,Data!$A$3:$EX$360,(I$3-1979)*4+I$1+2,FALSE)</f>
        <v>22</v>
      </c>
      <c r="J33" s="11">
        <f>VLOOKUP($G33,Data!$A$3:$EX$360,(J$3-1979)*4+J$1+2,FALSE)</f>
        <v>30</v>
      </c>
      <c r="K33" s="11">
        <f>VLOOKUP($G33,Data!$A$3:$EX$360,(K$3-1979)*4+K$1+2,FALSE)</f>
        <v>37</v>
      </c>
      <c r="L33" s="11">
        <f>VLOOKUP($G33,Data!$A$3:$EX$360,(L$3-1979)*4+L$1+2,FALSE)</f>
        <v>42</v>
      </c>
      <c r="M33" s="11">
        <f>VLOOKUP($G33,Data!$A$3:$EX$360,(M$3-1979)*4+M$1+2,FALSE)</f>
        <v>40</v>
      </c>
      <c r="N33" s="11">
        <f>VLOOKUP($G33,Data!$A$3:$EX$360,(N$3-1979)*4+N$1+2,FALSE)</f>
        <v>44</v>
      </c>
      <c r="O33" s="11">
        <f>VLOOKUP($G33,Data!$A$3:$EX$360,(O$3-1979)*4+O$1+2,FALSE)</f>
        <v>44</v>
      </c>
      <c r="P33" s="11">
        <f>VLOOKUP($G33,Data!$A$3:$EX$360,(P$3-1979)*4+P$1+2,FALSE)</f>
        <v>45</v>
      </c>
      <c r="Q33" s="11">
        <f>VLOOKUP($G33,Data!$A$3:$EX$360,(Q$3-1979)*4+Q$1+2,FALSE)</f>
        <v>49</v>
      </c>
      <c r="R33" s="11">
        <f>VLOOKUP($G33,Data!$A$3:$EX$360,(R$3-1979)*4+R$1+2,FALSE)</f>
        <v>60</v>
      </c>
      <c r="S33" s="11">
        <f>VLOOKUP($G33,Data!$A$3:$EX$360,(S$3-1979)*4+S$1+2,FALSE)</f>
        <v>81</v>
      </c>
      <c r="T33" s="11">
        <f>VLOOKUP($G33,Data!$A$3:$EX$360,(T$3-1979)*4+T$1+2,FALSE)</f>
        <v>95</v>
      </c>
      <c r="U33" s="11">
        <f>VLOOKUP($G33,Data!$A$3:$EX$360,(U$3-1979)*4+U$1+2,FALSE)</f>
        <v>117</v>
      </c>
      <c r="V33" s="11">
        <f>VLOOKUP($G33,Data!$A$3:$EX$360,(V$3-1979)*4+V$1+2,FALSE)</f>
        <v>175</v>
      </c>
      <c r="W33" s="11">
        <f>VLOOKUP($G33,Data!$A$3:$EX$360,(W$3-1979)*4+W$1+2,FALSE)</f>
        <v>216</v>
      </c>
      <c r="X33" s="11">
        <f>VLOOKUP($G33,Data!$A$3:$EX$360,(X$3-1979)*4+X$1+2,FALSE)</f>
        <v>288</v>
      </c>
      <c r="Y33" s="11">
        <f>VLOOKUP($G33,Data!$A$3:$EX$360,(Y$3-1979)*4+Y$1+2,FALSE)</f>
        <v>311</v>
      </c>
      <c r="Z33" s="11">
        <f>VLOOKUP($G33,Data!$A$3:$EX$360,(Z$3-1979)*4+Z$1+2,FALSE)</f>
        <v>352</v>
      </c>
      <c r="AA33" s="11">
        <f>VLOOKUP($G33,Data!$A$3:$EX$360,(AA$3-1979)*4+AA$1+2,FALSE)</f>
        <v>363</v>
      </c>
      <c r="AB33" s="11">
        <f>VLOOKUP($G33,Data!$A$3:$EX$360,(AB$3-1979)*4+AB$1+2,FALSE)</f>
        <v>448</v>
      </c>
      <c r="AC33" s="11">
        <f>VLOOKUP($G33,Data!$A$3:$EX$360,(AC$3-1979)*4+AC$1+2,FALSE)</f>
        <v>497</v>
      </c>
      <c r="AD33" s="11">
        <f>VLOOKUP($G33,Data!$A$3:$EX$360,(AD$3-1979)*4+AD$1+2,FALSE)</f>
        <v>483</v>
      </c>
      <c r="AE33" s="11">
        <f>VLOOKUP($G33,Data!$A$3:$EX$360,(AE$3-1979)*4+AE$1+2,FALSE)</f>
        <v>498</v>
      </c>
      <c r="AF33" s="11">
        <f>VLOOKUP($G33,Data!$A$3:$EX$360,(AF$3-1979)*4+AF$1+2,FALSE)</f>
        <v>516</v>
      </c>
      <c r="AG33" s="11">
        <f>VLOOKUP($G33,Data!$A$3:$EX$360,(AG$3-1979)*4+AG$1+2,FALSE)</f>
        <v>599</v>
      </c>
      <c r="AH33" s="11">
        <f>VLOOKUP($G33,Data!$A$3:$EX$360,(AH$3-1979)*4+AH$1+2,FALSE)</f>
        <v>577</v>
      </c>
      <c r="AI33" s="11">
        <f>VLOOKUP($G33,Data!$A$3:$EX$360,(AI$3-1979)*4+AI$1+2,FALSE)</f>
        <v>649</v>
      </c>
      <c r="AJ33" s="11">
        <f>VLOOKUP($G33,Data!$A$3:$EX$360,(AJ$3-1979)*4+AJ$1+2,FALSE)</f>
        <v>678</v>
      </c>
      <c r="AK33" s="11">
        <f>VLOOKUP($G33,Data!$A$3:$EX$360,(AK$3-1979)*4+AK$1+2,FALSE)</f>
        <v>669</v>
      </c>
      <c r="AL33" s="11">
        <f>VLOOKUP($G33,Data!$A$3:$EX$360,(AL$3-1979)*4+AL$1+2,FALSE)</f>
        <v>749</v>
      </c>
      <c r="AM33" s="11">
        <f>VLOOKUP($G33,Data!$A$3:$EX$360,(AM$3-1979)*4+AM$1+2,FALSE)</f>
        <v>769</v>
      </c>
      <c r="AN33" s="11">
        <f>VLOOKUP($G33,Data!$A$3:$EX$360,(AN$3-1979)*4+AN$1+2,FALSE)</f>
        <v>755</v>
      </c>
      <c r="AO33" s="11">
        <f>VLOOKUP($G33,Data!$A$3:$EX$360,(AO$3-1979)*4+AO$1+2,FALSE)</f>
        <v>828</v>
      </c>
      <c r="AP33" s="11">
        <f>VLOOKUP($G33,Data!$A$3:$EX$360,(AP$3-1979)*4+AP$1+2,FALSE)</f>
        <v>813</v>
      </c>
      <c r="AQ33" s="11">
        <f>VLOOKUP($G33,Data!$A$3:$EX$360,(AQ$3-1979)*4+AQ$1+2,FALSE)</f>
        <v>837</v>
      </c>
      <c r="AR33" s="11">
        <f>VLOOKUP($G33,Data!$A$3:$EX$360,(AR$3-1979)*4+AR$1+2,FALSE)</f>
        <v>874</v>
      </c>
      <c r="AS33" s="4">
        <f>VLOOKUP($G33,Data!$A$3:$EX$360,(AS$3-1979)*4+AS$1+2,FALSE)</f>
        <v>0</v>
      </c>
    </row>
    <row r="34" spans="2:45">
      <c r="B34" s="4" t="s">
        <v>744</v>
      </c>
      <c r="C34" s="4" t="s">
        <v>738</v>
      </c>
      <c r="D34" s="4" t="s">
        <v>736</v>
      </c>
      <c r="E34" s="4" t="str">
        <f>F5</f>
        <v>ASSETS</v>
      </c>
      <c r="F34" s="21" t="s">
        <v>315</v>
      </c>
      <c r="G34" s="22" t="s">
        <v>317</v>
      </c>
      <c r="H34" s="23">
        <f>VLOOKUP($G34,Data!$A$3:$EX$360,(H$3-1979)*4+H$1+2,FALSE)</f>
        <v>854</v>
      </c>
      <c r="I34" s="23">
        <f>VLOOKUP($G34,Data!$A$3:$EX$360,(I$3-1979)*4+I$1+2,FALSE)</f>
        <v>980</v>
      </c>
      <c r="J34" s="23">
        <f>VLOOKUP($G34,Data!$A$3:$EX$360,(J$3-1979)*4+J$1+2,FALSE)</f>
        <v>1120</v>
      </c>
      <c r="K34" s="23">
        <f>VLOOKUP($G34,Data!$A$3:$EX$360,(K$3-1979)*4+K$1+2,FALSE)</f>
        <v>1245</v>
      </c>
      <c r="L34" s="23">
        <f>VLOOKUP($G34,Data!$A$3:$EX$360,(L$3-1979)*4+L$1+2,FALSE)</f>
        <v>1311</v>
      </c>
      <c r="M34" s="23">
        <f>VLOOKUP($G34,Data!$A$3:$EX$360,(M$3-1979)*4+M$1+2,FALSE)</f>
        <v>1378</v>
      </c>
      <c r="N34" s="23">
        <f>VLOOKUP($G34,Data!$A$3:$EX$360,(N$3-1979)*4+N$1+2,FALSE)</f>
        <v>1491</v>
      </c>
      <c r="O34" s="23">
        <f>VLOOKUP($G34,Data!$A$3:$EX$360,(O$3-1979)*4+O$1+2,FALSE)</f>
        <v>1626</v>
      </c>
      <c r="P34" s="23">
        <f>VLOOKUP($G34,Data!$A$3:$EX$360,(P$3-1979)*4+P$1+2,FALSE)</f>
        <v>1761</v>
      </c>
      <c r="Q34" s="23">
        <f>VLOOKUP($G34,Data!$A$3:$EX$360,(Q$3-1979)*4+Q$1+2,FALSE)</f>
        <v>1877</v>
      </c>
      <c r="R34" s="23">
        <f>VLOOKUP($G34,Data!$A$3:$EX$360,(R$3-1979)*4+R$1+2,FALSE)</f>
        <v>2006</v>
      </c>
      <c r="S34" s="23">
        <f>VLOOKUP($G34,Data!$A$3:$EX$360,(S$3-1979)*4+S$1+2,FALSE)</f>
        <v>2121</v>
      </c>
      <c r="T34" s="23">
        <f>VLOOKUP($G34,Data!$A$3:$EX$360,(T$3-1979)*4+T$1+2,FALSE)</f>
        <v>2199</v>
      </c>
      <c r="U34" s="23">
        <f>VLOOKUP($G34,Data!$A$3:$EX$360,(U$3-1979)*4+U$1+2,FALSE)</f>
        <v>2339</v>
      </c>
      <c r="V34" s="23">
        <f>VLOOKUP($G34,Data!$A$3:$EX$360,(V$3-1979)*4+V$1+2,FALSE)</f>
        <v>2816</v>
      </c>
      <c r="W34" s="23">
        <f>VLOOKUP($G34,Data!$A$3:$EX$360,(W$3-1979)*4+W$1+2,FALSE)</f>
        <v>3370</v>
      </c>
      <c r="X34" s="23">
        <f>VLOOKUP($G34,Data!$A$3:$EX$360,(X$3-1979)*4+X$1+2,FALSE)</f>
        <v>4330</v>
      </c>
      <c r="Y34" s="23">
        <f>VLOOKUP($G34,Data!$A$3:$EX$360,(Y$3-1979)*4+Y$1+2,FALSE)</f>
        <v>5185</v>
      </c>
      <c r="Z34" s="23">
        <f>VLOOKUP($G34,Data!$A$3:$EX$360,(Z$3-1979)*4+Z$1+2,FALSE)</f>
        <v>6144</v>
      </c>
      <c r="AA34" s="23">
        <f>VLOOKUP($G34,Data!$A$3:$EX$360,(AA$3-1979)*4+AA$1+2,FALSE)</f>
        <v>7041</v>
      </c>
      <c r="AB34" s="23">
        <f>VLOOKUP($G34,Data!$A$3:$EX$360,(AB$3-1979)*4+AB$1+2,FALSE)</f>
        <v>8500</v>
      </c>
      <c r="AC34" s="23">
        <f>VLOOKUP($G34,Data!$A$3:$EX$360,(AC$3-1979)*4+AC$1+2,FALSE)</f>
        <v>9076</v>
      </c>
      <c r="AD34" s="23">
        <f>VLOOKUP($G34,Data!$A$3:$EX$360,(AD$3-1979)*4+AD$1+2,FALSE)</f>
        <v>9032</v>
      </c>
      <c r="AE34" s="23">
        <f>VLOOKUP($G34,Data!$A$3:$EX$360,(AE$3-1979)*4+AE$1+2,FALSE)</f>
        <v>8746</v>
      </c>
      <c r="AF34" s="23">
        <f>VLOOKUP($G34,Data!$A$3:$EX$360,(AF$3-1979)*4+AF$1+2,FALSE)</f>
        <v>8626</v>
      </c>
      <c r="AG34" s="23">
        <f>VLOOKUP($G34,Data!$A$3:$EX$360,(AG$3-1979)*4+AG$1+2,FALSE)</f>
        <v>9179</v>
      </c>
      <c r="AH34" s="23">
        <f>VLOOKUP($G34,Data!$A$3:$EX$360,(AH$3-1979)*4+AH$1+2,FALSE)</f>
        <v>9545</v>
      </c>
      <c r="AI34" s="23">
        <f>VLOOKUP($G34,Data!$A$3:$EX$360,(AI$3-1979)*4+AI$1+2,FALSE)</f>
        <v>10133</v>
      </c>
      <c r="AJ34" s="23">
        <f>VLOOKUP($G34,Data!$A$3:$EX$360,(AJ$3-1979)*4+AJ$1+2,FALSE)</f>
        <v>10568</v>
      </c>
      <c r="AK34" s="23">
        <f>VLOOKUP($G34,Data!$A$3:$EX$360,(AK$3-1979)*4+AK$1+2,FALSE)</f>
        <v>10989</v>
      </c>
      <c r="AL34" s="23">
        <f>VLOOKUP($G34,Data!$A$3:$EX$360,(AL$3-1979)*4+AL$1+2,FALSE)</f>
        <v>10590</v>
      </c>
      <c r="AM34" s="23">
        <f>VLOOKUP($G34,Data!$A$3:$EX$360,(AM$3-1979)*4+AM$1+2,FALSE)</f>
        <v>10468</v>
      </c>
      <c r="AN34" s="23">
        <f>VLOOKUP($G34,Data!$A$3:$EX$360,(AN$3-1979)*4+AN$1+2,FALSE)</f>
        <v>10570</v>
      </c>
      <c r="AO34" s="23">
        <f>VLOOKUP($G34,Data!$A$3:$EX$360,(AO$3-1979)*4+AO$1+2,FALSE)</f>
        <v>10680</v>
      </c>
      <c r="AP34" s="23">
        <f>VLOOKUP($G34,Data!$A$3:$EX$360,(AP$3-1979)*4+AP$1+2,FALSE)</f>
        <v>10716</v>
      </c>
      <c r="AQ34" s="23">
        <f>VLOOKUP($G34,Data!$A$3:$EX$360,(AQ$3-1979)*4+AQ$1+2,FALSE)</f>
        <v>10814</v>
      </c>
      <c r="AR34" s="23">
        <f>VLOOKUP($G34,Data!$A$3:$EX$360,(AR$3-1979)*4+AR$1+2,FALSE)</f>
        <v>10909</v>
      </c>
      <c r="AS34" s="23">
        <f>VLOOKUP($G34,Data!$A$3:$EX$360,(AS$3-1979)*4+AS$1+2,FALSE)</f>
        <v>0</v>
      </c>
    </row>
    <row r="35" spans="2:45">
      <c r="B35" s="4" t="s">
        <v>744</v>
      </c>
      <c r="D35" s="4" t="s">
        <v>737</v>
      </c>
      <c r="E35" s="4" t="str">
        <f>F5</f>
        <v>ASSETS</v>
      </c>
      <c r="F35" s="12" t="s">
        <v>304</v>
      </c>
      <c r="G35" s="13" t="s">
        <v>316</v>
      </c>
      <c r="H35" s="14">
        <f t="shared" ref="H35:AS35" si="1">H30+H34</f>
        <v>167510</v>
      </c>
      <c r="I35" s="14">
        <f t="shared" si="1"/>
        <v>174706</v>
      </c>
      <c r="J35" s="14">
        <f t="shared" si="1"/>
        <v>183021</v>
      </c>
      <c r="K35" s="14">
        <f t="shared" si="1"/>
        <v>195504</v>
      </c>
      <c r="L35" s="14">
        <f t="shared" si="1"/>
        <v>204976</v>
      </c>
      <c r="M35" s="14">
        <f t="shared" si="1"/>
        <v>219623</v>
      </c>
      <c r="N35" s="14">
        <f t="shared" si="1"/>
        <v>244654</v>
      </c>
      <c r="O35" s="14">
        <f t="shared" si="1"/>
        <v>276709</v>
      </c>
      <c r="P35" s="14">
        <f t="shared" si="1"/>
        <v>287597</v>
      </c>
      <c r="Q35" s="14">
        <f t="shared" si="1"/>
        <v>306758</v>
      </c>
      <c r="R35" s="14">
        <f t="shared" si="1"/>
        <v>316710</v>
      </c>
      <c r="S35" s="14">
        <f t="shared" si="1"/>
        <v>344417</v>
      </c>
      <c r="T35" s="14">
        <f t="shared" si="1"/>
        <v>366802</v>
      </c>
      <c r="U35" s="14">
        <f t="shared" si="1"/>
        <v>384077</v>
      </c>
      <c r="V35" s="14">
        <f t="shared" si="1"/>
        <v>426652</v>
      </c>
      <c r="W35" s="14">
        <f t="shared" si="1"/>
        <v>455452</v>
      </c>
      <c r="X35" s="14">
        <f t="shared" si="1"/>
        <v>476226</v>
      </c>
      <c r="Y35" s="14">
        <f t="shared" si="1"/>
        <v>500384</v>
      </c>
      <c r="Z35" s="14">
        <f t="shared" si="1"/>
        <v>540119</v>
      </c>
      <c r="AA35" s="14">
        <f t="shared" si="1"/>
        <v>573877</v>
      </c>
      <c r="AB35" s="14">
        <f t="shared" si="1"/>
        <v>705355</v>
      </c>
      <c r="AC35" s="14">
        <f t="shared" si="1"/>
        <v>645011</v>
      </c>
      <c r="AD35" s="14">
        <f t="shared" si="1"/>
        <v>691990</v>
      </c>
      <c r="AE35" s="14">
        <f t="shared" si="1"/>
        <v>762395</v>
      </c>
      <c r="AF35" s="14">
        <f t="shared" si="1"/>
        <v>805465</v>
      </c>
      <c r="AG35" s="14">
        <f t="shared" si="1"/>
        <v>850455</v>
      </c>
      <c r="AH35" s="14">
        <f t="shared" si="1"/>
        <v>888204</v>
      </c>
      <c r="AI35" s="14">
        <f t="shared" si="1"/>
        <v>918352</v>
      </c>
      <c r="AJ35" s="14">
        <f t="shared" si="1"/>
        <v>961499</v>
      </c>
      <c r="AK35" s="14">
        <f t="shared" si="1"/>
        <v>2281728</v>
      </c>
      <c r="AL35" s="14">
        <f t="shared" si="1"/>
        <v>2276794</v>
      </c>
      <c r="AM35" s="14">
        <f t="shared" si="1"/>
        <v>2462133</v>
      </c>
      <c r="AN35" s="14">
        <f t="shared" si="1"/>
        <v>2955808</v>
      </c>
      <c r="AO35" s="14">
        <f t="shared" si="1"/>
        <v>2965642</v>
      </c>
      <c r="AP35" s="14">
        <f t="shared" si="1"/>
        <v>4084483</v>
      </c>
      <c r="AQ35" s="14">
        <f t="shared" si="1"/>
        <v>4566201</v>
      </c>
      <c r="AR35" s="14">
        <f t="shared" si="1"/>
        <v>4553021</v>
      </c>
      <c r="AS35" s="14">
        <f t="shared" si="1"/>
        <v>0</v>
      </c>
    </row>
    <row r="36" spans="2:45">
      <c r="B36" s="4" t="s">
        <v>744</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row>
    <row r="37" spans="2:45">
      <c r="B37" s="4" t="s">
        <v>744</v>
      </c>
      <c r="D37" s="4" t="s">
        <v>735</v>
      </c>
      <c r="F37" s="10" t="s">
        <v>648</v>
      </c>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row>
    <row r="38" spans="2:45" outlineLevel="1">
      <c r="B38" s="4" t="s">
        <v>744</v>
      </c>
      <c r="D38" s="4" t="s">
        <v>736</v>
      </c>
      <c r="E38" s="4" t="str">
        <f>F53</f>
        <v>Liabilities</v>
      </c>
      <c r="F38" s="7" t="s">
        <v>112</v>
      </c>
      <c r="G38" s="4" t="s">
        <v>452</v>
      </c>
      <c r="H38" s="4">
        <f>VLOOKUP($G38,Data!$A$3:$EX$360,(H$3-1979)*4+H$1+2,FALSE)</f>
        <v>29792</v>
      </c>
      <c r="I38" s="11">
        <f>VLOOKUP($G38,Data!$A$3:$EX$360,(I$3-1979)*4+I$1+2,FALSE)</f>
        <v>27456</v>
      </c>
      <c r="J38" s="11">
        <f>VLOOKUP($G38,Data!$A$3:$EX$360,(J$3-1979)*4+J$1+2,FALSE)</f>
        <v>25228</v>
      </c>
      <c r="K38" s="11">
        <f>VLOOKUP($G38,Data!$A$3:$EX$360,(K$3-1979)*4+K$1+2,FALSE)</f>
        <v>26489</v>
      </c>
      <c r="L38" s="11">
        <f>VLOOKUP($G38,Data!$A$3:$EX$360,(L$3-1979)*4+L$1+2,FALSE)</f>
        <v>21446</v>
      </c>
      <c r="M38" s="11">
        <f>VLOOKUP($G38,Data!$A$3:$EX$360,(M$3-1979)*4+M$1+2,FALSE)</f>
        <v>21819</v>
      </c>
      <c r="N38" s="11">
        <f>VLOOKUP($G38,Data!$A$3:$EX$360,(N$3-1979)*4+N$1+2,FALSE)</f>
        <v>28631</v>
      </c>
      <c r="O38" s="11">
        <f>VLOOKUP($G38,Data!$A$3:$EX$360,(O$3-1979)*4+O$1+2,FALSE)</f>
        <v>48107</v>
      </c>
      <c r="P38" s="11">
        <f>VLOOKUP($G38,Data!$A$3:$EX$360,(P$3-1979)*4+P$1+2,FALSE)</f>
        <v>41784</v>
      </c>
      <c r="Q38" s="11">
        <f>VLOOKUP($G38,Data!$A$3:$EX$360,(Q$3-1979)*4+Q$1+2,FALSE)</f>
        <v>39347</v>
      </c>
      <c r="R38" s="11">
        <f>VLOOKUP($G38,Data!$A$3:$EX$360,(R$3-1979)*4+R$1+2,FALSE)</f>
        <v>38327</v>
      </c>
      <c r="S38" s="11">
        <f>VLOOKUP($G38,Data!$A$3:$EX$360,(S$3-1979)*4+S$1+2,FALSE)</f>
        <v>38658</v>
      </c>
      <c r="T38" s="11">
        <f>VLOOKUP($G38,Data!$A$3:$EX$360,(T$3-1979)*4+T$1+2,FALSE)</f>
        <v>29413</v>
      </c>
      <c r="U38" s="11">
        <f>VLOOKUP($G38,Data!$A$3:$EX$360,(U$3-1979)*4+U$1+2,FALSE)</f>
        <v>32079</v>
      </c>
      <c r="V38" s="11">
        <f>VLOOKUP($G38,Data!$A$3:$EX$360,(V$3-1979)*4+V$1+2,FALSE)</f>
        <v>34951</v>
      </c>
      <c r="W38" s="11">
        <f>VLOOKUP($G38,Data!$A$3:$EX$360,(W$3-1979)*4+W$1+2,FALSE)</f>
        <v>30789</v>
      </c>
      <c r="X38" s="11">
        <f>VLOOKUP($G38,Data!$A$3:$EX$360,(X$3-1979)*4+X$1+2,FALSE)</f>
        <v>29611</v>
      </c>
      <c r="Y38" s="11">
        <f>VLOOKUP($G38,Data!$A$3:$EX$360,(Y$3-1979)*4+Y$1+2,FALSE)</f>
        <v>24524</v>
      </c>
      <c r="Z38" s="11">
        <f>VLOOKUP($G38,Data!$A$3:$EX$360,(Z$3-1979)*4+Z$1+2,FALSE)</f>
        <v>30838</v>
      </c>
      <c r="AA38" s="11">
        <f>VLOOKUP($G38,Data!$A$3:$EX$360,(AA$3-1979)*4+AA$1+2,FALSE)</f>
        <v>26306</v>
      </c>
      <c r="AB38" s="11">
        <f>VLOOKUP($G38,Data!$A$3:$EX$360,(AB$3-1979)*4+AB$1+2,FALSE)</f>
        <v>24027</v>
      </c>
      <c r="AC38" s="11">
        <f>VLOOKUP($G38,Data!$A$3:$EX$360,(AC$3-1979)*4+AC$1+2,FALSE)</f>
        <v>19045</v>
      </c>
      <c r="AD38" s="11">
        <f>VLOOKUP($G38,Data!$A$3:$EX$360,(AD$3-1979)*4+AD$1+2,FALSE)</f>
        <v>17478</v>
      </c>
      <c r="AE38" s="11">
        <f>VLOOKUP($G38,Data!$A$3:$EX$360,(AE$3-1979)*4+AE$1+2,FALSE)</f>
        <v>22541</v>
      </c>
      <c r="AF38" s="11">
        <f>VLOOKUP($G38,Data!$A$3:$EX$360,(AF$3-1979)*4+AF$1+2,FALSE)</f>
        <v>23058</v>
      </c>
      <c r="AG38" s="11">
        <f>VLOOKUP($G38,Data!$A$3:$EX$360,(AG$3-1979)*4+AG$1+2,FALSE)</f>
        <v>24043</v>
      </c>
      <c r="AH38" s="11">
        <f>VLOOKUP($G38,Data!$A$3:$EX$360,(AH$3-1979)*4+AH$1+2,FALSE)</f>
        <v>19043</v>
      </c>
      <c r="AI38" s="11">
        <f>VLOOKUP($G38,Data!$A$3:$EX$360,(AI$3-1979)*4+AI$1+2,FALSE)</f>
        <v>18699</v>
      </c>
      <c r="AJ38" s="11">
        <f>VLOOKUP($G38,Data!$A$3:$EX$360,(AJ$3-1979)*4+AJ$1+2,FALSE)</f>
        <v>20767</v>
      </c>
      <c r="AK38" s="11">
        <f>VLOOKUP($G38,Data!$A$3:$EX$360,(AK$3-1979)*4+AK$1+2,FALSE)</f>
        <v>860000</v>
      </c>
      <c r="AL38" s="11">
        <f>VLOOKUP($G38,Data!$A$3:$EX$360,(AL$3-1979)*4+AL$1+2,FALSE)</f>
        <v>976988</v>
      </c>
      <c r="AM38" s="11">
        <f>VLOOKUP($G38,Data!$A$3:$EX$360,(AM$3-1979)*4+AM$1+2,FALSE)</f>
        <v>968052</v>
      </c>
      <c r="AN38" s="11">
        <f>VLOOKUP($G38,Data!$A$3:$EX$360,(AN$3-1979)*4+AN$1+2,FALSE)</f>
        <v>1562253</v>
      </c>
      <c r="AO38" s="11">
        <f>VLOOKUP($G38,Data!$A$3:$EX$360,(AO$3-1979)*4+AO$1+2,FALSE)</f>
        <v>1491045</v>
      </c>
      <c r="AP38" s="11">
        <f>VLOOKUP($G38,Data!$A$3:$EX$360,(AP$3-1979)*4+AP$1+2,FALSE)</f>
        <v>2249070</v>
      </c>
      <c r="AQ38" s="11">
        <f>VLOOKUP($G38,Data!$A$3:$EX$360,(AQ$3-1979)*4+AQ$1+2,FALSE)</f>
        <v>2377996</v>
      </c>
      <c r="AR38" s="11">
        <f>VLOOKUP($G38,Data!$A$3:$EX$360,(AR$3-1979)*4+AR$1+2,FALSE)</f>
        <v>1977166</v>
      </c>
      <c r="AS38" s="4">
        <f>VLOOKUP($G38,Data!$A$3:$EX$360,(AS$3-1979)*4+AS$1+2,FALSE)</f>
        <v>0</v>
      </c>
    </row>
    <row r="39" spans="2:45" outlineLevel="1">
      <c r="B39" s="4" t="s">
        <v>744</v>
      </c>
      <c r="D39" s="4" t="s">
        <v>736</v>
      </c>
      <c r="E39" s="4" t="str">
        <f>F53</f>
        <v>Liabilities</v>
      </c>
      <c r="F39" s="7" t="s">
        <v>116</v>
      </c>
      <c r="G39" s="4" t="s">
        <v>453</v>
      </c>
      <c r="H39" s="4">
        <f>VLOOKUP($G39,Data!$A$3:$EX$360,(H$3-1979)*4+H$1+2,FALSE)</f>
        <v>18488</v>
      </c>
      <c r="I39" s="11">
        <f>VLOOKUP($G39,Data!$A$3:$EX$360,(I$3-1979)*4+I$1+2,FALSE)</f>
        <v>19828</v>
      </c>
      <c r="J39" s="11">
        <f>VLOOKUP($G39,Data!$A$3:$EX$360,(J$3-1979)*4+J$1+2,FALSE)</f>
        <v>18645</v>
      </c>
      <c r="K39" s="11">
        <f>VLOOKUP($G39,Data!$A$3:$EX$360,(K$3-1979)*4+K$1+2,FALSE)</f>
        <v>19556</v>
      </c>
      <c r="L39" s="11">
        <f>VLOOKUP($G39,Data!$A$3:$EX$360,(L$3-1979)*4+L$1+2,FALSE)</f>
        <v>21023</v>
      </c>
      <c r="M39" s="11">
        <f>VLOOKUP($G39,Data!$A$3:$EX$360,(M$3-1979)*4+M$1+2,FALSE)</f>
        <v>24273</v>
      </c>
      <c r="N39" s="11">
        <f>VLOOKUP($G39,Data!$A$3:$EX$360,(N$3-1979)*4+N$1+2,FALSE)</f>
        <v>25537</v>
      </c>
      <c r="O39" s="11">
        <f>VLOOKUP($G39,Data!$A$3:$EX$360,(O$3-1979)*4+O$1+2,FALSE)</f>
        <v>25652</v>
      </c>
      <c r="P39" s="11">
        <f>VLOOKUP($G39,Data!$A$3:$EX$360,(P$3-1979)*4+P$1+2,FALSE)</f>
        <v>24858</v>
      </c>
      <c r="Q39" s="11">
        <f>VLOOKUP($G39,Data!$A$3:$EX$360,(Q$3-1979)*4+Q$1+2,FALSE)</f>
        <v>27561</v>
      </c>
      <c r="R39" s="11">
        <f>VLOOKUP($G39,Data!$A$3:$EX$360,(R$3-1979)*4+R$1+2,FALSE)</f>
        <v>28671</v>
      </c>
      <c r="S39" s="11">
        <f>VLOOKUP($G39,Data!$A$3:$EX$360,(S$3-1979)*4+S$1+2,FALSE)</f>
        <v>32590</v>
      </c>
      <c r="T39" s="11">
        <f>VLOOKUP($G39,Data!$A$3:$EX$360,(T$3-1979)*4+T$1+2,FALSE)</f>
        <v>33603</v>
      </c>
      <c r="U39" s="11">
        <f>VLOOKUP($G39,Data!$A$3:$EX$360,(U$3-1979)*4+U$1+2,FALSE)</f>
        <v>31870</v>
      </c>
      <c r="V39" s="11">
        <f>VLOOKUP($G39,Data!$A$3:$EX$360,(V$3-1979)*4+V$1+2,FALSE)</f>
        <v>32671</v>
      </c>
      <c r="W39" s="11">
        <f>VLOOKUP($G39,Data!$A$3:$EX$360,(W$3-1979)*4+W$1+2,FALSE)</f>
        <v>38129</v>
      </c>
      <c r="X39" s="11">
        <f>VLOOKUP($G39,Data!$A$3:$EX$360,(X$3-1979)*4+X$1+2,FALSE)</f>
        <v>40562</v>
      </c>
      <c r="Y39" s="11">
        <f>VLOOKUP($G39,Data!$A$3:$EX$360,(Y$3-1979)*4+Y$1+2,FALSE)</f>
        <v>45186</v>
      </c>
      <c r="Z39" s="11">
        <f>VLOOKUP($G39,Data!$A$3:$EX$360,(Z$3-1979)*4+Z$1+2,FALSE)</f>
        <v>45004</v>
      </c>
      <c r="AA39" s="11">
        <f>VLOOKUP($G39,Data!$A$3:$EX$360,(AA$3-1979)*4+AA$1+2,FALSE)</f>
        <v>42057</v>
      </c>
      <c r="AB39" s="11">
        <f>VLOOKUP($G39,Data!$A$3:$EX$360,(AB$3-1979)*4+AB$1+2,FALSE)</f>
        <v>66555</v>
      </c>
      <c r="AC39" s="11">
        <f>VLOOKUP($G39,Data!$A$3:$EX$360,(AC$3-1979)*4+AC$1+2,FALSE)</f>
        <v>44391</v>
      </c>
      <c r="AD39" s="11">
        <f>VLOOKUP($G39,Data!$A$3:$EX$360,(AD$3-1979)*4+AD$1+2,FALSE)</f>
        <v>47330</v>
      </c>
      <c r="AE39" s="11">
        <f>VLOOKUP($G39,Data!$A$3:$EX$360,(AE$3-1979)*4+AE$1+2,FALSE)</f>
        <v>47818</v>
      </c>
      <c r="AF39" s="11">
        <f>VLOOKUP($G39,Data!$A$3:$EX$360,(AF$3-1979)*4+AF$1+2,FALSE)</f>
        <v>47951</v>
      </c>
      <c r="AG39" s="11">
        <f>VLOOKUP($G39,Data!$A$3:$EX$360,(AG$3-1979)*4+AG$1+2,FALSE)</f>
        <v>41528</v>
      </c>
      <c r="AH39" s="11">
        <f>VLOOKUP($G39,Data!$A$3:$EX$360,(AH$3-1979)*4+AH$1+2,FALSE)</f>
        <v>50081</v>
      </c>
      <c r="AI39" s="11">
        <f>VLOOKUP($G39,Data!$A$3:$EX$360,(AI$3-1979)*4+AI$1+2,FALSE)</f>
        <v>51712</v>
      </c>
      <c r="AJ39" s="11">
        <f>VLOOKUP($G39,Data!$A$3:$EX$360,(AJ$3-1979)*4+AJ$1+2,FALSE)</f>
        <v>54997</v>
      </c>
      <c r="AK39" s="11">
        <f>VLOOKUP($G39,Data!$A$3:$EX$360,(AK$3-1979)*4+AK$1+2,FALSE)</f>
        <v>57725</v>
      </c>
      <c r="AL39" s="11">
        <f>VLOOKUP($G39,Data!$A$3:$EX$360,(AL$3-1979)*4+AL$1+2,FALSE)</f>
        <v>54922</v>
      </c>
      <c r="AM39" s="11">
        <f>VLOOKUP($G39,Data!$A$3:$EX$360,(AM$3-1979)*4+AM$1+2,FALSE)</f>
        <v>52722</v>
      </c>
      <c r="AN39" s="11">
        <f>VLOOKUP($G39,Data!$A$3:$EX$360,(AN$3-1979)*4+AN$1+2,FALSE)</f>
        <v>60801</v>
      </c>
      <c r="AO39" s="11">
        <f>VLOOKUP($G39,Data!$A$3:$EX$360,(AO$3-1979)*4+AO$1+2,FALSE)</f>
        <v>71071</v>
      </c>
      <c r="AP39" s="11">
        <f>VLOOKUP($G39,Data!$A$3:$EX$360,(AP$3-1979)*4+AP$1+2,FALSE)</f>
        <v>73622</v>
      </c>
      <c r="AQ39" s="11">
        <f>VLOOKUP($G39,Data!$A$3:$EX$360,(AQ$3-1979)*4+AQ$1+2,FALSE)</f>
        <v>75669</v>
      </c>
      <c r="AR39" s="11">
        <f>VLOOKUP($G39,Data!$A$3:$EX$360,(AR$3-1979)*4+AR$1+2,FALSE)</f>
        <v>74230</v>
      </c>
      <c r="AS39" s="4">
        <f>VLOOKUP($G39,Data!$A$3:$EX$360,(AS$3-1979)*4+AS$1+2,FALSE)</f>
        <v>0</v>
      </c>
    </row>
    <row r="40" spans="2:45" outlineLevel="2">
      <c r="B40" s="4" t="s">
        <v>744</v>
      </c>
      <c r="D40" s="4" t="s">
        <v>736</v>
      </c>
      <c r="E40" s="4" t="str">
        <f>F43</f>
        <v>Due to Federal Government</v>
      </c>
      <c r="F40" s="30" t="s">
        <v>113</v>
      </c>
      <c r="G40" s="4" t="s">
        <v>456</v>
      </c>
      <c r="H40" s="4">
        <f>VLOOKUP($G40,Data!$A$3:$EX$360,(H$3-1979)*4+H$1+2,FALSE)</f>
        <v>494</v>
      </c>
      <c r="I40" s="11">
        <f>VLOOKUP($G40,Data!$A$3:$EX$360,(I$3-1979)*4+I$1+2,FALSE)</f>
        <v>437</v>
      </c>
      <c r="J40" s="11">
        <f>VLOOKUP($G40,Data!$A$3:$EX$360,(J$3-1979)*4+J$1+2,FALSE)</f>
        <v>444</v>
      </c>
      <c r="K40" s="11">
        <f>VLOOKUP($G40,Data!$A$3:$EX$360,(K$3-1979)*4+K$1+2,FALSE)</f>
        <v>429</v>
      </c>
      <c r="L40" s="11">
        <f>VLOOKUP($G40,Data!$A$3:$EX$360,(L$3-1979)*4+L$1+2,FALSE)</f>
        <v>463</v>
      </c>
      <c r="M40" s="11">
        <f>VLOOKUP($G40,Data!$A$3:$EX$360,(M$3-1979)*4+M$1+2,FALSE)</f>
        <v>513</v>
      </c>
      <c r="N40" s="11">
        <f>VLOOKUP($G40,Data!$A$3:$EX$360,(N$3-1979)*4+N$1+2,FALSE)</f>
        <v>550</v>
      </c>
      <c r="O40" s="11">
        <f>VLOOKUP($G40,Data!$A$3:$EX$360,(O$3-1979)*4+O$1+2,FALSE)</f>
        <v>427</v>
      </c>
      <c r="P40" s="11">
        <f>VLOOKUP($G40,Data!$A$3:$EX$360,(P$3-1979)*4+P$1+2,FALSE)</f>
        <v>446</v>
      </c>
      <c r="Q40" s="11">
        <f>VLOOKUP($G40,Data!$A$3:$EX$360,(Q$3-1979)*4+Q$1+2,FALSE)</f>
        <v>395</v>
      </c>
      <c r="R40" s="11">
        <f>VLOOKUP($G40,Data!$A$3:$EX$360,(R$3-1979)*4+R$1+2,FALSE)</f>
        <v>455</v>
      </c>
      <c r="S40" s="11">
        <f>VLOOKUP($G40,Data!$A$3:$EX$360,(S$3-1979)*4+S$1+2,FALSE)</f>
        <v>561</v>
      </c>
      <c r="T40" s="11">
        <f>VLOOKUP($G40,Data!$A$3:$EX$360,(T$3-1979)*4+T$1+2,FALSE)</f>
        <v>636</v>
      </c>
      <c r="U40" s="11">
        <f>VLOOKUP($G40,Data!$A$3:$EX$360,(U$3-1979)*4+U$1+2,FALSE)</f>
        <v>508</v>
      </c>
      <c r="V40" s="11">
        <f>VLOOKUP($G40,Data!$A$3:$EX$360,(V$3-1979)*4+V$1+2,FALSE)</f>
        <v>377</v>
      </c>
      <c r="W40" s="11">
        <f>VLOOKUP($G40,Data!$A$3:$EX$360,(W$3-1979)*4+W$1+2,FALSE)</f>
        <v>335</v>
      </c>
      <c r="X40" s="11">
        <f>VLOOKUP($G40,Data!$A$3:$EX$360,(X$3-1979)*4+X$1+2,FALSE)</f>
        <v>270</v>
      </c>
      <c r="Y40" s="11">
        <f>VLOOKUP($G40,Data!$A$3:$EX$360,(Y$3-1979)*4+Y$1+2,FALSE)</f>
        <v>249</v>
      </c>
      <c r="Z40" s="11">
        <f>VLOOKUP($G40,Data!$A$3:$EX$360,(Z$3-1979)*4+Z$1+2,FALSE)</f>
        <v>225</v>
      </c>
      <c r="AA40" s="11">
        <f>VLOOKUP($G40,Data!$A$3:$EX$360,(AA$3-1979)*4+AA$1+2,FALSE)</f>
        <v>85</v>
      </c>
      <c r="AB40" s="11">
        <f>VLOOKUP($G40,Data!$A$3:$EX$360,(AB$3-1979)*4+AB$1+2,FALSE)</f>
        <v>109</v>
      </c>
      <c r="AC40" s="11">
        <f>VLOOKUP($G40,Data!$A$3:$EX$360,(AC$3-1979)*4+AC$1+2,FALSE)</f>
        <v>450</v>
      </c>
      <c r="AD40" s="11">
        <f>VLOOKUP($G40,Data!$A$3:$EX$360,(AD$3-1979)*4+AD$1+2,FALSE)</f>
        <v>425</v>
      </c>
      <c r="AE40" s="11">
        <f>VLOOKUP($G40,Data!$A$3:$EX$360,(AE$3-1979)*4+AE$1+2,FALSE)</f>
        <v>367</v>
      </c>
      <c r="AF40" s="11">
        <f>VLOOKUP($G40,Data!$A$3:$EX$360,(AF$3-1979)*4+AF$1+2,FALSE)</f>
        <v>321</v>
      </c>
      <c r="AG40" s="11">
        <f>VLOOKUP($G40,Data!$A$3:$EX$360,(AG$3-1979)*4+AG$1+2,FALSE)</f>
        <v>270</v>
      </c>
      <c r="AH40" s="11">
        <f>VLOOKUP($G40,Data!$A$3:$EX$360,(AH$3-1979)*4+AH$1+2,FALSE)</f>
        <v>202</v>
      </c>
      <c r="AI40" s="11">
        <f>VLOOKUP($G40,Data!$A$3:$EX$360,(AI$3-1979)*4+AI$1+2,FALSE)</f>
        <v>252</v>
      </c>
      <c r="AJ40" s="11">
        <f>VLOOKUP($G40,Data!$A$3:$EX$360,(AJ$3-1979)*4+AJ$1+2,FALSE)</f>
        <v>259</v>
      </c>
      <c r="AK40" s="11">
        <f>VLOOKUP($G40,Data!$A$3:$EX$360,(AK$3-1979)*4+AK$1+2,FALSE)</f>
        <v>259</v>
      </c>
      <c r="AL40" s="11">
        <f>VLOOKUP($G40,Data!$A$3:$EX$360,(AL$3-1979)*4+AL$1+2,FALSE)</f>
        <v>239</v>
      </c>
      <c r="AM40" s="11">
        <f>VLOOKUP($G40,Data!$A$3:$EX$360,(AM$3-1979)*4+AM$1+2,FALSE)</f>
        <v>177</v>
      </c>
      <c r="AN40" s="11">
        <f>VLOOKUP($G40,Data!$A$3:$EX$360,(AN$3-1979)*4+AN$1+2,FALSE)</f>
        <v>128</v>
      </c>
      <c r="AO40" s="11">
        <f>VLOOKUP($G40,Data!$A$3:$EX$360,(AO$3-1979)*4+AO$1+2,FALSE)</f>
        <v>150</v>
      </c>
      <c r="AP40" s="11">
        <f>VLOOKUP($G40,Data!$A$3:$EX$360,(AP$3-1979)*4+AP$1+2,FALSE)</f>
        <v>234</v>
      </c>
      <c r="AQ40" s="11">
        <f>VLOOKUP($G40,Data!$A$3:$EX$360,(AQ$3-1979)*4+AQ$1+2,FALSE)</f>
        <v>201</v>
      </c>
      <c r="AR40" s="11">
        <f>VLOOKUP($G40,Data!$A$3:$EX$360,(AR$3-1979)*4+AR$1+2,FALSE)</f>
        <v>266</v>
      </c>
      <c r="AS40" s="4">
        <f>VLOOKUP($G40,Data!$A$3:$EX$360,(AS$3-1979)*4+AS$1+2,FALSE)</f>
        <v>0</v>
      </c>
    </row>
    <row r="41" spans="2:45" outlineLevel="2">
      <c r="B41" s="4" t="s">
        <v>744</v>
      </c>
      <c r="D41" s="4" t="s">
        <v>736</v>
      </c>
      <c r="E41" s="4" t="str">
        <f>F43</f>
        <v>Due to Federal Government</v>
      </c>
      <c r="F41" s="30" t="s">
        <v>121</v>
      </c>
      <c r="G41" s="4" t="s">
        <v>457</v>
      </c>
      <c r="H41" s="4">
        <f>VLOOKUP($G41,Data!$A$3:$EX$360,(H$3-1979)*4+H$1+2,FALSE)</f>
        <v>4075</v>
      </c>
      <c r="I41" s="11">
        <f>VLOOKUP($G41,Data!$A$3:$EX$360,(I$3-1979)*4+I$1+2,FALSE)</f>
        <v>3062</v>
      </c>
      <c r="J41" s="11">
        <f>VLOOKUP($G41,Data!$A$3:$EX$360,(J$3-1979)*4+J$1+2,FALSE)</f>
        <v>4301</v>
      </c>
      <c r="K41" s="11">
        <f>VLOOKUP($G41,Data!$A$3:$EX$360,(K$3-1979)*4+K$1+2,FALSE)</f>
        <v>5033</v>
      </c>
      <c r="L41" s="11">
        <f>VLOOKUP($G41,Data!$A$3:$EX$360,(L$3-1979)*4+L$1+2,FALSE)</f>
        <v>3661</v>
      </c>
      <c r="M41" s="11">
        <f>VLOOKUP($G41,Data!$A$3:$EX$360,(M$3-1979)*4+M$1+2,FALSE)</f>
        <v>5316</v>
      </c>
      <c r="N41" s="11">
        <f>VLOOKUP($G41,Data!$A$3:$EX$360,(N$3-1979)*4+N$1+2,FALSE)</f>
        <v>9351</v>
      </c>
      <c r="O41" s="11">
        <f>VLOOKUP($G41,Data!$A$3:$EX$360,(O$3-1979)*4+O$1+2,FALSE)</f>
        <v>7588</v>
      </c>
      <c r="P41" s="11">
        <f>VLOOKUP($G41,Data!$A$3:$EX$360,(P$3-1979)*4+P$1+2,FALSE)</f>
        <v>5313</v>
      </c>
      <c r="Q41" s="11">
        <f>VLOOKUP($G41,Data!$A$3:$EX$360,(Q$3-1979)*4+Q$1+2,FALSE)</f>
        <v>8656</v>
      </c>
      <c r="R41" s="11">
        <f>VLOOKUP($G41,Data!$A$3:$EX$360,(R$3-1979)*4+R$1+2,FALSE)</f>
        <v>6217</v>
      </c>
      <c r="S41" s="11">
        <f>VLOOKUP($G41,Data!$A$3:$EX$360,(S$3-1979)*4+S$1+2,FALSE)</f>
        <v>8960</v>
      </c>
      <c r="T41" s="11">
        <f>VLOOKUP($G41,Data!$A$3:$EX$360,(T$3-1979)*4+T$1+2,FALSE)</f>
        <v>17697</v>
      </c>
      <c r="U41" s="11">
        <f>VLOOKUP($G41,Data!$A$3:$EX$360,(U$3-1979)*4+U$1+2,FALSE)</f>
        <v>7492</v>
      </c>
      <c r="V41" s="11">
        <f>VLOOKUP($G41,Data!$A$3:$EX$360,(V$3-1979)*4+V$1+2,FALSE)</f>
        <v>14809</v>
      </c>
      <c r="W41" s="11">
        <f>VLOOKUP($G41,Data!$A$3:$EX$360,(W$3-1979)*4+W$1+2,FALSE)</f>
        <v>7161</v>
      </c>
      <c r="X41" s="11">
        <f>VLOOKUP($G41,Data!$A$3:$EX$360,(X$3-1979)*4+X$1+2,FALSE)</f>
        <v>5979</v>
      </c>
      <c r="Y41" s="11">
        <f>VLOOKUP($G41,Data!$A$3:$EX$360,(Y$3-1979)*4+Y$1+2,FALSE)</f>
        <v>7742</v>
      </c>
      <c r="Z41" s="11">
        <f>VLOOKUP($G41,Data!$A$3:$EX$360,(Z$3-1979)*4+Z$1+2,FALSE)</f>
        <v>5444</v>
      </c>
      <c r="AA41" s="11">
        <f>VLOOKUP($G41,Data!$A$3:$EX$360,(AA$3-1979)*4+AA$1+2,FALSE)</f>
        <v>6086</v>
      </c>
      <c r="AB41" s="11">
        <f>VLOOKUP($G41,Data!$A$3:$EX$360,(AB$3-1979)*4+AB$1+2,FALSE)</f>
        <v>28402</v>
      </c>
      <c r="AC41" s="11">
        <f>VLOOKUP($G41,Data!$A$3:$EX$360,(AC$3-1979)*4+AC$1+2,FALSE)</f>
        <v>5149</v>
      </c>
      <c r="AD41" s="11">
        <f>VLOOKUP($G41,Data!$A$3:$EX$360,(AD$3-1979)*4+AD$1+2,FALSE)</f>
        <v>6645</v>
      </c>
      <c r="AE41" s="11">
        <f>VLOOKUP($G41,Data!$A$3:$EX$360,(AE$3-1979)*4+AE$1+2,FALSE)</f>
        <v>4420</v>
      </c>
      <c r="AF41" s="11">
        <f>VLOOKUP($G41,Data!$A$3:$EX$360,(AF$3-1979)*4+AF$1+2,FALSE)</f>
        <v>5723</v>
      </c>
      <c r="AG41" s="11">
        <f>VLOOKUP($G41,Data!$A$3:$EX$360,(AG$3-1979)*4+AG$1+2,FALSE)</f>
        <v>5912</v>
      </c>
      <c r="AH41" s="11">
        <f>VLOOKUP($G41,Data!$A$3:$EX$360,(AH$3-1979)*4+AH$1+2,FALSE)</f>
        <v>4573</v>
      </c>
      <c r="AI41" s="11">
        <f>VLOOKUP($G41,Data!$A$3:$EX$360,(AI$3-1979)*4+AI$1+2,FALSE)</f>
        <v>4708</v>
      </c>
      <c r="AJ41" s="11">
        <f>VLOOKUP($G41,Data!$A$3:$EX$360,(AJ$3-1979)*4+AJ$1+2,FALSE)</f>
        <v>16120</v>
      </c>
      <c r="AK41" s="11">
        <f>VLOOKUP($G41,Data!$A$3:$EX$360,(AK$3-1979)*4+AK$1+2,FALSE)</f>
        <v>106123</v>
      </c>
      <c r="AL41" s="11">
        <f>VLOOKUP($G41,Data!$A$3:$EX$360,(AL$3-1979)*4+AL$1+2,FALSE)</f>
        <v>186632</v>
      </c>
      <c r="AM41" s="11">
        <f>VLOOKUP($G41,Data!$A$3:$EX$360,(AM$3-1979)*4+AM$1+2,FALSE)</f>
        <v>140773</v>
      </c>
      <c r="AN41" s="11">
        <f>VLOOKUP($G41,Data!$A$3:$EX$360,(AN$3-1979)*4+AN$1+2,FALSE)</f>
        <v>85737</v>
      </c>
      <c r="AO41" s="11">
        <f>VLOOKUP($G41,Data!$A$3:$EX$360,(AO$3-1979)*4+AO$1+2,FALSE)</f>
        <v>92720</v>
      </c>
      <c r="AP41" s="11">
        <f>VLOOKUP($G41,Data!$A$3:$EX$360,(AP$3-1979)*4+AP$1+2,FALSE)</f>
        <v>162399</v>
      </c>
      <c r="AQ41" s="11">
        <f>VLOOKUP($G41,Data!$A$3:$EX$360,(AQ$3-1979)*4+AQ$1+2,FALSE)</f>
        <v>223452</v>
      </c>
      <c r="AR41" s="11">
        <f>VLOOKUP($G41,Data!$A$3:$EX$360,(AR$3-1979)*4+AR$1+2,FALSE)</f>
        <v>333447</v>
      </c>
      <c r="AS41" s="4">
        <f>VLOOKUP($G41,Data!$A$3:$EX$360,(AS$3-1979)*4+AS$1+2,FALSE)</f>
        <v>0</v>
      </c>
    </row>
    <row r="42" spans="2:45" outlineLevel="2">
      <c r="B42" s="4" t="s">
        <v>744</v>
      </c>
      <c r="D42" s="4" t="s">
        <v>736</v>
      </c>
      <c r="E42" s="4" t="str">
        <f>F43</f>
        <v>Due to Federal Government</v>
      </c>
      <c r="F42" s="30" t="s">
        <v>122</v>
      </c>
      <c r="G42" s="4" t="s">
        <v>458</v>
      </c>
      <c r="H42" s="4">
        <f>VLOOKUP($G42,Data!$A$3:$EX$360,(H$3-1979)*4+H$1+2,FALSE)</f>
        <v>0</v>
      </c>
      <c r="I42" s="11">
        <f>VLOOKUP($G42,Data!$A$3:$EX$360,(I$3-1979)*4+I$1+2,FALSE)</f>
        <v>0</v>
      </c>
      <c r="J42" s="11">
        <f>VLOOKUP($G42,Data!$A$3:$EX$360,(J$3-1979)*4+J$1+2,FALSE)</f>
        <v>0</v>
      </c>
      <c r="K42" s="11">
        <f>VLOOKUP($G42,Data!$A$3:$EX$360,(K$3-1979)*4+K$1+2,FALSE)</f>
        <v>0</v>
      </c>
      <c r="L42" s="11">
        <f>VLOOKUP($G42,Data!$A$3:$EX$360,(L$3-1979)*4+L$1+2,FALSE)</f>
        <v>0</v>
      </c>
      <c r="M42" s="11">
        <f>VLOOKUP($G42,Data!$A$3:$EX$360,(M$3-1979)*4+M$1+2,FALSE)</f>
        <v>0</v>
      </c>
      <c r="N42" s="11">
        <f>VLOOKUP($G42,Data!$A$3:$EX$360,(N$3-1979)*4+N$1+2,FALSE)</f>
        <v>0</v>
      </c>
      <c r="O42" s="11">
        <f>VLOOKUP($G42,Data!$A$3:$EX$360,(O$3-1979)*4+O$1+2,FALSE)</f>
        <v>0</v>
      </c>
      <c r="P42" s="11">
        <f>VLOOKUP($G42,Data!$A$3:$EX$360,(P$3-1979)*4+P$1+2,FALSE)</f>
        <v>0</v>
      </c>
      <c r="Q42" s="11">
        <f>VLOOKUP($G42,Data!$A$3:$EX$360,(Q$3-1979)*4+Q$1+2,FALSE)</f>
        <v>0</v>
      </c>
      <c r="R42" s="11">
        <f>VLOOKUP($G42,Data!$A$3:$EX$360,(R$3-1979)*4+R$1+2,FALSE)</f>
        <v>0</v>
      </c>
      <c r="S42" s="11">
        <f>VLOOKUP($G42,Data!$A$3:$EX$360,(S$3-1979)*4+S$1+2,FALSE)</f>
        <v>0</v>
      </c>
      <c r="T42" s="11">
        <f>VLOOKUP($G42,Data!$A$3:$EX$360,(T$3-1979)*4+T$1+2,FALSE)</f>
        <v>0</v>
      </c>
      <c r="U42" s="11">
        <f>VLOOKUP($G42,Data!$A$3:$EX$360,(U$3-1979)*4+U$1+2,FALSE)</f>
        <v>0</v>
      </c>
      <c r="V42" s="11">
        <f>VLOOKUP($G42,Data!$A$3:$EX$360,(V$3-1979)*4+V$1+2,FALSE)</f>
        <v>0</v>
      </c>
      <c r="W42" s="11">
        <f>VLOOKUP($G42,Data!$A$3:$EX$360,(W$3-1979)*4+W$1+2,FALSE)</f>
        <v>0</v>
      </c>
      <c r="X42" s="11">
        <f>VLOOKUP($G42,Data!$A$3:$EX$360,(X$3-1979)*4+X$1+2,FALSE)</f>
        <v>0</v>
      </c>
      <c r="Y42" s="11">
        <f>VLOOKUP($G42,Data!$A$3:$EX$360,(Y$3-1979)*4+Y$1+2,FALSE)</f>
        <v>0</v>
      </c>
      <c r="Z42" s="11">
        <f>VLOOKUP($G42,Data!$A$3:$EX$360,(Z$3-1979)*4+Z$1+2,FALSE)</f>
        <v>0</v>
      </c>
      <c r="AA42" s="11">
        <f>VLOOKUP($G42,Data!$A$3:$EX$360,(AA$3-1979)*4+AA$1+2,FALSE)</f>
        <v>0</v>
      </c>
      <c r="AB42" s="11">
        <f>VLOOKUP($G42,Data!$A$3:$EX$360,(AB$3-1979)*4+AB$1+2,FALSE)</f>
        <v>0</v>
      </c>
      <c r="AC42" s="11">
        <f>VLOOKUP($G42,Data!$A$3:$EX$360,(AC$3-1979)*4+AC$1+2,FALSE)</f>
        <v>0</v>
      </c>
      <c r="AD42" s="11">
        <f>VLOOKUP($G42,Data!$A$3:$EX$360,(AD$3-1979)*4+AD$1+2,FALSE)</f>
        <v>0</v>
      </c>
      <c r="AE42" s="11">
        <f>VLOOKUP($G42,Data!$A$3:$EX$360,(AE$3-1979)*4+AE$1+2,FALSE)</f>
        <v>0</v>
      </c>
      <c r="AF42" s="11">
        <f>VLOOKUP($G42,Data!$A$3:$EX$360,(AF$3-1979)*4+AF$1+2,FALSE)</f>
        <v>0</v>
      </c>
      <c r="AG42" s="11">
        <f>VLOOKUP($G42,Data!$A$3:$EX$360,(AG$3-1979)*4+AG$1+2,FALSE)</f>
        <v>0</v>
      </c>
      <c r="AH42" s="11">
        <f>VLOOKUP($G42,Data!$A$3:$EX$360,(AH$3-1979)*4+AH$1+2,FALSE)</f>
        <v>0</v>
      </c>
      <c r="AI42" s="11">
        <f>VLOOKUP($G42,Data!$A$3:$EX$360,(AI$3-1979)*4+AI$1+2,FALSE)</f>
        <v>0</v>
      </c>
      <c r="AJ42" s="11">
        <f>VLOOKUP($G42,Data!$A$3:$EX$360,(AJ$3-1979)*4+AJ$1+2,FALSE)</f>
        <v>0</v>
      </c>
      <c r="AK42" s="11">
        <f>VLOOKUP($G42,Data!$A$3:$EX$360,(AK$3-1979)*4+AK$1+2,FALSE)</f>
        <v>259325</v>
      </c>
      <c r="AL42" s="11">
        <f>VLOOKUP($G42,Data!$A$3:$EX$360,(AL$3-1979)*4+AL$1+2,FALSE)</f>
        <v>5001</v>
      </c>
      <c r="AM42" s="11">
        <f>VLOOKUP($G42,Data!$A$3:$EX$360,(AM$3-1979)*4+AM$1+2,FALSE)</f>
        <v>199964</v>
      </c>
      <c r="AN42" s="11">
        <f>VLOOKUP($G42,Data!$A$3:$EX$360,(AN$3-1979)*4+AN$1+2,FALSE)</f>
        <v>0</v>
      </c>
      <c r="AO42" s="11">
        <f>VLOOKUP($G42,Data!$A$3:$EX$360,(AO$3-1979)*4+AO$1+2,FALSE)</f>
        <v>0</v>
      </c>
      <c r="AP42" s="11">
        <f>VLOOKUP($G42,Data!$A$3:$EX$360,(AP$3-1979)*4+AP$1+2,FALSE)</f>
        <v>0</v>
      </c>
      <c r="AQ42" s="11">
        <f>VLOOKUP($G42,Data!$A$3:$EX$360,(AQ$3-1979)*4+AQ$1+2,FALSE)</f>
        <v>0</v>
      </c>
      <c r="AR42" s="11">
        <f>VLOOKUP($G42,Data!$A$3:$EX$360,(AR$3-1979)*4+AR$1+2,FALSE)</f>
        <v>0</v>
      </c>
      <c r="AS42" s="4">
        <f>VLOOKUP($G42,Data!$A$3:$EX$360,(AS$3-1979)*4+AS$1+2,FALSE)</f>
        <v>0</v>
      </c>
    </row>
    <row r="43" spans="2:45" outlineLevel="2" collapsed="1">
      <c r="B43" s="4" t="s">
        <v>744</v>
      </c>
      <c r="D43" s="4" t="s">
        <v>736</v>
      </c>
      <c r="E43" s="4" t="str">
        <f>F47</f>
        <v>Checkable Deposits and Currency</v>
      </c>
      <c r="F43" s="8" t="s">
        <v>117</v>
      </c>
      <c r="G43" s="4" t="s">
        <v>455</v>
      </c>
      <c r="H43" s="4">
        <f>VLOOKUP($G43,Data!$A$3:$EX$360,(H$3-1979)*4+H$1+2,FALSE)</f>
        <v>4569</v>
      </c>
      <c r="I43" s="11">
        <f>VLOOKUP($G43,Data!$A$3:$EX$360,(I$3-1979)*4+I$1+2,FALSE)</f>
        <v>3499</v>
      </c>
      <c r="J43" s="11">
        <f>VLOOKUP($G43,Data!$A$3:$EX$360,(J$3-1979)*4+J$1+2,FALSE)</f>
        <v>4745</v>
      </c>
      <c r="K43" s="11">
        <f>VLOOKUP($G43,Data!$A$3:$EX$360,(K$3-1979)*4+K$1+2,FALSE)</f>
        <v>5462</v>
      </c>
      <c r="L43" s="11">
        <f>VLOOKUP($G43,Data!$A$3:$EX$360,(L$3-1979)*4+L$1+2,FALSE)</f>
        <v>4124</v>
      </c>
      <c r="M43" s="11">
        <f>VLOOKUP($G43,Data!$A$3:$EX$360,(M$3-1979)*4+M$1+2,FALSE)</f>
        <v>5829</v>
      </c>
      <c r="N43" s="11">
        <f>VLOOKUP($G43,Data!$A$3:$EX$360,(N$3-1979)*4+N$1+2,FALSE)</f>
        <v>9901</v>
      </c>
      <c r="O43" s="11">
        <f>VLOOKUP($G43,Data!$A$3:$EX$360,(O$3-1979)*4+O$1+2,FALSE)</f>
        <v>8015</v>
      </c>
      <c r="P43" s="11">
        <f>VLOOKUP($G43,Data!$A$3:$EX$360,(P$3-1979)*4+P$1+2,FALSE)</f>
        <v>5759</v>
      </c>
      <c r="Q43" s="11">
        <f>VLOOKUP($G43,Data!$A$3:$EX$360,(Q$3-1979)*4+Q$1+2,FALSE)</f>
        <v>9051</v>
      </c>
      <c r="R43" s="11">
        <f>VLOOKUP($G43,Data!$A$3:$EX$360,(R$3-1979)*4+R$1+2,FALSE)</f>
        <v>6672</v>
      </c>
      <c r="S43" s="11">
        <f>VLOOKUP($G43,Data!$A$3:$EX$360,(S$3-1979)*4+S$1+2,FALSE)</f>
        <v>9521</v>
      </c>
      <c r="T43" s="11">
        <f>VLOOKUP($G43,Data!$A$3:$EX$360,(T$3-1979)*4+T$1+2,FALSE)</f>
        <v>18333</v>
      </c>
      <c r="U43" s="11">
        <f>VLOOKUP($G43,Data!$A$3:$EX$360,(U$3-1979)*4+U$1+2,FALSE)</f>
        <v>8000</v>
      </c>
      <c r="V43" s="11">
        <f>VLOOKUP($G43,Data!$A$3:$EX$360,(V$3-1979)*4+V$1+2,FALSE)</f>
        <v>15186</v>
      </c>
      <c r="W43" s="11">
        <f>VLOOKUP($G43,Data!$A$3:$EX$360,(W$3-1979)*4+W$1+2,FALSE)</f>
        <v>7496</v>
      </c>
      <c r="X43" s="11">
        <f>VLOOKUP($G43,Data!$A$3:$EX$360,(X$3-1979)*4+X$1+2,FALSE)</f>
        <v>6249</v>
      </c>
      <c r="Y43" s="11">
        <f>VLOOKUP($G43,Data!$A$3:$EX$360,(Y$3-1979)*4+Y$1+2,FALSE)</f>
        <v>7991</v>
      </c>
      <c r="Z43" s="11">
        <f>VLOOKUP($G43,Data!$A$3:$EX$360,(Z$3-1979)*4+Z$1+2,FALSE)</f>
        <v>5669</v>
      </c>
      <c r="AA43" s="11">
        <f>VLOOKUP($G43,Data!$A$3:$EX$360,(AA$3-1979)*4+AA$1+2,FALSE)</f>
        <v>6171</v>
      </c>
      <c r="AB43" s="11">
        <f>VLOOKUP($G43,Data!$A$3:$EX$360,(AB$3-1979)*4+AB$1+2,FALSE)</f>
        <v>28511</v>
      </c>
      <c r="AC43" s="11">
        <f>VLOOKUP($G43,Data!$A$3:$EX$360,(AC$3-1979)*4+AC$1+2,FALSE)</f>
        <v>5599</v>
      </c>
      <c r="AD43" s="11">
        <f>VLOOKUP($G43,Data!$A$3:$EX$360,(AD$3-1979)*4+AD$1+2,FALSE)</f>
        <v>7070</v>
      </c>
      <c r="AE43" s="11">
        <f>VLOOKUP($G43,Data!$A$3:$EX$360,(AE$3-1979)*4+AE$1+2,FALSE)</f>
        <v>4787</v>
      </c>
      <c r="AF43" s="11">
        <f>VLOOKUP($G43,Data!$A$3:$EX$360,(AF$3-1979)*4+AF$1+2,FALSE)</f>
        <v>6044</v>
      </c>
      <c r="AG43" s="11">
        <f>VLOOKUP($G43,Data!$A$3:$EX$360,(AG$3-1979)*4+AG$1+2,FALSE)</f>
        <v>6182</v>
      </c>
      <c r="AH43" s="11">
        <f>VLOOKUP($G43,Data!$A$3:$EX$360,(AH$3-1979)*4+AH$1+2,FALSE)</f>
        <v>4775</v>
      </c>
      <c r="AI43" s="11">
        <f>VLOOKUP($G43,Data!$A$3:$EX$360,(AI$3-1979)*4+AI$1+2,FALSE)</f>
        <v>4960</v>
      </c>
      <c r="AJ43" s="11">
        <f>VLOOKUP($G43,Data!$A$3:$EX$360,(AJ$3-1979)*4+AJ$1+2,FALSE)</f>
        <v>16379</v>
      </c>
      <c r="AK43" s="11">
        <f>VLOOKUP($G43,Data!$A$3:$EX$360,(AK$3-1979)*4+AK$1+2,FALSE)</f>
        <v>365707</v>
      </c>
      <c r="AL43" s="11">
        <f>VLOOKUP($G43,Data!$A$3:$EX$360,(AL$3-1979)*4+AL$1+2,FALSE)</f>
        <v>191872</v>
      </c>
      <c r="AM43" s="11">
        <f>VLOOKUP($G43,Data!$A$3:$EX$360,(AM$3-1979)*4+AM$1+2,FALSE)</f>
        <v>340914</v>
      </c>
      <c r="AN43" s="11">
        <f>VLOOKUP($G43,Data!$A$3:$EX$360,(AN$3-1979)*4+AN$1+2,FALSE)</f>
        <v>85865</v>
      </c>
      <c r="AO43" s="11">
        <f>VLOOKUP($G43,Data!$A$3:$EX$360,(AO$3-1979)*4+AO$1+2,FALSE)</f>
        <v>92870</v>
      </c>
      <c r="AP43" s="11">
        <f>VLOOKUP($G43,Data!$A$3:$EX$360,(AP$3-1979)*4+AP$1+2,FALSE)</f>
        <v>162633</v>
      </c>
      <c r="AQ43" s="11">
        <f>VLOOKUP($G43,Data!$A$3:$EX$360,(AQ$3-1979)*4+AQ$1+2,FALSE)</f>
        <v>223653</v>
      </c>
      <c r="AR43" s="11">
        <f>VLOOKUP($G43,Data!$A$3:$EX$360,(AR$3-1979)*4+AR$1+2,FALSE)</f>
        <v>333713</v>
      </c>
      <c r="AS43" s="4">
        <f>VLOOKUP($G43,Data!$A$3:$EX$360,(AS$3-1979)*4+AS$1+2,FALSE)</f>
        <v>0</v>
      </c>
    </row>
    <row r="44" spans="2:45" outlineLevel="2">
      <c r="B44" s="4" t="s">
        <v>744</v>
      </c>
      <c r="D44" s="4" t="s">
        <v>736</v>
      </c>
      <c r="E44" s="4" t="str">
        <f>F47</f>
        <v>Checkable Deposits and Currency</v>
      </c>
      <c r="F44" s="8" t="s">
        <v>118</v>
      </c>
      <c r="G44" s="4" t="s">
        <v>459</v>
      </c>
      <c r="H44" s="4">
        <f>VLOOKUP($G44,Data!$A$3:$EX$360,(H$3-1979)*4+H$1+2,FALSE)</f>
        <v>785</v>
      </c>
      <c r="I44" s="11">
        <f>VLOOKUP($G44,Data!$A$3:$EX$360,(I$3-1979)*4+I$1+2,FALSE)</f>
        <v>543</v>
      </c>
      <c r="J44" s="11">
        <f>VLOOKUP($G44,Data!$A$3:$EX$360,(J$3-1979)*4+J$1+2,FALSE)</f>
        <v>684</v>
      </c>
      <c r="K44" s="11">
        <f>VLOOKUP($G44,Data!$A$3:$EX$360,(K$3-1979)*4+K$1+2,FALSE)</f>
        <v>435</v>
      </c>
      <c r="L44" s="11">
        <f>VLOOKUP($G44,Data!$A$3:$EX$360,(L$3-1979)*4+L$1+2,FALSE)</f>
        <v>461</v>
      </c>
      <c r="M44" s="11">
        <f>VLOOKUP($G44,Data!$A$3:$EX$360,(M$3-1979)*4+M$1+2,FALSE)</f>
        <v>422</v>
      </c>
      <c r="N44" s="11">
        <f>VLOOKUP($G44,Data!$A$3:$EX$360,(N$3-1979)*4+N$1+2,FALSE)</f>
        <v>540</v>
      </c>
      <c r="O44" s="11">
        <f>VLOOKUP($G44,Data!$A$3:$EX$360,(O$3-1979)*4+O$1+2,FALSE)</f>
        <v>424</v>
      </c>
      <c r="P44" s="11">
        <f>VLOOKUP($G44,Data!$A$3:$EX$360,(P$3-1979)*4+P$1+2,FALSE)</f>
        <v>313</v>
      </c>
      <c r="Q44" s="11">
        <f>VLOOKUP($G44,Data!$A$3:$EX$360,(Q$3-1979)*4+Q$1+2,FALSE)</f>
        <v>374</v>
      </c>
      <c r="R44" s="11">
        <f>VLOOKUP($G44,Data!$A$3:$EX$360,(R$3-1979)*4+R$1+2,FALSE)</f>
        <v>607</v>
      </c>
      <c r="S44" s="11">
        <f>VLOOKUP($G44,Data!$A$3:$EX$360,(S$3-1979)*4+S$1+2,FALSE)</f>
        <v>390</v>
      </c>
      <c r="T44" s="11">
        <f>VLOOKUP($G44,Data!$A$3:$EX$360,(T$3-1979)*4+T$1+2,FALSE)</f>
        <v>985</v>
      </c>
      <c r="U44" s="11">
        <f>VLOOKUP($G44,Data!$A$3:$EX$360,(U$3-1979)*4+U$1+2,FALSE)</f>
        <v>237</v>
      </c>
      <c r="V44" s="11">
        <f>VLOOKUP($G44,Data!$A$3:$EX$360,(V$3-1979)*4+V$1+2,FALSE)</f>
        <v>396</v>
      </c>
      <c r="W44" s="11">
        <f>VLOOKUP($G44,Data!$A$3:$EX$360,(W$3-1979)*4+W$1+2,FALSE)</f>
        <v>256</v>
      </c>
      <c r="X44" s="11">
        <f>VLOOKUP($G44,Data!$A$3:$EX$360,(X$3-1979)*4+X$1+2,FALSE)</f>
        <v>404</v>
      </c>
      <c r="Y44" s="11">
        <f>VLOOKUP($G44,Data!$A$3:$EX$360,(Y$3-1979)*4+Y$1+2,FALSE)</f>
        <v>181</v>
      </c>
      <c r="Z44" s="11">
        <f>VLOOKUP($G44,Data!$A$3:$EX$360,(Z$3-1979)*4+Z$1+2,FALSE)</f>
        <v>464</v>
      </c>
      <c r="AA44" s="11">
        <f>VLOOKUP($G44,Data!$A$3:$EX$360,(AA$3-1979)*4+AA$1+2,FALSE)</f>
        <v>177</v>
      </c>
      <c r="AB44" s="11">
        <f>VLOOKUP($G44,Data!$A$3:$EX$360,(AB$3-1979)*4+AB$1+2,FALSE)</f>
        <v>85</v>
      </c>
      <c r="AC44" s="11">
        <f>VLOOKUP($G44,Data!$A$3:$EX$360,(AC$3-1979)*4+AC$1+2,FALSE)</f>
        <v>229</v>
      </c>
      <c r="AD44" s="11">
        <f>VLOOKUP($G44,Data!$A$3:$EX$360,(AD$3-1979)*4+AD$1+2,FALSE)</f>
        <v>74</v>
      </c>
      <c r="AE44" s="11">
        <f>VLOOKUP($G44,Data!$A$3:$EX$360,(AE$3-1979)*4+AE$1+2,FALSE)</f>
        <v>146</v>
      </c>
      <c r="AF44" s="11">
        <f>VLOOKUP($G44,Data!$A$3:$EX$360,(AF$3-1979)*4+AF$1+2,FALSE)</f>
        <v>176</v>
      </c>
      <c r="AG44" s="11">
        <f>VLOOKUP($G44,Data!$A$3:$EX$360,(AG$3-1979)*4+AG$1+2,FALSE)</f>
        <v>95</v>
      </c>
      <c r="AH44" s="11">
        <f>VLOOKUP($G44,Data!$A$3:$EX$360,(AH$3-1979)*4+AH$1+2,FALSE)</f>
        <v>95</v>
      </c>
      <c r="AI44" s="11">
        <f>VLOOKUP($G44,Data!$A$3:$EX$360,(AI$3-1979)*4+AI$1+2,FALSE)</f>
        <v>113</v>
      </c>
      <c r="AJ44" s="11">
        <f>VLOOKUP($G44,Data!$A$3:$EX$360,(AJ$3-1979)*4+AJ$1+2,FALSE)</f>
        <v>111</v>
      </c>
      <c r="AK44" s="11">
        <f>VLOOKUP($G44,Data!$A$3:$EX$360,(AK$3-1979)*4+AK$1+2,FALSE)</f>
        <v>1380</v>
      </c>
      <c r="AL44" s="11">
        <f>VLOOKUP($G44,Data!$A$3:$EX$360,(AL$3-1979)*4+AL$1+2,FALSE)</f>
        <v>2425</v>
      </c>
      <c r="AM44" s="11">
        <f>VLOOKUP($G44,Data!$A$3:$EX$360,(AM$3-1979)*4+AM$1+2,FALSE)</f>
        <v>3352</v>
      </c>
      <c r="AN44" s="11">
        <f>VLOOKUP($G44,Data!$A$3:$EX$360,(AN$3-1979)*4+AN$1+2,FALSE)</f>
        <v>153</v>
      </c>
      <c r="AO44" s="11">
        <f>VLOOKUP($G44,Data!$A$3:$EX$360,(AO$3-1979)*4+AO$1+2,FALSE)</f>
        <v>6455</v>
      </c>
      <c r="AP44" s="11">
        <f>VLOOKUP($G44,Data!$A$3:$EX$360,(AP$3-1979)*4+AP$1+2,FALSE)</f>
        <v>7997</v>
      </c>
      <c r="AQ44" s="11">
        <f>VLOOKUP($G44,Data!$A$3:$EX$360,(AQ$3-1979)*4+AQ$1+2,FALSE)</f>
        <v>5259</v>
      </c>
      <c r="AR44" s="11">
        <f>VLOOKUP($G44,Data!$A$3:$EX$360,(AR$3-1979)*4+AR$1+2,FALSE)</f>
        <v>5246</v>
      </c>
      <c r="AS44" s="4">
        <f>VLOOKUP($G44,Data!$A$3:$EX$360,(AS$3-1979)*4+AS$1+2,FALSE)</f>
        <v>0</v>
      </c>
    </row>
    <row r="45" spans="2:45" outlineLevel="2">
      <c r="B45" s="4" t="s">
        <v>744</v>
      </c>
      <c r="D45" s="4" t="s">
        <v>736</v>
      </c>
      <c r="E45" s="4" t="str">
        <f>F47</f>
        <v>Checkable Deposits and Currency</v>
      </c>
      <c r="F45" s="8" t="s">
        <v>119</v>
      </c>
      <c r="G45" s="4" t="s">
        <v>460</v>
      </c>
      <c r="H45" s="4">
        <f>VLOOKUP($G45,Data!$A$3:$EX$360,(H$3-1979)*4+H$1+2,FALSE)</f>
        <v>0</v>
      </c>
      <c r="I45" s="11">
        <f>VLOOKUP($G45,Data!$A$3:$EX$360,(I$3-1979)*4+I$1+2,FALSE)</f>
        <v>0</v>
      </c>
      <c r="J45" s="11">
        <f>VLOOKUP($G45,Data!$A$3:$EX$360,(J$3-1979)*4+J$1+2,FALSE)</f>
        <v>0</v>
      </c>
      <c r="K45" s="11">
        <f>VLOOKUP($G45,Data!$A$3:$EX$360,(K$3-1979)*4+K$1+2,FALSE)</f>
        <v>0</v>
      </c>
      <c r="L45" s="11">
        <f>VLOOKUP($G45,Data!$A$3:$EX$360,(L$3-1979)*4+L$1+2,FALSE)</f>
        <v>0</v>
      </c>
      <c r="M45" s="11">
        <f>VLOOKUP($G45,Data!$A$3:$EX$360,(M$3-1979)*4+M$1+2,FALSE)</f>
        <v>0</v>
      </c>
      <c r="N45" s="11">
        <f>VLOOKUP($G45,Data!$A$3:$EX$360,(N$3-1979)*4+N$1+2,FALSE)</f>
        <v>0</v>
      </c>
      <c r="O45" s="11">
        <f>VLOOKUP($G45,Data!$A$3:$EX$360,(O$3-1979)*4+O$1+2,FALSE)</f>
        <v>917</v>
      </c>
      <c r="P45" s="11">
        <f>VLOOKUP($G45,Data!$A$3:$EX$360,(P$3-1979)*4+P$1+2,FALSE)</f>
        <v>1027</v>
      </c>
      <c r="Q45" s="11">
        <f>VLOOKUP($G45,Data!$A$3:$EX$360,(Q$3-1979)*4+Q$1+2,FALSE)</f>
        <v>548</v>
      </c>
      <c r="R45" s="11">
        <f>VLOOKUP($G45,Data!$A$3:$EX$360,(R$3-1979)*4+R$1+2,FALSE)</f>
        <v>1222</v>
      </c>
      <c r="S45" s="11">
        <f>VLOOKUP($G45,Data!$A$3:$EX$360,(S$3-1979)*4+S$1+2,FALSE)</f>
        <v>162</v>
      </c>
      <c r="T45" s="11">
        <f>VLOOKUP($G45,Data!$A$3:$EX$360,(T$3-1979)*4+T$1+2,FALSE)</f>
        <v>1626</v>
      </c>
      <c r="U45" s="11">
        <f>VLOOKUP($G45,Data!$A$3:$EX$360,(U$3-1979)*4+U$1+2,FALSE)</f>
        <v>247</v>
      </c>
      <c r="V45" s="11">
        <f>VLOOKUP($G45,Data!$A$3:$EX$360,(V$3-1979)*4+V$1+2,FALSE)</f>
        <v>285</v>
      </c>
      <c r="W45" s="11">
        <f>VLOOKUP($G45,Data!$A$3:$EX$360,(W$3-1979)*4+W$1+2,FALSE)</f>
        <v>772</v>
      </c>
      <c r="X45" s="11">
        <f>VLOOKUP($G45,Data!$A$3:$EX$360,(X$3-1979)*4+X$1+2,FALSE)</f>
        <v>818</v>
      </c>
      <c r="Y45" s="11">
        <f>VLOOKUP($G45,Data!$A$3:$EX$360,(Y$3-1979)*4+Y$1+2,FALSE)</f>
        <v>785</v>
      </c>
      <c r="Z45" s="11">
        <f>VLOOKUP($G45,Data!$A$3:$EX$360,(Z$3-1979)*4+Z$1+2,FALSE)</f>
        <v>799</v>
      </c>
      <c r="AA45" s="11">
        <f>VLOOKUP($G45,Data!$A$3:$EX$360,(AA$3-1979)*4+AA$1+2,FALSE)</f>
        <v>1501</v>
      </c>
      <c r="AB45" s="11">
        <f>VLOOKUP($G45,Data!$A$3:$EX$360,(AB$3-1979)*4+AB$1+2,FALSE)</f>
        <v>1123</v>
      </c>
      <c r="AC45" s="11">
        <f>VLOOKUP($G45,Data!$A$3:$EX$360,(AC$3-1979)*4+AC$1+2,FALSE)</f>
        <v>1249</v>
      </c>
      <c r="AD45" s="11">
        <f>VLOOKUP($G45,Data!$A$3:$EX$360,(AD$3-1979)*4+AD$1+2,FALSE)</f>
        <v>693</v>
      </c>
      <c r="AE45" s="11">
        <f>VLOOKUP($G45,Data!$A$3:$EX$360,(AE$3-1979)*4+AE$1+2,FALSE)</f>
        <v>1052</v>
      </c>
      <c r="AF45" s="11">
        <f>VLOOKUP($G45,Data!$A$3:$EX$360,(AF$3-1979)*4+AF$1+2,FALSE)</f>
        <v>578</v>
      </c>
      <c r="AG45" s="11">
        <f>VLOOKUP($G45,Data!$A$3:$EX$360,(AG$3-1979)*4+AG$1+2,FALSE)</f>
        <v>1142</v>
      </c>
      <c r="AH45" s="11">
        <f>VLOOKUP($G45,Data!$A$3:$EX$360,(AH$3-1979)*4+AH$1+2,FALSE)</f>
        <v>2019</v>
      </c>
      <c r="AI45" s="11">
        <f>VLOOKUP($G45,Data!$A$3:$EX$360,(AI$3-1979)*4+AI$1+2,FALSE)</f>
        <v>812</v>
      </c>
      <c r="AJ45" s="11">
        <f>VLOOKUP($G45,Data!$A$3:$EX$360,(AJ$3-1979)*4+AJ$1+2,FALSE)</f>
        <v>1684</v>
      </c>
      <c r="AK45" s="11">
        <f>VLOOKUP($G45,Data!$A$3:$EX$360,(AK$3-1979)*4+AK$1+2,FALSE)</f>
        <v>21073</v>
      </c>
      <c r="AL45" s="11">
        <f>VLOOKUP($G45,Data!$A$3:$EX$360,(AL$3-1979)*4+AL$1+2,FALSE)</f>
        <v>35115</v>
      </c>
      <c r="AM45" s="11">
        <f>VLOOKUP($G45,Data!$A$3:$EX$360,(AM$3-1979)*4+AM$1+2,FALSE)</f>
        <v>13483</v>
      </c>
      <c r="AN45" s="11">
        <f>VLOOKUP($G45,Data!$A$3:$EX$360,(AN$3-1979)*4+AN$1+2,FALSE)</f>
        <v>64624</v>
      </c>
      <c r="AO45" s="11">
        <f>VLOOKUP($G45,Data!$A$3:$EX$360,(AO$3-1979)*4+AO$1+2,FALSE)</f>
        <v>27201</v>
      </c>
      <c r="AP45" s="11">
        <f>VLOOKUP($G45,Data!$A$3:$EX$360,(AP$3-1979)*4+AP$1+2,FALSE)</f>
        <v>25906</v>
      </c>
      <c r="AQ45" s="11">
        <f>VLOOKUP($G45,Data!$A$3:$EX$360,(AQ$3-1979)*4+AQ$1+2,FALSE)</f>
        <v>20155</v>
      </c>
      <c r="AR45" s="11">
        <f>VLOOKUP($G45,Data!$A$3:$EX$360,(AR$3-1979)*4+AR$1+2,FALSE)</f>
        <v>31058</v>
      </c>
      <c r="AS45" s="4">
        <f>VLOOKUP($G45,Data!$A$3:$EX$360,(AS$3-1979)*4+AS$1+2,FALSE)</f>
        <v>0</v>
      </c>
    </row>
    <row r="46" spans="2:45" outlineLevel="2">
      <c r="B46" s="4" t="s">
        <v>744</v>
      </c>
      <c r="D46" s="4" t="s">
        <v>736</v>
      </c>
      <c r="E46" s="4" t="str">
        <f>F47</f>
        <v>Checkable Deposits and Currency</v>
      </c>
      <c r="F46" s="8" t="s">
        <v>120</v>
      </c>
      <c r="G46" s="4" t="s">
        <v>461</v>
      </c>
      <c r="H46" s="4">
        <f>VLOOKUP($G46,Data!$A$3:$EX$360,(H$3-1979)*4+H$1+2,FALSE)</f>
        <v>107114</v>
      </c>
      <c r="I46" s="11">
        <f>VLOOKUP($G46,Data!$A$3:$EX$360,(I$3-1979)*4+I$1+2,FALSE)</f>
        <v>117429</v>
      </c>
      <c r="J46" s="11">
        <f>VLOOKUP($G46,Data!$A$3:$EX$360,(J$3-1979)*4+J$1+2,FALSE)</f>
        <v>126925</v>
      </c>
      <c r="K46" s="11">
        <f>VLOOKUP($G46,Data!$A$3:$EX$360,(K$3-1979)*4+K$1+2,FALSE)</f>
        <v>136608</v>
      </c>
      <c r="L46" s="11">
        <f>VLOOKUP($G46,Data!$A$3:$EX$360,(L$3-1979)*4+L$1+2,FALSE)</f>
        <v>150912</v>
      </c>
      <c r="M46" s="11">
        <f>VLOOKUP($G46,Data!$A$3:$EX$360,(M$3-1979)*4+M$1+2,FALSE)</f>
        <v>159523</v>
      </c>
      <c r="N46" s="11">
        <f>VLOOKUP($G46,Data!$A$3:$EX$360,(N$3-1979)*4+N$1+2,FALSE)</f>
        <v>171928</v>
      </c>
      <c r="O46" s="11">
        <f>VLOOKUP($G46,Data!$A$3:$EX$360,(O$3-1979)*4+O$1+2,FALSE)</f>
        <v>186345</v>
      </c>
      <c r="P46" s="11">
        <f>VLOOKUP($G46,Data!$A$3:$EX$360,(P$3-1979)*4+P$1+2,FALSE)</f>
        <v>205333</v>
      </c>
      <c r="Q46" s="11">
        <f>VLOOKUP($G46,Data!$A$3:$EX$360,(Q$3-1979)*4+Q$1+2,FALSE)</f>
        <v>220088</v>
      </c>
      <c r="R46" s="11">
        <f>VLOOKUP($G46,Data!$A$3:$EX$360,(R$3-1979)*4+R$1+2,FALSE)</f>
        <v>231784</v>
      </c>
      <c r="S46" s="11">
        <f>VLOOKUP($G46,Data!$A$3:$EX$360,(S$3-1979)*4+S$1+2,FALSE)</f>
        <v>254373</v>
      </c>
      <c r="T46" s="11">
        <f>VLOOKUP($G46,Data!$A$3:$EX$360,(T$3-1979)*4+T$1+2,FALSE)</f>
        <v>274153</v>
      </c>
      <c r="U46" s="11">
        <f>VLOOKUP($G46,Data!$A$3:$EX$360,(U$3-1979)*4+U$1+2,FALSE)</f>
        <v>302831</v>
      </c>
      <c r="V46" s="11">
        <f>VLOOKUP($G46,Data!$A$3:$EX$360,(V$3-1979)*4+V$1+2,FALSE)</f>
        <v>332600</v>
      </c>
      <c r="W46" s="11">
        <f>VLOOKUP($G46,Data!$A$3:$EX$360,(W$3-1979)*4+W$1+2,FALSE)</f>
        <v>365714</v>
      </c>
      <c r="X46" s="11">
        <f>VLOOKUP($G46,Data!$A$3:$EX$360,(X$3-1979)*4+X$1+2,FALSE)</f>
        <v>383682</v>
      </c>
      <c r="Y46" s="11">
        <f>VLOOKUP($G46,Data!$A$3:$EX$360,(Y$3-1979)*4+Y$1+2,FALSE)</f>
        <v>405462</v>
      </c>
      <c r="Z46" s="11">
        <f>VLOOKUP($G46,Data!$A$3:$EX$360,(Z$3-1979)*4+Z$1+2,FALSE)</f>
        <v>437323</v>
      </c>
      <c r="AA46" s="11">
        <f>VLOOKUP($G46,Data!$A$3:$EX$360,(AA$3-1979)*4+AA$1+2,FALSE)</f>
        <v>475427</v>
      </c>
      <c r="AB46" s="11">
        <f>VLOOKUP($G46,Data!$A$3:$EX$360,(AB$3-1979)*4+AB$1+2,FALSE)</f>
        <v>561804</v>
      </c>
      <c r="AC46" s="11">
        <f>VLOOKUP($G46,Data!$A$3:$EX$360,(AC$3-1979)*4+AC$1+2,FALSE)</f>
        <v>549303</v>
      </c>
      <c r="AD46" s="11">
        <f>VLOOKUP($G46,Data!$A$3:$EX$360,(AD$3-1979)*4+AD$1+2,FALSE)</f>
        <v>595971</v>
      </c>
      <c r="AE46" s="11">
        <f>VLOOKUP($G46,Data!$A$3:$EX$360,(AE$3-1979)*4+AE$1+2,FALSE)</f>
        <v>639700</v>
      </c>
      <c r="AF46" s="11">
        <f>VLOOKUP($G46,Data!$A$3:$EX$360,(AF$3-1979)*4+AF$1+2,FALSE)</f>
        <v>676236</v>
      </c>
      <c r="AG46" s="11">
        <f>VLOOKUP($G46,Data!$A$3:$EX$360,(AG$3-1979)*4+AG$1+2,FALSE)</f>
        <v>713349</v>
      </c>
      <c r="AH46" s="11">
        <f>VLOOKUP($G46,Data!$A$3:$EX$360,(AH$3-1979)*4+AH$1+2,FALSE)</f>
        <v>743933</v>
      </c>
      <c r="AI46" s="11">
        <f>VLOOKUP($G46,Data!$A$3:$EX$360,(AI$3-1979)*4+AI$1+2,FALSE)</f>
        <v>768464</v>
      </c>
      <c r="AJ46" s="11">
        <f>VLOOKUP($G46,Data!$A$3:$EX$360,(AJ$3-1979)*4+AJ$1+2,FALSE)</f>
        <v>773941</v>
      </c>
      <c r="AK46" s="11">
        <f>VLOOKUP($G46,Data!$A$3:$EX$360,(AK$3-1979)*4+AK$1+2,FALSE)</f>
        <v>832173</v>
      </c>
      <c r="AL46" s="11">
        <f>VLOOKUP($G46,Data!$A$3:$EX$360,(AL$3-1979)*4+AL$1+2,FALSE)</f>
        <v>873327</v>
      </c>
      <c r="AM46" s="11">
        <f>VLOOKUP($G46,Data!$A$3:$EX$360,(AM$3-1979)*4+AM$1+2,FALSE)</f>
        <v>930028</v>
      </c>
      <c r="AN46" s="11">
        <f>VLOOKUP($G46,Data!$A$3:$EX$360,(AN$3-1979)*4+AN$1+2,FALSE)</f>
        <v>1015019</v>
      </c>
      <c r="AO46" s="11">
        <f>VLOOKUP($G46,Data!$A$3:$EX$360,(AO$3-1979)*4+AO$1+2,FALSE)</f>
        <v>1098088</v>
      </c>
      <c r="AP46" s="11">
        <f>VLOOKUP($G46,Data!$A$3:$EX$360,(AP$3-1979)*4+AP$1+2,FALSE)</f>
        <v>1167606</v>
      </c>
      <c r="AQ46" s="11">
        <f>VLOOKUP($G46,Data!$A$3:$EX$360,(AQ$3-1979)*4+AQ$1+2,FALSE)</f>
        <v>1267288</v>
      </c>
      <c r="AR46" s="11">
        <f>VLOOKUP($G46,Data!$A$3:$EX$360,(AR$3-1979)*4+AR$1+2,FALSE)</f>
        <v>1350737</v>
      </c>
      <c r="AS46" s="4">
        <f>VLOOKUP($G46,Data!$A$3:$EX$360,(AS$3-1979)*4+AS$1+2,FALSE)</f>
        <v>0</v>
      </c>
    </row>
    <row r="47" spans="2:45" outlineLevel="1">
      <c r="B47" s="4" t="s">
        <v>744</v>
      </c>
      <c r="D47" s="4" t="s">
        <v>736</v>
      </c>
      <c r="E47" s="4" t="str">
        <f>F53</f>
        <v>Liabilities</v>
      </c>
      <c r="F47" s="7" t="s">
        <v>30</v>
      </c>
      <c r="G47" s="4" t="s">
        <v>454</v>
      </c>
      <c r="H47" s="4">
        <f>VLOOKUP($G47,Data!$A$3:$EX$360,(H$3-1979)*4+H$1+2,FALSE)</f>
        <v>112468</v>
      </c>
      <c r="I47" s="11">
        <f>VLOOKUP($G47,Data!$A$3:$EX$360,(I$3-1979)*4+I$1+2,FALSE)</f>
        <v>121471</v>
      </c>
      <c r="J47" s="11">
        <f>VLOOKUP($G47,Data!$A$3:$EX$360,(J$3-1979)*4+J$1+2,FALSE)</f>
        <v>132354</v>
      </c>
      <c r="K47" s="11">
        <f>VLOOKUP($G47,Data!$A$3:$EX$360,(K$3-1979)*4+K$1+2,FALSE)</f>
        <v>142505</v>
      </c>
      <c r="L47" s="11">
        <f>VLOOKUP($G47,Data!$A$3:$EX$360,(L$3-1979)*4+L$1+2,FALSE)</f>
        <v>155497</v>
      </c>
      <c r="M47" s="11">
        <f>VLOOKUP($G47,Data!$A$3:$EX$360,(M$3-1979)*4+M$1+2,FALSE)</f>
        <v>165774</v>
      </c>
      <c r="N47" s="11">
        <f>VLOOKUP($G47,Data!$A$3:$EX$360,(N$3-1979)*4+N$1+2,FALSE)</f>
        <v>182369</v>
      </c>
      <c r="O47" s="11">
        <f>VLOOKUP($G47,Data!$A$3:$EX$360,(O$3-1979)*4+O$1+2,FALSE)</f>
        <v>195701</v>
      </c>
      <c r="P47" s="11">
        <f>VLOOKUP($G47,Data!$A$3:$EX$360,(P$3-1979)*4+P$1+2,FALSE)</f>
        <v>212432</v>
      </c>
      <c r="Q47" s="11">
        <f>VLOOKUP($G47,Data!$A$3:$EX$360,(Q$3-1979)*4+Q$1+2,FALSE)</f>
        <v>230061</v>
      </c>
      <c r="R47" s="11">
        <f>VLOOKUP($G47,Data!$A$3:$EX$360,(R$3-1979)*4+R$1+2,FALSE)</f>
        <v>240285</v>
      </c>
      <c r="S47" s="11">
        <f>VLOOKUP($G47,Data!$A$3:$EX$360,(S$3-1979)*4+S$1+2,FALSE)</f>
        <v>264446</v>
      </c>
      <c r="T47" s="11">
        <f>VLOOKUP($G47,Data!$A$3:$EX$360,(T$3-1979)*4+T$1+2,FALSE)</f>
        <v>295097</v>
      </c>
      <c r="U47" s="11">
        <f>VLOOKUP($G47,Data!$A$3:$EX$360,(U$3-1979)*4+U$1+2,FALSE)</f>
        <v>311315</v>
      </c>
      <c r="V47" s="11">
        <f>VLOOKUP($G47,Data!$A$3:$EX$360,(V$3-1979)*4+V$1+2,FALSE)</f>
        <v>348467</v>
      </c>
      <c r="W47" s="11">
        <f>VLOOKUP($G47,Data!$A$3:$EX$360,(W$3-1979)*4+W$1+2,FALSE)</f>
        <v>374238</v>
      </c>
      <c r="X47" s="11">
        <f>VLOOKUP($G47,Data!$A$3:$EX$360,(X$3-1979)*4+X$1+2,FALSE)</f>
        <v>391153</v>
      </c>
      <c r="Y47" s="11">
        <f>VLOOKUP($G47,Data!$A$3:$EX$360,(Y$3-1979)*4+Y$1+2,FALSE)</f>
        <v>414419</v>
      </c>
      <c r="Z47" s="11">
        <f>VLOOKUP($G47,Data!$A$3:$EX$360,(Z$3-1979)*4+Z$1+2,FALSE)</f>
        <v>444255</v>
      </c>
      <c r="AA47" s="11">
        <f>VLOOKUP($G47,Data!$A$3:$EX$360,(AA$3-1979)*4+AA$1+2,FALSE)</f>
        <v>483276</v>
      </c>
      <c r="AB47" s="11">
        <f>VLOOKUP($G47,Data!$A$3:$EX$360,(AB$3-1979)*4+AB$1+2,FALSE)</f>
        <v>591523</v>
      </c>
      <c r="AC47" s="11">
        <f>VLOOKUP($G47,Data!$A$3:$EX$360,(AC$3-1979)*4+AC$1+2,FALSE)</f>
        <v>556380</v>
      </c>
      <c r="AD47" s="11">
        <f>VLOOKUP($G47,Data!$A$3:$EX$360,(AD$3-1979)*4+AD$1+2,FALSE)</f>
        <v>603808</v>
      </c>
      <c r="AE47" s="11">
        <f>VLOOKUP($G47,Data!$A$3:$EX$360,(AE$3-1979)*4+AE$1+2,FALSE)</f>
        <v>645685</v>
      </c>
      <c r="AF47" s="11">
        <f>VLOOKUP($G47,Data!$A$3:$EX$360,(AF$3-1979)*4+AF$1+2,FALSE)</f>
        <v>683034</v>
      </c>
      <c r="AG47" s="11">
        <f>VLOOKUP($G47,Data!$A$3:$EX$360,(AG$3-1979)*4+AG$1+2,FALSE)</f>
        <v>720768</v>
      </c>
      <c r="AH47" s="11">
        <f>VLOOKUP($G47,Data!$A$3:$EX$360,(AH$3-1979)*4+AH$1+2,FALSE)</f>
        <v>750822</v>
      </c>
      <c r="AI47" s="11">
        <f>VLOOKUP($G47,Data!$A$3:$EX$360,(AI$3-1979)*4+AI$1+2,FALSE)</f>
        <v>774349</v>
      </c>
      <c r="AJ47" s="11">
        <f>VLOOKUP($G47,Data!$A$3:$EX$360,(AJ$3-1979)*4+AJ$1+2,FALSE)</f>
        <v>792115</v>
      </c>
      <c r="AK47" s="11">
        <f>VLOOKUP($G47,Data!$A$3:$EX$360,(AK$3-1979)*4+AK$1+2,FALSE)</f>
        <v>1220333</v>
      </c>
      <c r="AL47" s="11">
        <f>VLOOKUP($G47,Data!$A$3:$EX$360,(AL$3-1979)*4+AL$1+2,FALSE)</f>
        <v>1102739</v>
      </c>
      <c r="AM47" s="11">
        <f>VLOOKUP($G47,Data!$A$3:$EX$360,(AM$3-1979)*4+AM$1+2,FALSE)</f>
        <v>1287777</v>
      </c>
      <c r="AN47" s="11">
        <f>VLOOKUP($G47,Data!$A$3:$EX$360,(AN$3-1979)*4+AN$1+2,FALSE)</f>
        <v>1165661</v>
      </c>
      <c r="AO47" s="11">
        <f>VLOOKUP($G47,Data!$A$3:$EX$360,(AO$3-1979)*4+AO$1+2,FALSE)</f>
        <v>1224614</v>
      </c>
      <c r="AP47" s="11">
        <f>VLOOKUP($G47,Data!$A$3:$EX$360,(AP$3-1979)*4+AP$1+2,FALSE)</f>
        <v>1364142</v>
      </c>
      <c r="AQ47" s="11">
        <f>VLOOKUP($G47,Data!$A$3:$EX$360,(AQ$3-1979)*4+AQ$1+2,FALSE)</f>
        <v>1516355</v>
      </c>
      <c r="AR47" s="11">
        <f>VLOOKUP($G47,Data!$A$3:$EX$360,(AR$3-1979)*4+AR$1+2,FALSE)</f>
        <v>1720754</v>
      </c>
      <c r="AS47" s="4">
        <f>VLOOKUP($G47,Data!$A$3:$EX$360,(AS$3-1979)*4+AS$1+2,FALSE)</f>
        <v>0</v>
      </c>
    </row>
    <row r="48" spans="2:45" outlineLevel="2">
      <c r="B48" s="4" t="s">
        <v>744</v>
      </c>
      <c r="D48" s="4" t="s">
        <v>736</v>
      </c>
      <c r="E48" s="4" t="str">
        <f>F50</f>
        <v>Security Repurchase Agreements</v>
      </c>
      <c r="F48" s="8" t="s">
        <v>123</v>
      </c>
      <c r="G48" s="4" t="s">
        <v>463</v>
      </c>
      <c r="H48" s="4">
        <f>VLOOKUP($G48,Data!$A$3:$EX$360,(H$3-1979)*4+H$1+2,FALSE)</f>
        <v>0</v>
      </c>
      <c r="I48" s="11">
        <f>VLOOKUP($G48,Data!$A$3:$EX$360,(I$3-1979)*4+I$1+2,FALSE)</f>
        <v>0</v>
      </c>
      <c r="J48" s="11">
        <f>VLOOKUP($G48,Data!$A$3:$EX$360,(J$3-1979)*4+J$1+2,FALSE)</f>
        <v>0</v>
      </c>
      <c r="K48" s="11">
        <f>VLOOKUP($G48,Data!$A$3:$EX$360,(K$3-1979)*4+K$1+2,FALSE)</f>
        <v>0</v>
      </c>
      <c r="L48" s="11">
        <f>VLOOKUP($G48,Data!$A$3:$EX$360,(L$3-1979)*4+L$1+2,FALSE)</f>
        <v>0</v>
      </c>
      <c r="M48" s="11">
        <f>VLOOKUP($G48,Data!$A$3:$EX$360,(M$3-1979)*4+M$1+2,FALSE)</f>
        <v>0</v>
      </c>
      <c r="N48" s="11">
        <f>VLOOKUP($G48,Data!$A$3:$EX$360,(N$3-1979)*4+N$1+2,FALSE)</f>
        <v>0</v>
      </c>
      <c r="O48" s="11">
        <f>VLOOKUP($G48,Data!$A$3:$EX$360,(O$3-1979)*4+O$1+2,FALSE)</f>
        <v>0</v>
      </c>
      <c r="P48" s="11">
        <f>VLOOKUP($G48,Data!$A$3:$EX$360,(P$3-1979)*4+P$1+2,FALSE)</f>
        <v>0</v>
      </c>
      <c r="Q48" s="11">
        <f>VLOOKUP($G48,Data!$A$3:$EX$360,(Q$3-1979)*4+Q$1+2,FALSE)</f>
        <v>0</v>
      </c>
      <c r="R48" s="11">
        <f>VLOOKUP($G48,Data!$A$3:$EX$360,(R$3-1979)*4+R$1+2,FALSE)</f>
        <v>0</v>
      </c>
      <c r="S48" s="11">
        <f>VLOOKUP($G48,Data!$A$3:$EX$360,(S$3-1979)*4+S$1+2,FALSE)</f>
        <v>0</v>
      </c>
      <c r="T48" s="11">
        <f>VLOOKUP($G48,Data!$A$3:$EX$360,(T$3-1979)*4+T$1+2,FALSE)</f>
        <v>0</v>
      </c>
      <c r="U48" s="11">
        <f>VLOOKUP($G48,Data!$A$3:$EX$360,(U$3-1979)*4+U$1+2,FALSE)</f>
        <v>0</v>
      </c>
      <c r="V48" s="11">
        <f>VLOOKUP($G48,Data!$A$3:$EX$360,(V$3-1979)*4+V$1+2,FALSE)</f>
        <v>0</v>
      </c>
      <c r="W48" s="11">
        <f>VLOOKUP($G48,Data!$A$3:$EX$360,(W$3-1979)*4+W$1+2,FALSE)</f>
        <v>0</v>
      </c>
      <c r="X48" s="11">
        <f>VLOOKUP($G48,Data!$A$3:$EX$360,(X$3-1979)*4+X$1+2,FALSE)</f>
        <v>0</v>
      </c>
      <c r="Y48" s="11">
        <f>VLOOKUP($G48,Data!$A$3:$EX$360,(Y$3-1979)*4+Y$1+2,FALSE)</f>
        <v>0</v>
      </c>
      <c r="Z48" s="11">
        <f>VLOOKUP($G48,Data!$A$3:$EX$360,(Z$3-1979)*4+Z$1+2,FALSE)</f>
        <v>0</v>
      </c>
      <c r="AA48" s="11">
        <f>VLOOKUP($G48,Data!$A$3:$EX$360,(AA$3-1979)*4+AA$1+2,FALSE)</f>
        <v>0</v>
      </c>
      <c r="AB48" s="11">
        <f>VLOOKUP($G48,Data!$A$3:$EX$360,(AB$3-1979)*4+AB$1+2,FALSE)</f>
        <v>0</v>
      </c>
      <c r="AC48" s="11">
        <f>VLOOKUP($G48,Data!$A$3:$EX$360,(AC$3-1979)*4+AC$1+2,FALSE)</f>
        <v>0</v>
      </c>
      <c r="AD48" s="11">
        <f>VLOOKUP($G48,Data!$A$3:$EX$360,(AD$3-1979)*4+AD$1+2,FALSE)</f>
        <v>0</v>
      </c>
      <c r="AE48" s="11">
        <f>VLOOKUP($G48,Data!$A$3:$EX$360,(AE$3-1979)*4+AE$1+2,FALSE)</f>
        <v>0</v>
      </c>
      <c r="AF48" s="11">
        <f>VLOOKUP($G48,Data!$A$3:$EX$360,(AF$3-1979)*4+AF$1+2,FALSE)</f>
        <v>0</v>
      </c>
      <c r="AG48" s="11">
        <f>VLOOKUP($G48,Data!$A$3:$EX$360,(AG$3-1979)*4+AG$1+2,FALSE)</f>
        <v>0</v>
      </c>
      <c r="AH48" s="11">
        <f>VLOOKUP($G48,Data!$A$3:$EX$360,(AH$3-1979)*4+AH$1+2,FALSE)</f>
        <v>0</v>
      </c>
      <c r="AI48" s="11">
        <f>VLOOKUP($G48,Data!$A$3:$EX$360,(AI$3-1979)*4+AI$1+2,FALSE)</f>
        <v>0</v>
      </c>
      <c r="AJ48" s="11">
        <f>VLOOKUP($G48,Data!$A$3:$EX$360,(AJ$3-1979)*4+AJ$1+2,FALSE)</f>
        <v>0</v>
      </c>
      <c r="AK48" s="11">
        <f>VLOOKUP($G48,Data!$A$3:$EX$360,(AK$3-1979)*4+AK$1+2,FALSE)</f>
        <v>0</v>
      </c>
      <c r="AL48" s="11">
        <f>VLOOKUP($G48,Data!$A$3:$EX$360,(AL$3-1979)*4+AL$1+2,FALSE)</f>
        <v>0</v>
      </c>
      <c r="AM48" s="11">
        <f>VLOOKUP($G48,Data!$A$3:$EX$360,(AM$3-1979)*4+AM$1+2,FALSE)</f>
        <v>0</v>
      </c>
      <c r="AN48" s="11">
        <f>VLOOKUP($G48,Data!$A$3:$EX$360,(AN$3-1979)*4+AN$1+2,FALSE)</f>
        <v>0</v>
      </c>
      <c r="AO48" s="11">
        <f>VLOOKUP($G48,Data!$A$3:$EX$360,(AO$3-1979)*4+AO$1+2,FALSE)</f>
        <v>0</v>
      </c>
      <c r="AP48" s="11">
        <f>VLOOKUP($G48,Data!$A$3:$EX$360,(AP$3-1979)*4+AP$1+2,FALSE)</f>
        <v>197755</v>
      </c>
      <c r="AQ48" s="11">
        <f>VLOOKUP($G48,Data!$A$3:$EX$360,(AQ$3-1979)*4+AQ$1+2,FALSE)</f>
        <v>396705</v>
      </c>
      <c r="AR48" s="11">
        <f>VLOOKUP($G48,Data!$A$3:$EX$360,(AR$3-1979)*4+AR$1+2,FALSE)</f>
        <v>474592</v>
      </c>
      <c r="AS48" s="4">
        <f>VLOOKUP($G48,Data!$A$3:$EX$360,(AS$3-1979)*4+AS$1+2,FALSE)</f>
        <v>0</v>
      </c>
    </row>
    <row r="49" spans="2:45" outlineLevel="2">
      <c r="B49" s="4" t="s">
        <v>744</v>
      </c>
      <c r="D49" s="4" t="s">
        <v>736</v>
      </c>
      <c r="E49" s="4" t="str">
        <f>F50</f>
        <v>Security Repurchase Agreements</v>
      </c>
      <c r="F49" s="8" t="s">
        <v>124</v>
      </c>
      <c r="G49" s="4" t="s">
        <v>464</v>
      </c>
      <c r="H49" s="4">
        <f>VLOOKUP($G49,Data!$A$3:$EX$360,(H$3-1979)*4+H$1+2,FALSE)</f>
        <v>0</v>
      </c>
      <c r="I49" s="11">
        <f>VLOOKUP($G49,Data!$A$3:$EX$360,(I$3-1979)*4+I$1+2,FALSE)</f>
        <v>0</v>
      </c>
      <c r="J49" s="11">
        <f>VLOOKUP($G49,Data!$A$3:$EX$360,(J$3-1979)*4+J$1+2,FALSE)</f>
        <v>0</v>
      </c>
      <c r="K49" s="11">
        <f>VLOOKUP($G49,Data!$A$3:$EX$360,(K$3-1979)*4+K$1+2,FALSE)</f>
        <v>0</v>
      </c>
      <c r="L49" s="11">
        <f>VLOOKUP($G49,Data!$A$3:$EX$360,(L$3-1979)*4+L$1+2,FALSE)</f>
        <v>0</v>
      </c>
      <c r="M49" s="11">
        <f>VLOOKUP($G49,Data!$A$3:$EX$360,(M$3-1979)*4+M$1+2,FALSE)</f>
        <v>0</v>
      </c>
      <c r="N49" s="11">
        <f>VLOOKUP($G49,Data!$A$3:$EX$360,(N$3-1979)*4+N$1+2,FALSE)</f>
        <v>0</v>
      </c>
      <c r="O49" s="11">
        <f>VLOOKUP($G49,Data!$A$3:$EX$360,(O$3-1979)*4+O$1+2,FALSE)</f>
        <v>0</v>
      </c>
      <c r="P49" s="11">
        <f>VLOOKUP($G49,Data!$A$3:$EX$360,(P$3-1979)*4+P$1+2,FALSE)</f>
        <v>0</v>
      </c>
      <c r="Q49" s="11">
        <f>VLOOKUP($G49,Data!$A$3:$EX$360,(Q$3-1979)*4+Q$1+2,FALSE)</f>
        <v>0</v>
      </c>
      <c r="R49" s="11">
        <f>VLOOKUP($G49,Data!$A$3:$EX$360,(R$3-1979)*4+R$1+2,FALSE)</f>
        <v>0</v>
      </c>
      <c r="S49" s="11">
        <f>VLOOKUP($G49,Data!$A$3:$EX$360,(S$3-1979)*4+S$1+2,FALSE)</f>
        <v>0</v>
      </c>
      <c r="T49" s="11">
        <f>VLOOKUP($G49,Data!$A$3:$EX$360,(T$3-1979)*4+T$1+2,FALSE)</f>
        <v>0</v>
      </c>
      <c r="U49" s="11">
        <f>VLOOKUP($G49,Data!$A$3:$EX$360,(U$3-1979)*4+U$1+2,FALSE)</f>
        <v>0</v>
      </c>
      <c r="V49" s="11">
        <f>VLOOKUP($G49,Data!$A$3:$EX$360,(V$3-1979)*4+V$1+2,FALSE)</f>
        <v>0</v>
      </c>
      <c r="W49" s="11">
        <f>VLOOKUP($G49,Data!$A$3:$EX$360,(W$3-1979)*4+W$1+2,FALSE)</f>
        <v>0</v>
      </c>
      <c r="X49" s="11">
        <f>VLOOKUP($G49,Data!$A$3:$EX$360,(X$3-1979)*4+X$1+2,FALSE)</f>
        <v>0</v>
      </c>
      <c r="Y49" s="11">
        <f>VLOOKUP($G49,Data!$A$3:$EX$360,(Y$3-1979)*4+Y$1+2,FALSE)</f>
        <v>0</v>
      </c>
      <c r="Z49" s="11">
        <f>VLOOKUP($G49,Data!$A$3:$EX$360,(Z$3-1979)*4+Z$1+2,FALSE)</f>
        <v>0</v>
      </c>
      <c r="AA49" s="11">
        <f>VLOOKUP($G49,Data!$A$3:$EX$360,(AA$3-1979)*4+AA$1+2,FALSE)</f>
        <v>0</v>
      </c>
      <c r="AB49" s="11">
        <f>VLOOKUP($G49,Data!$A$3:$EX$360,(AB$3-1979)*4+AB$1+2,FALSE)</f>
        <v>0</v>
      </c>
      <c r="AC49" s="11">
        <f>VLOOKUP($G49,Data!$A$3:$EX$360,(AC$3-1979)*4+AC$1+2,FALSE)</f>
        <v>0</v>
      </c>
      <c r="AD49" s="11">
        <f>VLOOKUP($G49,Data!$A$3:$EX$360,(AD$3-1979)*4+AD$1+2,FALSE)</f>
        <v>0</v>
      </c>
      <c r="AE49" s="11">
        <f>VLOOKUP($G49,Data!$A$3:$EX$360,(AE$3-1979)*4+AE$1+2,FALSE)</f>
        <v>21091</v>
      </c>
      <c r="AF49" s="11">
        <f>VLOOKUP($G49,Data!$A$3:$EX$360,(AF$3-1979)*4+AF$1+2,FALSE)</f>
        <v>25652</v>
      </c>
      <c r="AG49" s="11">
        <f>VLOOKUP($G49,Data!$A$3:$EX$360,(AG$3-1979)*4+AG$1+2,FALSE)</f>
        <v>30783</v>
      </c>
      <c r="AH49" s="11">
        <f>VLOOKUP($G49,Data!$A$3:$EX$360,(AH$3-1979)*4+AH$1+2,FALSE)</f>
        <v>30505</v>
      </c>
      <c r="AI49" s="11">
        <f>VLOOKUP($G49,Data!$A$3:$EX$360,(AI$3-1979)*4+AI$1+2,FALSE)</f>
        <v>29615</v>
      </c>
      <c r="AJ49" s="11">
        <f>VLOOKUP($G49,Data!$A$3:$EX$360,(AJ$3-1979)*4+AJ$1+2,FALSE)</f>
        <v>43985</v>
      </c>
      <c r="AK49" s="11">
        <f>VLOOKUP($G49,Data!$A$3:$EX$360,(AK$3-1979)*4+AK$1+2,FALSE)</f>
        <v>88352</v>
      </c>
      <c r="AL49" s="11">
        <f>VLOOKUP($G49,Data!$A$3:$EX$360,(AL$3-1979)*4+AL$1+2,FALSE)</f>
        <v>77732</v>
      </c>
      <c r="AM49" s="11">
        <f>VLOOKUP($G49,Data!$A$3:$EX$360,(AM$3-1979)*4+AM$1+2,FALSE)</f>
        <v>59703</v>
      </c>
      <c r="AN49" s="11">
        <f>VLOOKUP($G49,Data!$A$3:$EX$360,(AN$3-1979)*4+AN$1+2,FALSE)</f>
        <v>99900</v>
      </c>
      <c r="AO49" s="11">
        <f>VLOOKUP($G49,Data!$A$3:$EX$360,(AO$3-1979)*4+AO$1+2,FALSE)</f>
        <v>107188</v>
      </c>
      <c r="AP49" s="11">
        <f>VLOOKUP($G49,Data!$A$3:$EX$360,(AP$3-1979)*4+AP$1+2,FALSE)</f>
        <v>118169</v>
      </c>
      <c r="AQ49" s="11">
        <f>VLOOKUP($G49,Data!$A$3:$EX$360,(AQ$3-1979)*4+AQ$1+2,FALSE)</f>
        <v>113132</v>
      </c>
      <c r="AR49" s="11">
        <f>VLOOKUP($G49,Data!$A$3:$EX$360,(AR$3-1979)*4+AR$1+2,FALSE)</f>
        <v>237809</v>
      </c>
      <c r="AS49" s="4">
        <f>VLOOKUP($G49,Data!$A$3:$EX$360,(AS$3-1979)*4+AS$1+2,FALSE)</f>
        <v>0</v>
      </c>
    </row>
    <row r="50" spans="2:45" outlineLevel="1">
      <c r="B50" s="4" t="s">
        <v>744</v>
      </c>
      <c r="D50" s="4" t="s">
        <v>736</v>
      </c>
      <c r="E50" s="4" t="str">
        <f>F53</f>
        <v>Liabilities</v>
      </c>
      <c r="F50" s="7" t="s">
        <v>31</v>
      </c>
      <c r="G50" s="4" t="s">
        <v>462</v>
      </c>
      <c r="H50" s="4">
        <f>VLOOKUP($G50,Data!$A$3:$EX$360,(H$3-1979)*4+H$1+2,FALSE)</f>
        <v>0</v>
      </c>
      <c r="I50" s="11">
        <f>VLOOKUP($G50,Data!$A$3:$EX$360,(I$3-1979)*4+I$1+2,FALSE)</f>
        <v>0</v>
      </c>
      <c r="J50" s="11">
        <f>VLOOKUP($G50,Data!$A$3:$EX$360,(J$3-1979)*4+J$1+2,FALSE)</f>
        <v>0</v>
      </c>
      <c r="K50" s="11">
        <f>VLOOKUP($G50,Data!$A$3:$EX$360,(K$3-1979)*4+K$1+2,FALSE)</f>
        <v>0</v>
      </c>
      <c r="L50" s="11">
        <f>VLOOKUP($G50,Data!$A$3:$EX$360,(L$3-1979)*4+L$1+2,FALSE)</f>
        <v>0</v>
      </c>
      <c r="M50" s="11">
        <f>VLOOKUP($G50,Data!$A$3:$EX$360,(M$3-1979)*4+M$1+2,FALSE)</f>
        <v>0</v>
      </c>
      <c r="N50" s="11">
        <f>VLOOKUP($G50,Data!$A$3:$EX$360,(N$3-1979)*4+N$1+2,FALSE)</f>
        <v>0</v>
      </c>
      <c r="O50" s="11">
        <f>VLOOKUP($G50,Data!$A$3:$EX$360,(O$3-1979)*4+O$1+2,FALSE)</f>
        <v>0</v>
      </c>
      <c r="P50" s="11">
        <f>VLOOKUP($G50,Data!$A$3:$EX$360,(P$3-1979)*4+P$1+2,FALSE)</f>
        <v>0</v>
      </c>
      <c r="Q50" s="11">
        <f>VLOOKUP($G50,Data!$A$3:$EX$360,(Q$3-1979)*4+Q$1+2,FALSE)</f>
        <v>0</v>
      </c>
      <c r="R50" s="11">
        <f>VLOOKUP($G50,Data!$A$3:$EX$360,(R$3-1979)*4+R$1+2,FALSE)</f>
        <v>0</v>
      </c>
      <c r="S50" s="11">
        <f>VLOOKUP($G50,Data!$A$3:$EX$360,(S$3-1979)*4+S$1+2,FALSE)</f>
        <v>0</v>
      </c>
      <c r="T50" s="11">
        <f>VLOOKUP($G50,Data!$A$3:$EX$360,(T$3-1979)*4+T$1+2,FALSE)</f>
        <v>0</v>
      </c>
      <c r="U50" s="11">
        <f>VLOOKUP($G50,Data!$A$3:$EX$360,(U$3-1979)*4+U$1+2,FALSE)</f>
        <v>0</v>
      </c>
      <c r="V50" s="11">
        <f>VLOOKUP($G50,Data!$A$3:$EX$360,(V$3-1979)*4+V$1+2,FALSE)</f>
        <v>0</v>
      </c>
      <c r="W50" s="11">
        <f>VLOOKUP($G50,Data!$A$3:$EX$360,(W$3-1979)*4+W$1+2,FALSE)</f>
        <v>0</v>
      </c>
      <c r="X50" s="11">
        <f>VLOOKUP($G50,Data!$A$3:$EX$360,(X$3-1979)*4+X$1+2,FALSE)</f>
        <v>0</v>
      </c>
      <c r="Y50" s="11">
        <f>VLOOKUP($G50,Data!$A$3:$EX$360,(Y$3-1979)*4+Y$1+2,FALSE)</f>
        <v>0</v>
      </c>
      <c r="Z50" s="11">
        <f>VLOOKUP($G50,Data!$A$3:$EX$360,(Z$3-1979)*4+Z$1+2,FALSE)</f>
        <v>0</v>
      </c>
      <c r="AA50" s="11">
        <f>VLOOKUP($G50,Data!$A$3:$EX$360,(AA$3-1979)*4+AA$1+2,FALSE)</f>
        <v>0</v>
      </c>
      <c r="AB50" s="11">
        <f>VLOOKUP($G50,Data!$A$3:$EX$360,(AB$3-1979)*4+AB$1+2,FALSE)</f>
        <v>0</v>
      </c>
      <c r="AC50" s="11">
        <f>VLOOKUP($G50,Data!$A$3:$EX$360,(AC$3-1979)*4+AC$1+2,FALSE)</f>
        <v>0</v>
      </c>
      <c r="AD50" s="11">
        <f>VLOOKUP($G50,Data!$A$3:$EX$360,(AD$3-1979)*4+AD$1+2,FALSE)</f>
        <v>0</v>
      </c>
      <c r="AE50" s="11">
        <f>VLOOKUP($G50,Data!$A$3:$EX$360,(AE$3-1979)*4+AE$1+2,FALSE)</f>
        <v>21091</v>
      </c>
      <c r="AF50" s="11">
        <f>VLOOKUP($G50,Data!$A$3:$EX$360,(AF$3-1979)*4+AF$1+2,FALSE)</f>
        <v>25652</v>
      </c>
      <c r="AG50" s="11">
        <f>VLOOKUP($G50,Data!$A$3:$EX$360,(AG$3-1979)*4+AG$1+2,FALSE)</f>
        <v>30783</v>
      </c>
      <c r="AH50" s="11">
        <f>VLOOKUP($G50,Data!$A$3:$EX$360,(AH$3-1979)*4+AH$1+2,FALSE)</f>
        <v>30505</v>
      </c>
      <c r="AI50" s="11">
        <f>VLOOKUP($G50,Data!$A$3:$EX$360,(AI$3-1979)*4+AI$1+2,FALSE)</f>
        <v>29615</v>
      </c>
      <c r="AJ50" s="11">
        <f>VLOOKUP($G50,Data!$A$3:$EX$360,(AJ$3-1979)*4+AJ$1+2,FALSE)</f>
        <v>43985</v>
      </c>
      <c r="AK50" s="11">
        <f>VLOOKUP($G50,Data!$A$3:$EX$360,(AK$3-1979)*4+AK$1+2,FALSE)</f>
        <v>88352</v>
      </c>
      <c r="AL50" s="11">
        <f>VLOOKUP($G50,Data!$A$3:$EX$360,(AL$3-1979)*4+AL$1+2,FALSE)</f>
        <v>77732</v>
      </c>
      <c r="AM50" s="11">
        <f>VLOOKUP($G50,Data!$A$3:$EX$360,(AM$3-1979)*4+AM$1+2,FALSE)</f>
        <v>59703</v>
      </c>
      <c r="AN50" s="11">
        <f>VLOOKUP($G50,Data!$A$3:$EX$360,(AN$3-1979)*4+AN$1+2,FALSE)</f>
        <v>99900</v>
      </c>
      <c r="AO50" s="11">
        <f>VLOOKUP($G50,Data!$A$3:$EX$360,(AO$3-1979)*4+AO$1+2,FALSE)</f>
        <v>107188</v>
      </c>
      <c r="AP50" s="11">
        <f>VLOOKUP($G50,Data!$A$3:$EX$360,(AP$3-1979)*4+AP$1+2,FALSE)</f>
        <v>315924</v>
      </c>
      <c r="AQ50" s="11">
        <f>VLOOKUP($G50,Data!$A$3:$EX$360,(AQ$3-1979)*4+AQ$1+2,FALSE)</f>
        <v>509837</v>
      </c>
      <c r="AR50" s="11">
        <f>VLOOKUP($G50,Data!$A$3:$EX$360,(AR$3-1979)*4+AR$1+2,FALSE)</f>
        <v>712401</v>
      </c>
      <c r="AS50" s="4">
        <f>VLOOKUP($G50,Data!$A$3:$EX$360,(AS$3-1979)*4+AS$1+2,FALSE)</f>
        <v>0</v>
      </c>
    </row>
    <row r="51" spans="2:45" outlineLevel="1">
      <c r="B51" s="4" t="s">
        <v>744</v>
      </c>
      <c r="D51" s="4" t="s">
        <v>736</v>
      </c>
      <c r="E51" s="4" t="str">
        <f>F53</f>
        <v>Liabilities</v>
      </c>
      <c r="F51" s="7" t="s">
        <v>114</v>
      </c>
      <c r="G51" s="4" t="s">
        <v>465</v>
      </c>
      <c r="H51" s="4">
        <f>VLOOKUP($G51,Data!$A$3:$EX$360,(H$3-1979)*4+H$1+2,FALSE)</f>
        <v>1145</v>
      </c>
      <c r="I51" s="11">
        <f>VLOOKUP($G51,Data!$A$3:$EX$360,(I$3-1979)*4+I$1+2,FALSE)</f>
        <v>1203</v>
      </c>
      <c r="J51" s="11">
        <f>VLOOKUP($G51,Data!$A$3:$EX$360,(J$3-1979)*4+J$1+2,FALSE)</f>
        <v>1278</v>
      </c>
      <c r="K51" s="11">
        <f>VLOOKUP($G51,Data!$A$3:$EX$360,(K$3-1979)*4+K$1+2,FALSE)</f>
        <v>1359</v>
      </c>
      <c r="L51" s="11">
        <f>VLOOKUP($G51,Data!$A$3:$EX$360,(L$3-1979)*4+L$1+2,FALSE)</f>
        <v>1465</v>
      </c>
      <c r="M51" s="11">
        <f>VLOOKUP($G51,Data!$A$3:$EX$360,(M$3-1979)*4+M$1+2,FALSE)</f>
        <v>1626</v>
      </c>
      <c r="N51" s="11">
        <f>VLOOKUP($G51,Data!$A$3:$EX$360,(N$3-1979)*4+N$1+2,FALSE)</f>
        <v>1781</v>
      </c>
      <c r="O51" s="11">
        <f>VLOOKUP($G51,Data!$A$3:$EX$360,(O$3-1979)*4+O$1+2,FALSE)</f>
        <v>1874</v>
      </c>
      <c r="P51" s="11">
        <f>VLOOKUP($G51,Data!$A$3:$EX$360,(P$3-1979)*4+P$1+2,FALSE)</f>
        <v>2047</v>
      </c>
      <c r="Q51" s="11">
        <f>VLOOKUP($G51,Data!$A$3:$EX$360,(Q$3-1979)*4+Q$1+2,FALSE)</f>
        <v>2113</v>
      </c>
      <c r="R51" s="11">
        <f>VLOOKUP($G51,Data!$A$3:$EX$360,(R$3-1979)*4+R$1+2,FALSE)</f>
        <v>2243</v>
      </c>
      <c r="S51" s="11">
        <f>VLOOKUP($G51,Data!$A$3:$EX$360,(S$3-1979)*4+S$1+2,FALSE)</f>
        <v>2423</v>
      </c>
      <c r="T51" s="11">
        <f>VLOOKUP($G51,Data!$A$3:$EX$360,(T$3-1979)*4+T$1+2,FALSE)</f>
        <v>2652</v>
      </c>
      <c r="U51" s="11">
        <f>VLOOKUP($G51,Data!$A$3:$EX$360,(U$3-1979)*4+U$1+2,FALSE)</f>
        <v>3054</v>
      </c>
      <c r="V51" s="11">
        <f>VLOOKUP($G51,Data!$A$3:$EX$360,(V$3-1979)*4+V$1+2,FALSE)</f>
        <v>3401</v>
      </c>
      <c r="W51" s="11">
        <f>VLOOKUP($G51,Data!$A$3:$EX$360,(W$3-1979)*4+W$1+2,FALSE)</f>
        <v>3683</v>
      </c>
      <c r="X51" s="11">
        <f>VLOOKUP($G51,Data!$A$3:$EX$360,(X$3-1979)*4+X$1+2,FALSE)</f>
        <v>3966</v>
      </c>
      <c r="Y51" s="11">
        <f>VLOOKUP($G51,Data!$A$3:$EX$360,(Y$3-1979)*4+Y$1+2,FALSE)</f>
        <v>4602</v>
      </c>
      <c r="Z51" s="11">
        <f>VLOOKUP($G51,Data!$A$3:$EX$360,(Z$3-1979)*4+Z$1+2,FALSE)</f>
        <v>5433</v>
      </c>
      <c r="AA51" s="11">
        <f>VLOOKUP($G51,Data!$A$3:$EX$360,(AA$3-1979)*4+AA$1+2,FALSE)</f>
        <v>5952</v>
      </c>
      <c r="AB51" s="11">
        <f>VLOOKUP($G51,Data!$A$3:$EX$360,(AB$3-1979)*4+AB$1+2,FALSE)</f>
        <v>6432</v>
      </c>
      <c r="AC51" s="11">
        <f>VLOOKUP($G51,Data!$A$3:$EX$360,(AC$3-1979)*4+AC$1+2,FALSE)</f>
        <v>6997</v>
      </c>
      <c r="AD51" s="11">
        <f>VLOOKUP($G51,Data!$A$3:$EX$360,(AD$3-1979)*4+AD$1+2,FALSE)</f>
        <v>7373</v>
      </c>
      <c r="AE51" s="11">
        <f>VLOOKUP($G51,Data!$A$3:$EX$360,(AE$3-1979)*4+AE$1+2,FALSE)</f>
        <v>8380</v>
      </c>
      <c r="AF51" s="11">
        <f>VLOOKUP($G51,Data!$A$3:$EX$360,(AF$3-1979)*4+AF$1+2,FALSE)</f>
        <v>8847</v>
      </c>
      <c r="AG51" s="11">
        <f>VLOOKUP($G51,Data!$A$3:$EX$360,(AG$3-1979)*4+AG$1+2,FALSE)</f>
        <v>11914</v>
      </c>
      <c r="AH51" s="11">
        <f>VLOOKUP($G51,Data!$A$3:$EX$360,(AH$3-1979)*4+AH$1+2,FALSE)</f>
        <v>13536</v>
      </c>
      <c r="AI51" s="11">
        <f>VLOOKUP($G51,Data!$A$3:$EX$360,(AI$3-1979)*4+AI$1+2,FALSE)</f>
        <v>15325</v>
      </c>
      <c r="AJ51" s="11">
        <f>VLOOKUP($G51,Data!$A$3:$EX$360,(AJ$3-1979)*4+AJ$1+2,FALSE)</f>
        <v>18450</v>
      </c>
      <c r="AK51" s="11">
        <f>VLOOKUP($G51,Data!$A$3:$EX$360,(AK$3-1979)*4+AK$1+2,FALSE)</f>
        <v>21076</v>
      </c>
      <c r="AL51" s="11">
        <f>VLOOKUP($G51,Data!$A$3:$EX$360,(AL$3-1979)*4+AL$1+2,FALSE)</f>
        <v>25640</v>
      </c>
      <c r="AM51" s="11">
        <f>VLOOKUP($G51,Data!$A$3:$EX$360,(AM$3-1979)*4+AM$1+2,FALSE)</f>
        <v>26524</v>
      </c>
      <c r="AN51" s="11">
        <f>VLOOKUP($G51,Data!$A$3:$EX$360,(AN$3-1979)*4+AN$1+2,FALSE)</f>
        <v>26899</v>
      </c>
      <c r="AO51" s="11">
        <f>VLOOKUP($G51,Data!$A$3:$EX$360,(AO$3-1979)*4+AO$1+2,FALSE)</f>
        <v>27360</v>
      </c>
      <c r="AP51" s="11">
        <f>VLOOKUP($G51,Data!$A$3:$EX$360,(AP$3-1979)*4+AP$1+2,FALSE)</f>
        <v>27507</v>
      </c>
      <c r="AQ51" s="11">
        <f>VLOOKUP($G51,Data!$A$3:$EX$360,(AQ$3-1979)*4+AQ$1+2,FALSE)</f>
        <v>28572</v>
      </c>
      <c r="AR51" s="11">
        <f>VLOOKUP($G51,Data!$A$3:$EX$360,(AR$3-1979)*4+AR$1+2,FALSE)</f>
        <v>29451</v>
      </c>
      <c r="AS51" s="4">
        <f>VLOOKUP($G51,Data!$A$3:$EX$360,(AS$3-1979)*4+AS$1+2,FALSE)</f>
        <v>0</v>
      </c>
    </row>
    <row r="52" spans="2:45" outlineLevel="1">
      <c r="B52" s="4" t="s">
        <v>744</v>
      </c>
      <c r="D52" s="4" t="s">
        <v>736</v>
      </c>
      <c r="E52" s="4" t="str">
        <f>F53</f>
        <v>Liabilities</v>
      </c>
      <c r="F52" s="7" t="s">
        <v>115</v>
      </c>
      <c r="G52" s="4" t="s">
        <v>466</v>
      </c>
      <c r="H52" s="4">
        <f>VLOOKUP($G52,Data!$A$3:$EX$360,(H$3-1979)*4+H$1+2,FALSE)</f>
        <v>3618</v>
      </c>
      <c r="I52" s="11">
        <f>VLOOKUP($G52,Data!$A$3:$EX$360,(I$3-1979)*4+I$1+2,FALSE)</f>
        <v>2565</v>
      </c>
      <c r="J52" s="11">
        <f>VLOOKUP($G52,Data!$A$3:$EX$360,(J$3-1979)*4+J$1+2,FALSE)</f>
        <v>3118</v>
      </c>
      <c r="K52" s="11">
        <f>VLOOKUP($G52,Data!$A$3:$EX$360,(K$3-1979)*4+K$1+2,FALSE)</f>
        <v>2991</v>
      </c>
      <c r="L52" s="11">
        <f>VLOOKUP($G52,Data!$A$3:$EX$360,(L$3-1979)*4+L$1+2,FALSE)</f>
        <v>2769</v>
      </c>
      <c r="M52" s="11">
        <f>VLOOKUP($G52,Data!$A$3:$EX$360,(M$3-1979)*4+M$1+2,FALSE)</f>
        <v>3127</v>
      </c>
      <c r="N52" s="11">
        <f>VLOOKUP($G52,Data!$A$3:$EX$360,(N$3-1979)*4+N$1+2,FALSE)</f>
        <v>3064</v>
      </c>
      <c r="O52" s="11">
        <f>VLOOKUP($G52,Data!$A$3:$EX$360,(O$3-1979)*4+O$1+2,FALSE)</f>
        <v>1875</v>
      </c>
      <c r="P52" s="11">
        <f>VLOOKUP($G52,Data!$A$3:$EX$360,(P$3-1979)*4+P$1+2,FALSE)</f>
        <v>2668</v>
      </c>
      <c r="Q52" s="11">
        <f>VLOOKUP($G52,Data!$A$3:$EX$360,(Q$3-1979)*4+Q$1+2,FALSE)</f>
        <v>3686</v>
      </c>
      <c r="R52" s="11">
        <f>VLOOKUP($G52,Data!$A$3:$EX$360,(R$3-1979)*4+R$1+2,FALSE)</f>
        <v>2935</v>
      </c>
      <c r="S52" s="11">
        <f>VLOOKUP($G52,Data!$A$3:$EX$360,(S$3-1979)*4+S$1+2,FALSE)</f>
        <v>1756</v>
      </c>
      <c r="T52" s="11">
        <f>VLOOKUP($G52,Data!$A$3:$EX$360,(T$3-1979)*4+T$1+2,FALSE)</f>
        <v>1187</v>
      </c>
      <c r="U52" s="11">
        <f>VLOOKUP($G52,Data!$A$3:$EX$360,(U$3-1979)*4+U$1+2,FALSE)</f>
        <v>367</v>
      </c>
      <c r="V52" s="11">
        <f>VLOOKUP($G52,Data!$A$3:$EX$360,(V$3-1979)*4+V$1+2,FALSE)</f>
        <v>944</v>
      </c>
      <c r="W52" s="11">
        <f>VLOOKUP($G52,Data!$A$3:$EX$360,(W$3-1979)*4+W$1+2,FALSE)</f>
        <v>1559</v>
      </c>
      <c r="X52" s="11">
        <f>VLOOKUP($G52,Data!$A$3:$EX$360,(X$3-1979)*4+X$1+2,FALSE)</f>
        <v>2637</v>
      </c>
      <c r="Y52" s="11">
        <f>VLOOKUP($G52,Data!$A$3:$EX$360,(Y$3-1979)*4+Y$1+2,FALSE)</f>
        <v>1973</v>
      </c>
      <c r="Z52" s="11">
        <f>VLOOKUP($G52,Data!$A$3:$EX$360,(Z$3-1979)*4+Z$1+2,FALSE)</f>
        <v>3224</v>
      </c>
      <c r="AA52" s="11">
        <f>VLOOKUP($G52,Data!$A$3:$EX$360,(AA$3-1979)*4+AA$1+2,FALSE)</f>
        <v>3293</v>
      </c>
      <c r="AB52" s="11">
        <f>VLOOKUP($G52,Data!$A$3:$EX$360,(AB$3-1979)*4+AB$1+2,FALSE)</f>
        <v>1886</v>
      </c>
      <c r="AC52" s="11">
        <f>VLOOKUP($G52,Data!$A$3:$EX$360,(AC$3-1979)*4+AC$1+2,FALSE)</f>
        <v>2327</v>
      </c>
      <c r="AD52" s="11">
        <f>VLOOKUP($G52,Data!$A$3:$EX$360,(AD$3-1979)*4+AD$1+2,FALSE)</f>
        <v>-342</v>
      </c>
      <c r="AE52" s="11">
        <f>VLOOKUP($G52,Data!$A$3:$EX$360,(AE$3-1979)*4+AE$1+2,FALSE)</f>
        <v>-246</v>
      </c>
      <c r="AF52" s="11">
        <f>VLOOKUP($G52,Data!$A$3:$EX$360,(AF$3-1979)*4+AF$1+2,FALSE)</f>
        <v>-550</v>
      </c>
      <c r="AG52" s="11">
        <f>VLOOKUP($G52,Data!$A$3:$EX$360,(AG$3-1979)*4+AG$1+2,FALSE)</f>
        <v>609</v>
      </c>
      <c r="AH52" s="11">
        <f>VLOOKUP($G52,Data!$A$3:$EX$360,(AH$3-1979)*4+AH$1+2,FALSE)</f>
        <v>1756</v>
      </c>
      <c r="AI52" s="11">
        <f>VLOOKUP($G52,Data!$A$3:$EX$360,(AI$3-1979)*4+AI$1+2,FALSE)</f>
        <v>3194</v>
      </c>
      <c r="AJ52" s="11">
        <f>VLOOKUP($G52,Data!$A$3:$EX$360,(AJ$3-1979)*4+AJ$1+2,FALSE)</f>
        <v>2168</v>
      </c>
      <c r="AK52" s="11">
        <f>VLOOKUP($G52,Data!$A$3:$EX$360,(AK$3-1979)*4+AK$1+2,FALSE)</f>
        <v>2177</v>
      </c>
      <c r="AL52" s="11">
        <f>VLOOKUP($G52,Data!$A$3:$EX$360,(AL$3-1979)*4+AL$1+2,FALSE)</f>
        <v>2542</v>
      </c>
      <c r="AM52" s="11">
        <f>VLOOKUP($G52,Data!$A$3:$EX$360,(AM$3-1979)*4+AM$1+2,FALSE)</f>
        <v>30363</v>
      </c>
      <c r="AN52" s="11">
        <f>VLOOKUP($G52,Data!$A$3:$EX$360,(AN$3-1979)*4+AN$1+2,FALSE)</f>
        <v>2825</v>
      </c>
      <c r="AO52" s="11">
        <f>VLOOKUP($G52,Data!$A$3:$EX$360,(AO$3-1979)*4+AO$1+2,FALSE)</f>
        <v>6324</v>
      </c>
      <c r="AP52" s="11">
        <f>VLOOKUP($G52,Data!$A$3:$EX$360,(AP$3-1979)*4+AP$1+2,FALSE)</f>
        <v>15995</v>
      </c>
      <c r="AQ52" s="11">
        <f>VLOOKUP($G52,Data!$A$3:$EX$360,(AQ$3-1979)*4+AQ$1+2,FALSE)</f>
        <v>18386</v>
      </c>
      <c r="AR52" s="11">
        <f>VLOOKUP($G52,Data!$A$3:$EX$360,(AR$3-1979)*4+AR$1+2,FALSE)</f>
        <v>18110</v>
      </c>
      <c r="AS52" s="4">
        <f>VLOOKUP($G52,Data!$A$3:$EX$360,(AS$3-1979)*4+AS$1+2,FALSE)</f>
        <v>0</v>
      </c>
    </row>
    <row r="53" spans="2:45">
      <c r="B53" s="4" t="s">
        <v>744</v>
      </c>
      <c r="C53" s="4" t="s">
        <v>738</v>
      </c>
      <c r="D53" s="4" t="s">
        <v>736</v>
      </c>
      <c r="E53" s="4" t="str">
        <f>F37</f>
        <v>LIABILITIES &amp; NET WORTH</v>
      </c>
      <c r="F53" s="21" t="s">
        <v>2</v>
      </c>
      <c r="G53" s="22" t="s">
        <v>451</v>
      </c>
      <c r="H53" s="23">
        <f>VLOOKUP($G53,Data!$A$3:$EX$360,(H$3-1979)*4+H$1+2,FALSE)</f>
        <v>165511</v>
      </c>
      <c r="I53" s="23">
        <f>VLOOKUP($G53,Data!$A$3:$EX$360,(I$3-1979)*4+I$1+2,FALSE)</f>
        <v>172523</v>
      </c>
      <c r="J53" s="23">
        <f>VLOOKUP($G53,Data!$A$3:$EX$360,(J$3-1979)*4+J$1+2,FALSE)</f>
        <v>180623</v>
      </c>
      <c r="K53" s="23">
        <f>VLOOKUP($G53,Data!$A$3:$EX$360,(K$3-1979)*4+K$1+2,FALSE)</f>
        <v>192900</v>
      </c>
      <c r="L53" s="23">
        <f>VLOOKUP($G53,Data!$A$3:$EX$360,(L$3-1979)*4+L$1+2,FALSE)</f>
        <v>202200</v>
      </c>
      <c r="M53" s="23">
        <f>VLOOKUP($G53,Data!$A$3:$EX$360,(M$3-1979)*4+M$1+2,FALSE)</f>
        <v>216619</v>
      </c>
      <c r="N53" s="23">
        <f>VLOOKUP($G53,Data!$A$3:$EX$360,(N$3-1979)*4+N$1+2,FALSE)</f>
        <v>241382</v>
      </c>
      <c r="O53" s="23">
        <f>VLOOKUP($G53,Data!$A$3:$EX$360,(O$3-1979)*4+O$1+2,FALSE)</f>
        <v>273209</v>
      </c>
      <c r="P53" s="23">
        <f>VLOOKUP($G53,Data!$A$3:$EX$360,(P$3-1979)*4+P$1+2,FALSE)</f>
        <v>283789</v>
      </c>
      <c r="Q53" s="23">
        <f>VLOOKUP($G53,Data!$A$3:$EX$360,(Q$3-1979)*4+Q$1+2,FALSE)</f>
        <v>302768</v>
      </c>
      <c r="R53" s="23">
        <f>VLOOKUP($G53,Data!$A$3:$EX$360,(R$3-1979)*4+R$1+2,FALSE)</f>
        <v>312461</v>
      </c>
      <c r="S53" s="23">
        <f>VLOOKUP($G53,Data!$A$3:$EX$360,(S$3-1979)*4+S$1+2,FALSE)</f>
        <v>339873</v>
      </c>
      <c r="T53" s="23">
        <f>VLOOKUP($G53,Data!$A$3:$EX$360,(T$3-1979)*4+T$1+2,FALSE)</f>
        <v>361952</v>
      </c>
      <c r="U53" s="23">
        <f>VLOOKUP($G53,Data!$A$3:$EX$360,(U$3-1979)*4+U$1+2,FALSE)</f>
        <v>378685</v>
      </c>
      <c r="V53" s="23">
        <f>VLOOKUP($G53,Data!$A$3:$EX$360,(V$3-1979)*4+V$1+2,FALSE)</f>
        <v>420434</v>
      </c>
      <c r="W53" s="23">
        <f>VLOOKUP($G53,Data!$A$3:$EX$360,(W$3-1979)*4+W$1+2,FALSE)</f>
        <v>448398</v>
      </c>
      <c r="X53" s="23">
        <f>VLOOKUP($G53,Data!$A$3:$EX$360,(X$3-1979)*4+X$1+2,FALSE)</f>
        <v>467929</v>
      </c>
      <c r="Y53" s="23">
        <f>VLOOKUP($G53,Data!$A$3:$EX$360,(Y$3-1979)*4+Y$1+2,FALSE)</f>
        <v>490704</v>
      </c>
      <c r="Z53" s="23">
        <f>VLOOKUP($G53,Data!$A$3:$EX$360,(Z$3-1979)*4+Z$1+2,FALSE)</f>
        <v>528754</v>
      </c>
      <c r="AA53" s="23">
        <f>VLOOKUP($G53,Data!$A$3:$EX$360,(AA$3-1979)*4+AA$1+2,FALSE)</f>
        <v>560884</v>
      </c>
      <c r="AB53" s="23">
        <f>VLOOKUP($G53,Data!$A$3:$EX$360,(AB$3-1979)*4+AB$1+2,FALSE)</f>
        <v>690423</v>
      </c>
      <c r="AC53" s="23">
        <f>VLOOKUP($G53,Data!$A$3:$EX$360,(AC$3-1979)*4+AC$1+2,FALSE)</f>
        <v>629140</v>
      </c>
      <c r="AD53" s="23">
        <f>VLOOKUP($G53,Data!$A$3:$EX$360,(AD$3-1979)*4+AD$1+2,FALSE)</f>
        <v>675647</v>
      </c>
      <c r="AE53" s="23">
        <f>VLOOKUP($G53,Data!$A$3:$EX$360,(AE$3-1979)*4+AE$1+2,FALSE)</f>
        <v>745269</v>
      </c>
      <c r="AF53" s="23">
        <f>VLOOKUP($G53,Data!$A$3:$EX$360,(AF$3-1979)*4+AF$1+2,FALSE)</f>
        <v>787992</v>
      </c>
      <c r="AG53" s="23">
        <f>VLOOKUP($G53,Data!$A$3:$EX$360,(AG$3-1979)*4+AG$1+2,FALSE)</f>
        <v>829645</v>
      </c>
      <c r="AH53" s="23">
        <f>VLOOKUP($G53,Data!$A$3:$EX$360,(AH$3-1979)*4+AH$1+2,FALSE)</f>
        <v>865743</v>
      </c>
      <c r="AI53" s="23">
        <f>VLOOKUP($G53,Data!$A$3:$EX$360,(AI$3-1979)*4+AI$1+2,FALSE)</f>
        <v>892894</v>
      </c>
      <c r="AJ53" s="23">
        <f>VLOOKUP($G53,Data!$A$3:$EX$360,(AJ$3-1979)*4+AJ$1+2,FALSE)</f>
        <v>932482</v>
      </c>
      <c r="AK53" s="23">
        <f>VLOOKUP($G53,Data!$A$3:$EX$360,(AK$3-1979)*4+AK$1+2,FALSE)</f>
        <v>2249663</v>
      </c>
      <c r="AL53" s="23">
        <f>VLOOKUP($G53,Data!$A$3:$EX$360,(AL$3-1979)*4+AL$1+2,FALSE)</f>
        <v>2240563</v>
      </c>
      <c r="AM53" s="23">
        <f>VLOOKUP($G53,Data!$A$3:$EX$360,(AM$3-1979)*4+AM$1+2,FALSE)</f>
        <v>2425141</v>
      </c>
      <c r="AN53" s="23">
        <f>VLOOKUP($G53,Data!$A$3:$EX$360,(AN$3-1979)*4+AN$1+2,FALSE)</f>
        <v>2918339</v>
      </c>
      <c r="AO53" s="23">
        <f>VLOOKUP($G53,Data!$A$3:$EX$360,(AO$3-1979)*4+AO$1+2,FALSE)</f>
        <v>2927602</v>
      </c>
      <c r="AP53" s="23">
        <f>VLOOKUP($G53,Data!$A$3:$EX$360,(AP$3-1979)*4+AP$1+2,FALSE)</f>
        <v>4046260</v>
      </c>
      <c r="AQ53" s="23">
        <f>VLOOKUP($G53,Data!$A$3:$EX$360,(AQ$3-1979)*4+AQ$1+2,FALSE)</f>
        <v>4526815</v>
      </c>
      <c r="AR53" s="23">
        <f>VLOOKUP($G53,Data!$A$3:$EX$360,(AR$3-1979)*4+AR$1+2,FALSE)</f>
        <v>4532112</v>
      </c>
      <c r="AS53" s="23">
        <f>VLOOKUP($G53,Data!$A$3:$EX$360,(AS$3-1979)*4+AS$1+2,FALSE)</f>
        <v>0</v>
      </c>
    </row>
    <row r="54" spans="2:45" ht="9.75" customHeight="1">
      <c r="B54" s="4" t="s">
        <v>744</v>
      </c>
    </row>
    <row r="55" spans="2:45">
      <c r="B55" s="4" t="s">
        <v>744</v>
      </c>
      <c r="D55" s="4" t="s">
        <v>737</v>
      </c>
      <c r="E55" s="4" t="str">
        <f>F37</f>
        <v>LIABILITIES &amp; NET WORTH</v>
      </c>
      <c r="F55" s="21" t="s">
        <v>3</v>
      </c>
      <c r="G55" s="22" t="s">
        <v>261</v>
      </c>
      <c r="H55" s="23">
        <f>H26-H53</f>
        <v>-165511</v>
      </c>
      <c r="I55" s="23">
        <f>I35-I53</f>
        <v>2183</v>
      </c>
      <c r="J55" s="23">
        <f t="shared" ref="J55:AR55" si="2">J35-J53</f>
        <v>2398</v>
      </c>
      <c r="K55" s="23">
        <f t="shared" si="2"/>
        <v>2604</v>
      </c>
      <c r="L55" s="23">
        <f t="shared" si="2"/>
        <v>2776</v>
      </c>
      <c r="M55" s="23">
        <f t="shared" si="2"/>
        <v>3004</v>
      </c>
      <c r="N55" s="23">
        <f t="shared" si="2"/>
        <v>3272</v>
      </c>
      <c r="O55" s="23">
        <f t="shared" si="2"/>
        <v>3500</v>
      </c>
      <c r="P55" s="23">
        <f t="shared" si="2"/>
        <v>3808</v>
      </c>
      <c r="Q55" s="23">
        <f t="shared" si="2"/>
        <v>3990</v>
      </c>
      <c r="R55" s="23">
        <f t="shared" si="2"/>
        <v>4249</v>
      </c>
      <c r="S55" s="23">
        <f t="shared" si="2"/>
        <v>4544</v>
      </c>
      <c r="T55" s="23">
        <f t="shared" si="2"/>
        <v>4850</v>
      </c>
      <c r="U55" s="23">
        <f t="shared" si="2"/>
        <v>5392</v>
      </c>
      <c r="V55" s="23">
        <f t="shared" si="2"/>
        <v>6218</v>
      </c>
      <c r="W55" s="23">
        <f t="shared" si="2"/>
        <v>7054</v>
      </c>
      <c r="X55" s="23">
        <f t="shared" si="2"/>
        <v>8297</v>
      </c>
      <c r="Y55" s="23">
        <f t="shared" si="2"/>
        <v>9680</v>
      </c>
      <c r="Z55" s="23">
        <f t="shared" si="2"/>
        <v>11365</v>
      </c>
      <c r="AA55" s="23">
        <f t="shared" si="2"/>
        <v>12993</v>
      </c>
      <c r="AB55" s="23">
        <f t="shared" si="2"/>
        <v>14932</v>
      </c>
      <c r="AC55" s="23">
        <f t="shared" si="2"/>
        <v>15871</v>
      </c>
      <c r="AD55" s="23">
        <f t="shared" si="2"/>
        <v>16343</v>
      </c>
      <c r="AE55" s="23">
        <f t="shared" si="2"/>
        <v>17126</v>
      </c>
      <c r="AF55" s="23">
        <f t="shared" si="2"/>
        <v>17473</v>
      </c>
      <c r="AG55" s="23">
        <f t="shared" si="2"/>
        <v>20810</v>
      </c>
      <c r="AH55" s="23">
        <f t="shared" si="2"/>
        <v>22461</v>
      </c>
      <c r="AI55" s="23">
        <f t="shared" si="2"/>
        <v>25458</v>
      </c>
      <c r="AJ55" s="23">
        <f t="shared" si="2"/>
        <v>29017</v>
      </c>
      <c r="AK55" s="23">
        <f t="shared" si="2"/>
        <v>32065</v>
      </c>
      <c r="AL55" s="23">
        <f t="shared" si="2"/>
        <v>36231</v>
      </c>
      <c r="AM55" s="23">
        <f t="shared" si="2"/>
        <v>36992</v>
      </c>
      <c r="AN55" s="23">
        <f t="shared" si="2"/>
        <v>37469</v>
      </c>
      <c r="AO55" s="23">
        <f t="shared" si="2"/>
        <v>38040</v>
      </c>
      <c r="AP55" s="23">
        <f t="shared" si="2"/>
        <v>38223</v>
      </c>
      <c r="AQ55" s="23">
        <f t="shared" si="2"/>
        <v>39386</v>
      </c>
      <c r="AR55" s="23">
        <f t="shared" si="2"/>
        <v>20909</v>
      </c>
      <c r="AS55" s="23">
        <f>AS26-AS53</f>
        <v>0</v>
      </c>
    </row>
    <row r="56" spans="2:45">
      <c r="B56" s="4" t="s">
        <v>744</v>
      </c>
      <c r="D56" s="4" t="s">
        <v>737</v>
      </c>
      <c r="E56" s="4" t="str">
        <f>F37</f>
        <v>LIABILITIES &amp; NET WORTH</v>
      </c>
      <c r="F56" s="12" t="s">
        <v>649</v>
      </c>
      <c r="G56" s="13"/>
      <c r="H56" s="14"/>
      <c r="I56" s="14">
        <f>I55+I53</f>
        <v>174706</v>
      </c>
      <c r="J56" s="14">
        <f t="shared" ref="J56:AS56" si="3">J55+J53</f>
        <v>183021</v>
      </c>
      <c r="K56" s="14">
        <f t="shared" si="3"/>
        <v>195504</v>
      </c>
      <c r="L56" s="14">
        <f t="shared" si="3"/>
        <v>204976</v>
      </c>
      <c r="M56" s="14">
        <f t="shared" si="3"/>
        <v>219623</v>
      </c>
      <c r="N56" s="14">
        <f t="shared" si="3"/>
        <v>244654</v>
      </c>
      <c r="O56" s="14">
        <f t="shared" si="3"/>
        <v>276709</v>
      </c>
      <c r="P56" s="14">
        <f t="shared" si="3"/>
        <v>287597</v>
      </c>
      <c r="Q56" s="14">
        <f t="shared" si="3"/>
        <v>306758</v>
      </c>
      <c r="R56" s="14">
        <f t="shared" si="3"/>
        <v>316710</v>
      </c>
      <c r="S56" s="14">
        <f t="shared" si="3"/>
        <v>344417</v>
      </c>
      <c r="T56" s="14">
        <f t="shared" si="3"/>
        <v>366802</v>
      </c>
      <c r="U56" s="14">
        <f t="shared" si="3"/>
        <v>384077</v>
      </c>
      <c r="V56" s="14">
        <f t="shared" si="3"/>
        <v>426652</v>
      </c>
      <c r="W56" s="14">
        <f t="shared" si="3"/>
        <v>455452</v>
      </c>
      <c r="X56" s="14">
        <f t="shared" si="3"/>
        <v>476226</v>
      </c>
      <c r="Y56" s="14">
        <f t="shared" si="3"/>
        <v>500384</v>
      </c>
      <c r="Z56" s="14">
        <f t="shared" si="3"/>
        <v>540119</v>
      </c>
      <c r="AA56" s="14">
        <f t="shared" si="3"/>
        <v>573877</v>
      </c>
      <c r="AB56" s="14">
        <f t="shared" si="3"/>
        <v>705355</v>
      </c>
      <c r="AC56" s="14">
        <f t="shared" si="3"/>
        <v>645011</v>
      </c>
      <c r="AD56" s="14">
        <f t="shared" si="3"/>
        <v>691990</v>
      </c>
      <c r="AE56" s="14">
        <f t="shared" si="3"/>
        <v>762395</v>
      </c>
      <c r="AF56" s="14">
        <f t="shared" si="3"/>
        <v>805465</v>
      </c>
      <c r="AG56" s="14">
        <f t="shared" si="3"/>
        <v>850455</v>
      </c>
      <c r="AH56" s="14">
        <f t="shared" si="3"/>
        <v>888204</v>
      </c>
      <c r="AI56" s="14">
        <f t="shared" si="3"/>
        <v>918352</v>
      </c>
      <c r="AJ56" s="14">
        <f t="shared" si="3"/>
        <v>961499</v>
      </c>
      <c r="AK56" s="14">
        <f t="shared" si="3"/>
        <v>2281728</v>
      </c>
      <c r="AL56" s="14">
        <f t="shared" si="3"/>
        <v>2276794</v>
      </c>
      <c r="AM56" s="14">
        <f t="shared" si="3"/>
        <v>2462133</v>
      </c>
      <c r="AN56" s="14">
        <f t="shared" si="3"/>
        <v>2955808</v>
      </c>
      <c r="AO56" s="14">
        <f t="shared" si="3"/>
        <v>2965642</v>
      </c>
      <c r="AP56" s="14">
        <f t="shared" si="3"/>
        <v>4084483</v>
      </c>
      <c r="AQ56" s="14">
        <f t="shared" si="3"/>
        <v>4566201</v>
      </c>
      <c r="AR56" s="14">
        <f t="shared" si="3"/>
        <v>4553021</v>
      </c>
      <c r="AS56" s="14">
        <f t="shared" si="3"/>
        <v>0</v>
      </c>
    </row>
    <row r="57" spans="2:45">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2:45">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2:45">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2:45">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2:45">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2:45">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2:45">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2:45">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9:44">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9:44">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9:44">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9:44">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9:44">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9:44">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9:44">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9:44">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9:44">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9:4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9:44">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9:44">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sheetData>
  <mergeCells count="1">
    <mergeCell ref="I2:AS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workbookViewId="0">
      <selection activeCell="A37" sqref="A37"/>
    </sheetView>
  </sheetViews>
  <sheetFormatPr baseColWidth="10" defaultColWidth="9.1640625" defaultRowHeight="13" outlineLevelRow="1" outlineLevelCol="1" x14ac:dyDescent="0"/>
  <cols>
    <col min="1" max="1" width="50" style="4" customWidth="1"/>
    <col min="2" max="2" width="22.33203125" style="4" hidden="1" customWidth="1" outlineLevel="1"/>
    <col min="3" max="3" width="10.6640625" style="4" hidden="1" customWidth="1" outlineLevel="1"/>
    <col min="4" max="4" width="10.1640625" style="4" customWidth="1" collapsed="1"/>
    <col min="5" max="13" width="0" style="4" hidden="1" customWidth="1" outlineLevel="1"/>
    <col min="14" max="14" width="10.1640625" style="4"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38" width="10.1640625" style="4" bestFit="1" customWidth="1"/>
    <col min="39" max="39" width="10.83203125" style="4" customWidth="1"/>
    <col min="40" max="40" width="9.33203125" style="4" hidden="1" customWidth="1" outlineLevel="1"/>
    <col min="41" max="41" width="9.1640625" style="4" collapsed="1"/>
    <col min="42" max="16384" width="9.1640625" style="4"/>
  </cols>
  <sheetData>
    <row r="1" spans="1:40">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40">
      <c r="A2" s="2"/>
      <c r="B2" s="2"/>
      <c r="C2" s="2"/>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40">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40" ht="9"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5"/>
    </row>
    <row r="5" spans="1:40">
      <c r="A5" s="28" t="s">
        <v>645</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c r="A6" s="7" t="s">
        <v>321</v>
      </c>
      <c r="B6" s="4" t="s">
        <v>355</v>
      </c>
      <c r="C6" s="4">
        <f>VLOOKUP($B6,Data!$A$3:$EX$360,(C$3-1979)*4+C$1+2,FALSE)</f>
        <v>0</v>
      </c>
      <c r="D6" s="11">
        <f>VLOOKUP($B6,Data!$A$3:$EX$360,(D$3-1979)*4+D$1+2,FALSE)</f>
        <v>0</v>
      </c>
      <c r="E6" s="11">
        <f>VLOOKUP($B6,Data!$A$3:$EX$360,(E$3-1979)*4+E$1+2,FALSE)</f>
        <v>0</v>
      </c>
      <c r="F6" s="11">
        <f>VLOOKUP($B6,Data!$A$3:$EX$360,(F$3-1979)*4+F$1+2,FALSE)</f>
        <v>2427</v>
      </c>
      <c r="G6" s="11">
        <f>VLOOKUP($B6,Data!$A$3:$EX$360,(G$3-1979)*4+G$1+2,FALSE)</f>
        <v>6937</v>
      </c>
      <c r="H6" s="11">
        <f>VLOOKUP($B6,Data!$A$3:$EX$360,(H$3-1979)*4+H$1+2,FALSE)</f>
        <v>6902</v>
      </c>
      <c r="I6" s="11">
        <f>VLOOKUP($B6,Data!$A$3:$EX$360,(I$3-1979)*4+I$1+2,FALSE)</f>
        <v>7791</v>
      </c>
      <c r="J6" s="11">
        <f>VLOOKUP($B6,Data!$A$3:$EX$360,(J$3-1979)*4+J$1+2,FALSE)</f>
        <v>8753</v>
      </c>
      <c r="K6" s="11">
        <f>VLOOKUP($B6,Data!$A$3:$EX$360,(K$3-1979)*4+K$1+2,FALSE)</f>
        <v>9759</v>
      </c>
      <c r="L6" s="11">
        <f>VLOOKUP($B6,Data!$A$3:$EX$360,(L$3-1979)*4+L$1+2,FALSE)</f>
        <v>10708</v>
      </c>
      <c r="M6" s="11">
        <f>VLOOKUP($B6,Data!$A$3:$EX$360,(M$3-1979)*4+M$1+2,FALSE)</f>
        <v>11874</v>
      </c>
      <c r="N6" s="11">
        <f>VLOOKUP($B6,Data!$A$3:$EX$360,(N$3-1979)*4+N$1+2,FALSE)</f>
        <v>13427</v>
      </c>
      <c r="O6" s="11">
        <f>VLOOKUP($B6,Data!$A$3:$EX$360,(O$3-1979)*4+O$1+2,FALSE)</f>
        <v>14565</v>
      </c>
      <c r="P6" s="11">
        <f>VLOOKUP($B6,Data!$A$3:$EX$360,(P$3-1979)*4+P$1+2,FALSE)</f>
        <v>15600</v>
      </c>
      <c r="Q6" s="11">
        <f>VLOOKUP($B6,Data!$A$3:$EX$360,(Q$3-1979)*4+Q$1+2,FALSE)</f>
        <v>15757</v>
      </c>
      <c r="R6" s="11">
        <f>VLOOKUP($B6,Data!$A$3:$EX$360,(R$3-1979)*4+R$1+2,FALSE)</f>
        <v>18847</v>
      </c>
      <c r="S6" s="11">
        <f>VLOOKUP($B6,Data!$A$3:$EX$360,(S$3-1979)*4+S$1+2,FALSE)</f>
        <v>23356</v>
      </c>
      <c r="T6" s="11">
        <f>VLOOKUP($B6,Data!$A$3:$EX$360,(T$3-1979)*4+T$1+2,FALSE)</f>
        <v>35469</v>
      </c>
      <c r="U6" s="11">
        <f>VLOOKUP($B6,Data!$A$3:$EX$360,(U$3-1979)*4+U$1+2,FALSE)</f>
        <v>37179</v>
      </c>
      <c r="V6" s="11">
        <f>VLOOKUP($B6,Data!$A$3:$EX$360,(V$3-1979)*4+V$1+2,FALSE)</f>
        <v>37725</v>
      </c>
      <c r="W6" s="11">
        <f>VLOOKUP($B6,Data!$A$3:$EX$360,(W$3-1979)*4+W$1+2,FALSE)</f>
        <v>40659</v>
      </c>
      <c r="X6" s="11">
        <f>VLOOKUP($B6,Data!$A$3:$EX$360,(X$3-1979)*4+X$1+2,FALSE)</f>
        <v>48271</v>
      </c>
      <c r="Y6" s="11">
        <f>VLOOKUP($B6,Data!$A$3:$EX$360,(Y$3-1979)*4+Y$1+2,FALSE)</f>
        <v>48676</v>
      </c>
      <c r="Z6" s="11">
        <f>VLOOKUP($B6,Data!$A$3:$EX$360,(Z$3-1979)*4+Z$1+2,FALSE)</f>
        <v>49937</v>
      </c>
      <c r="AA6" s="11">
        <f>VLOOKUP($B6,Data!$A$3:$EX$360,(AA$3-1979)*4+AA$1+2,FALSE)</f>
        <v>52841</v>
      </c>
      <c r="AB6" s="11">
        <f>VLOOKUP($B6,Data!$A$3:$EX$360,(AB$3-1979)*4+AB$1+2,FALSE)</f>
        <v>61764</v>
      </c>
      <c r="AC6" s="11">
        <f>VLOOKUP($B6,Data!$A$3:$EX$360,(AC$3-1979)*4+AC$1+2,FALSE)</f>
        <v>63847</v>
      </c>
      <c r="AD6" s="11">
        <f>VLOOKUP($B6,Data!$A$3:$EX$360,(AD$3-1979)*4+AD$1+2,FALSE)</f>
        <v>69946</v>
      </c>
      <c r="AE6" s="11">
        <f>VLOOKUP($B6,Data!$A$3:$EX$360,(AE$3-1979)*4+AE$1+2,FALSE)</f>
        <v>87722</v>
      </c>
      <c r="AF6" s="11">
        <f>VLOOKUP($B6,Data!$A$3:$EX$360,(AF$3-1979)*4+AF$1+2,FALSE)</f>
        <v>69892</v>
      </c>
      <c r="AG6" s="11">
        <f>VLOOKUP($B6,Data!$A$3:$EX$360,(AG$3-1979)*4+AG$1+2,FALSE)</f>
        <v>62724</v>
      </c>
      <c r="AH6" s="11">
        <f>VLOOKUP($B6,Data!$A$3:$EX$360,(AH$3-1979)*4+AH$1+2,FALSE)</f>
        <v>67271</v>
      </c>
      <c r="AI6" s="11">
        <f>VLOOKUP($B6,Data!$A$3:$EX$360,(AI$3-1979)*4+AI$1+2,FALSE)</f>
        <v>57360</v>
      </c>
      <c r="AJ6" s="11">
        <f>VLOOKUP($B6,Data!$A$3:$EX$360,(AJ$3-1979)*4+AJ$1+2,FALSE)</f>
        <v>49480</v>
      </c>
      <c r="AK6" s="11">
        <f>VLOOKUP($B6,Data!$A$3:$EX$360,(AK$3-1979)*4+AK$1+2,FALSE)</f>
        <v>52079</v>
      </c>
      <c r="AL6" s="11">
        <f>VLOOKUP($B6,Data!$A$3:$EX$360,(AL$3-1979)*4+AL$1+2,FALSE)</f>
        <v>45710</v>
      </c>
      <c r="AM6" s="11">
        <f>VLOOKUP($B6,Data!$A$3:$EX$360,(AM$3-1979)*4+AM$1+2,FALSE)</f>
        <v>31581</v>
      </c>
      <c r="AN6" s="4">
        <f>VLOOKUP($B6,Data!$A$3:$EX$360,(AN$3-1979)*4+AN$1+2,FALSE)</f>
        <v>0</v>
      </c>
    </row>
    <row r="7" spans="1:40">
      <c r="A7" s="7" t="s">
        <v>30</v>
      </c>
      <c r="B7" s="4" t="s">
        <v>356</v>
      </c>
      <c r="C7" s="4">
        <f>VLOOKUP($B7,Data!$A$3:$EX$360,(C$3-1979)*4+C$1+2,FALSE)</f>
        <v>220457</v>
      </c>
      <c r="D7" s="11">
        <f>VLOOKUP($B7,Data!$A$3:$EX$360,(D$3-1979)*4+D$1+2,FALSE)</f>
        <v>238047</v>
      </c>
      <c r="E7" s="11">
        <f>VLOOKUP($B7,Data!$A$3:$EX$360,(E$3-1979)*4+E$1+2,FALSE)</f>
        <v>284389</v>
      </c>
      <c r="F7" s="11">
        <f>VLOOKUP($B7,Data!$A$3:$EX$360,(F$3-1979)*4+F$1+2,FALSE)</f>
        <v>303864</v>
      </c>
      <c r="G7" s="11">
        <f>VLOOKUP($B7,Data!$A$3:$EX$360,(G$3-1979)*4+G$1+2,FALSE)</f>
        <v>313589</v>
      </c>
      <c r="H7" s="11">
        <f>VLOOKUP($B7,Data!$A$3:$EX$360,(H$3-1979)*4+H$1+2,FALSE)</f>
        <v>327033</v>
      </c>
      <c r="I7" s="11">
        <f>VLOOKUP($B7,Data!$A$3:$EX$360,(I$3-1979)*4+I$1+2,FALSE)</f>
        <v>344843</v>
      </c>
      <c r="J7" s="11">
        <f>VLOOKUP($B7,Data!$A$3:$EX$360,(J$3-1979)*4+J$1+2,FALSE)</f>
        <v>461922</v>
      </c>
      <c r="K7" s="11">
        <f>VLOOKUP($B7,Data!$A$3:$EX$360,(K$3-1979)*4+K$1+2,FALSE)</f>
        <v>460886</v>
      </c>
      <c r="L7" s="11">
        <f>VLOOKUP($B7,Data!$A$3:$EX$360,(L$3-1979)*4+L$1+2,FALSE)</f>
        <v>460490</v>
      </c>
      <c r="M7" s="11">
        <f>VLOOKUP($B7,Data!$A$3:$EX$360,(M$3-1979)*4+M$1+2,FALSE)</f>
        <v>462190</v>
      </c>
      <c r="N7" s="11">
        <f>VLOOKUP($B7,Data!$A$3:$EX$360,(N$3-1979)*4+N$1+2,FALSE)</f>
        <v>450651</v>
      </c>
      <c r="O7" s="11">
        <f>VLOOKUP($B7,Data!$A$3:$EX$360,(O$3-1979)*4+O$1+2,FALSE)</f>
        <v>505030</v>
      </c>
      <c r="P7" s="11">
        <f>VLOOKUP($B7,Data!$A$3:$EX$360,(P$3-1979)*4+P$1+2,FALSE)</f>
        <v>616505</v>
      </c>
      <c r="Q7" s="11">
        <f>VLOOKUP($B7,Data!$A$3:$EX$360,(Q$3-1979)*4+Q$1+2,FALSE)</f>
        <v>667581</v>
      </c>
      <c r="R7" s="11">
        <f>VLOOKUP($B7,Data!$A$3:$EX$360,(R$3-1979)*4+R$1+2,FALSE)</f>
        <v>636434</v>
      </c>
      <c r="S7" s="11">
        <f>VLOOKUP($B7,Data!$A$3:$EX$360,(S$3-1979)*4+S$1+2,FALSE)</f>
        <v>586561</v>
      </c>
      <c r="T7" s="11">
        <f>VLOOKUP($B7,Data!$A$3:$EX$360,(T$3-1979)*4+T$1+2,FALSE)</f>
        <v>544831</v>
      </c>
      <c r="U7" s="11">
        <f>VLOOKUP($B7,Data!$A$3:$EX$360,(U$3-1979)*4+U$1+2,FALSE)</f>
        <v>503866</v>
      </c>
      <c r="V7" s="11">
        <f>VLOOKUP($B7,Data!$A$3:$EX$360,(V$3-1979)*4+V$1+2,FALSE)</f>
        <v>528714</v>
      </c>
      <c r="W7" s="11">
        <f>VLOOKUP($B7,Data!$A$3:$EX$360,(W$3-1979)*4+W$1+2,FALSE)</f>
        <v>508967</v>
      </c>
      <c r="X7" s="11">
        <f>VLOOKUP($B7,Data!$A$3:$EX$360,(X$3-1979)*4+X$1+2,FALSE)</f>
        <v>405349</v>
      </c>
      <c r="Y7" s="11">
        <f>VLOOKUP($B7,Data!$A$3:$EX$360,(Y$3-1979)*4+Y$1+2,FALSE)</f>
        <v>479968</v>
      </c>
      <c r="Z7" s="11">
        <f>VLOOKUP($B7,Data!$A$3:$EX$360,(Z$3-1979)*4+Z$1+2,FALSE)</f>
        <v>464217</v>
      </c>
      <c r="AA7" s="11">
        <f>VLOOKUP($B7,Data!$A$3:$EX$360,(AA$3-1979)*4+AA$1+2,FALSE)</f>
        <v>457884</v>
      </c>
      <c r="AB7" s="11">
        <f>VLOOKUP($B7,Data!$A$3:$EX$360,(AB$3-1979)*4+AB$1+2,FALSE)</f>
        <v>399710</v>
      </c>
      <c r="AC7" s="11">
        <f>VLOOKUP($B7,Data!$A$3:$EX$360,(AC$3-1979)*4+AC$1+2,FALSE)</f>
        <v>285890</v>
      </c>
      <c r="AD7" s="11">
        <f>VLOOKUP($B7,Data!$A$3:$EX$360,(AD$3-1979)*4+AD$1+2,FALSE)</f>
        <v>239419</v>
      </c>
      <c r="AE7" s="11">
        <f>VLOOKUP($B7,Data!$A$3:$EX$360,(AE$3-1979)*4+AE$1+2,FALSE)</f>
        <v>153391</v>
      </c>
      <c r="AF7" s="11">
        <f>VLOOKUP($B7,Data!$A$3:$EX$360,(AF$3-1979)*4+AF$1+2,FALSE)</f>
        <v>295026</v>
      </c>
      <c r="AG7" s="11">
        <f>VLOOKUP($B7,Data!$A$3:$EX$360,(AG$3-1979)*4+AG$1+2,FALSE)</f>
        <v>395716</v>
      </c>
      <c r="AH7" s="11">
        <f>VLOOKUP($B7,Data!$A$3:$EX$360,(AH$3-1979)*4+AH$1+2,FALSE)</f>
        <v>423456</v>
      </c>
      <c r="AI7" s="11">
        <f>VLOOKUP($B7,Data!$A$3:$EX$360,(AI$3-1979)*4+AI$1+2,FALSE)</f>
        <v>723657</v>
      </c>
      <c r="AJ7" s="11">
        <f>VLOOKUP($B7,Data!$A$3:$EX$360,(AJ$3-1979)*4+AJ$1+2,FALSE)</f>
        <v>887447</v>
      </c>
      <c r="AK7" s="11">
        <f>VLOOKUP($B7,Data!$A$3:$EX$360,(AK$3-1979)*4+AK$1+2,FALSE)</f>
        <v>1021430</v>
      </c>
      <c r="AL7" s="11">
        <f>VLOOKUP($B7,Data!$A$3:$EX$360,(AL$3-1979)*4+AL$1+2,FALSE)</f>
        <v>1096036</v>
      </c>
      <c r="AM7" s="11">
        <f>VLOOKUP($B7,Data!$A$3:$EX$360,(AM$3-1979)*4+AM$1+2,FALSE)</f>
        <v>1244490</v>
      </c>
      <c r="AN7" s="4">
        <f>VLOOKUP($B7,Data!$A$3:$EX$360,(AN$3-1979)*4+AN$1+2,FALSE)</f>
        <v>0</v>
      </c>
    </row>
    <row r="8" spans="1:40">
      <c r="A8" s="7" t="s">
        <v>12</v>
      </c>
      <c r="B8" s="4" t="s">
        <v>357</v>
      </c>
      <c r="C8" s="4">
        <f>VLOOKUP($B8,Data!$A$3:$EX$360,(C$3-1979)*4+C$1+2,FALSE)</f>
        <v>1115960</v>
      </c>
      <c r="D8" s="11">
        <f>VLOOKUP($B8,Data!$A$3:$EX$360,(D$3-1979)*4+D$1+2,FALSE)</f>
        <v>1237365</v>
      </c>
      <c r="E8" s="11">
        <f>VLOOKUP($B8,Data!$A$3:$EX$360,(E$3-1979)*4+E$1+2,FALSE)</f>
        <v>1305318</v>
      </c>
      <c r="F8" s="11">
        <f>VLOOKUP($B8,Data!$A$3:$EX$360,(F$3-1979)*4+F$1+2,FALSE)</f>
        <v>1431240</v>
      </c>
      <c r="G8" s="11">
        <f>VLOOKUP($B8,Data!$A$3:$EX$360,(G$3-1979)*4+G$1+2,FALSE)</f>
        <v>1633536</v>
      </c>
      <c r="H8" s="11">
        <f>VLOOKUP($B8,Data!$A$3:$EX$360,(H$3-1979)*4+H$1+2,FALSE)</f>
        <v>1853189</v>
      </c>
      <c r="I8" s="11">
        <f>VLOOKUP($B8,Data!$A$3:$EX$360,(I$3-1979)*4+I$1+2,FALSE)</f>
        <v>2094599</v>
      </c>
      <c r="J8" s="11">
        <f>VLOOKUP($B8,Data!$A$3:$EX$360,(J$3-1979)*4+J$1+2,FALSE)</f>
        <v>2213135</v>
      </c>
      <c r="K8" s="11">
        <f>VLOOKUP($B8,Data!$A$3:$EX$360,(K$3-1979)*4+K$1+2,FALSE)</f>
        <v>2352184</v>
      </c>
      <c r="L8" s="11">
        <f>VLOOKUP($B8,Data!$A$3:$EX$360,(L$3-1979)*4+L$1+2,FALSE)</f>
        <v>2537955</v>
      </c>
      <c r="M8" s="11">
        <f>VLOOKUP($B8,Data!$A$3:$EX$360,(M$3-1979)*4+M$1+2,FALSE)</f>
        <v>2623530</v>
      </c>
      <c r="N8" s="11">
        <f>VLOOKUP($B8,Data!$A$3:$EX$360,(N$3-1979)*4+N$1+2,FALSE)</f>
        <v>2673578</v>
      </c>
      <c r="O8" s="11">
        <f>VLOOKUP($B8,Data!$A$3:$EX$360,(O$3-1979)*4+O$1+2,FALSE)</f>
        <v>2591258</v>
      </c>
      <c r="P8" s="11">
        <f>VLOOKUP($B8,Data!$A$3:$EX$360,(P$3-1979)*4+P$1+2,FALSE)</f>
        <v>2364216</v>
      </c>
      <c r="Q8" s="11">
        <f>VLOOKUP($B8,Data!$A$3:$EX$360,(Q$3-1979)*4+Q$1+2,FALSE)</f>
        <v>2241626</v>
      </c>
      <c r="R8" s="11">
        <f>VLOOKUP($B8,Data!$A$3:$EX$360,(R$3-1979)*4+R$1+2,FALSE)</f>
        <v>2217009</v>
      </c>
      <c r="S8" s="11">
        <f>VLOOKUP($B8,Data!$A$3:$EX$360,(S$3-1979)*4+S$1+2,FALSE)</f>
        <v>2344581</v>
      </c>
      <c r="T8" s="11">
        <f>VLOOKUP($B8,Data!$A$3:$EX$360,(T$3-1979)*4+T$1+2,FALSE)</f>
        <v>2485491</v>
      </c>
      <c r="U8" s="11">
        <f>VLOOKUP($B8,Data!$A$3:$EX$360,(U$3-1979)*4+U$1+2,FALSE)</f>
        <v>2621264</v>
      </c>
      <c r="V8" s="11">
        <f>VLOOKUP($B8,Data!$A$3:$EX$360,(V$3-1979)*4+V$1+2,FALSE)</f>
        <v>2703990</v>
      </c>
      <c r="W8" s="11">
        <f>VLOOKUP($B8,Data!$A$3:$EX$360,(W$3-1979)*4+W$1+2,FALSE)</f>
        <v>2804376</v>
      </c>
      <c r="X8" s="11">
        <f>VLOOKUP($B8,Data!$A$3:$EX$360,(X$3-1979)*4+X$1+2,FALSE)</f>
        <v>3068452</v>
      </c>
      <c r="Y8" s="11">
        <f>VLOOKUP($B8,Data!$A$3:$EX$360,(Y$3-1979)*4+Y$1+2,FALSE)</f>
        <v>3349430</v>
      </c>
      <c r="Z8" s="11">
        <f>VLOOKUP($B8,Data!$A$3:$EX$360,(Z$3-1979)*4+Z$1+2,FALSE)</f>
        <v>3652745</v>
      </c>
      <c r="AA8" s="11">
        <f>VLOOKUP($B8,Data!$A$3:$EX$360,(AA$3-1979)*4+AA$1+2,FALSE)</f>
        <v>4012929</v>
      </c>
      <c r="AB8" s="11">
        <f>VLOOKUP($B8,Data!$A$3:$EX$360,(AB$3-1979)*4+AB$1+2,FALSE)</f>
        <v>4479861</v>
      </c>
      <c r="AC8" s="11">
        <f>VLOOKUP($B8,Data!$A$3:$EX$360,(AC$3-1979)*4+AC$1+2,FALSE)</f>
        <v>4961741</v>
      </c>
      <c r="AD8" s="11">
        <f>VLOOKUP($B8,Data!$A$3:$EX$360,(AD$3-1979)*4+AD$1+2,FALSE)</f>
        <v>5479753</v>
      </c>
      <c r="AE8" s="11">
        <f>VLOOKUP($B8,Data!$A$3:$EX$360,(AE$3-1979)*4+AE$1+2,FALSE)</f>
        <v>5968204</v>
      </c>
      <c r="AF8" s="11">
        <f>VLOOKUP($B8,Data!$A$3:$EX$360,(AF$3-1979)*4+AF$1+2,FALSE)</f>
        <v>6226424</v>
      </c>
      <c r="AG8" s="11">
        <f>VLOOKUP($B8,Data!$A$3:$EX$360,(AG$3-1979)*4+AG$1+2,FALSE)</f>
        <v>6315442</v>
      </c>
      <c r="AH8" s="11">
        <f>VLOOKUP($B8,Data!$A$3:$EX$360,(AH$3-1979)*4+AH$1+2,FALSE)</f>
        <v>6442167</v>
      </c>
      <c r="AI8" s="11">
        <f>VLOOKUP($B8,Data!$A$3:$EX$360,(AI$3-1979)*4+AI$1+2,FALSE)</f>
        <v>6812059</v>
      </c>
      <c r="AJ8" s="11">
        <f>VLOOKUP($B8,Data!$A$3:$EX$360,(AJ$3-1979)*4+AJ$1+2,FALSE)</f>
        <v>7179187</v>
      </c>
      <c r="AK8" s="11">
        <f>VLOOKUP($B8,Data!$A$3:$EX$360,(AK$3-1979)*4+AK$1+2,FALSE)</f>
        <v>7389909</v>
      </c>
      <c r="AL8" s="11">
        <f>VLOOKUP($B8,Data!$A$3:$EX$360,(AL$3-1979)*4+AL$1+2,FALSE)</f>
        <v>7891009</v>
      </c>
      <c r="AM8" s="11">
        <f>VLOOKUP($B8,Data!$A$3:$EX$360,(AM$3-1979)*4+AM$1+2,FALSE)</f>
        <v>8393215</v>
      </c>
      <c r="AN8" s="4">
        <f>VLOOKUP($B8,Data!$A$3:$EX$360,(AN$3-1979)*4+AN$1+2,FALSE)</f>
        <v>0</v>
      </c>
    </row>
    <row r="9" spans="1:40">
      <c r="A9" s="7" t="s">
        <v>322</v>
      </c>
      <c r="B9" s="4" t="s">
        <v>358</v>
      </c>
      <c r="C9" s="4">
        <f>VLOOKUP($B9,Data!$A$3:$EX$360,(C$3-1979)*4+C$1+2,FALSE)</f>
        <v>39459</v>
      </c>
      <c r="D9" s="11">
        <f>VLOOKUP($B9,Data!$A$3:$EX$360,(D$3-1979)*4+D$1+2,FALSE)</f>
        <v>64366</v>
      </c>
      <c r="E9" s="11">
        <f>VLOOKUP($B9,Data!$A$3:$EX$360,(E$3-1979)*4+E$1+2,FALSE)</f>
        <v>154610</v>
      </c>
      <c r="F9" s="11">
        <f>VLOOKUP($B9,Data!$A$3:$EX$360,(F$3-1979)*4+F$1+2,FALSE)</f>
        <v>186712</v>
      </c>
      <c r="G9" s="11">
        <f>VLOOKUP($B9,Data!$A$3:$EX$360,(G$3-1979)*4+G$1+2,FALSE)</f>
        <v>149944</v>
      </c>
      <c r="H9" s="11">
        <f>VLOOKUP($B9,Data!$A$3:$EX$360,(H$3-1979)*4+H$1+2,FALSE)</f>
        <v>194318</v>
      </c>
      <c r="I9" s="11">
        <f>VLOOKUP($B9,Data!$A$3:$EX$360,(I$3-1979)*4+I$1+2,FALSE)</f>
        <v>197712</v>
      </c>
      <c r="J9" s="11">
        <f>VLOOKUP($B9,Data!$A$3:$EX$360,(J$3-1979)*4+J$1+2,FALSE)</f>
        <v>236701</v>
      </c>
      <c r="K9" s="11">
        <f>VLOOKUP($B9,Data!$A$3:$EX$360,(K$3-1979)*4+K$1+2,FALSE)</f>
        <v>258281</v>
      </c>
      <c r="L9" s="11">
        <f>VLOOKUP($B9,Data!$A$3:$EX$360,(L$3-1979)*4+L$1+2,FALSE)</f>
        <v>275892</v>
      </c>
      <c r="M9" s="11">
        <f>VLOOKUP($B9,Data!$A$3:$EX$360,(M$3-1979)*4+M$1+2,FALSE)</f>
        <v>350131</v>
      </c>
      <c r="N9" s="11">
        <f>VLOOKUP($B9,Data!$A$3:$EX$360,(N$3-1979)*4+N$1+2,FALSE)</f>
        <v>389054</v>
      </c>
      <c r="O9" s="11">
        <f>VLOOKUP($B9,Data!$A$3:$EX$360,(O$3-1979)*4+O$1+2,FALSE)</f>
        <v>407034</v>
      </c>
      <c r="P9" s="11">
        <f>VLOOKUP($B9,Data!$A$3:$EX$360,(P$3-1979)*4+P$1+2,FALSE)</f>
        <v>364401</v>
      </c>
      <c r="Q9" s="11">
        <f>VLOOKUP($B9,Data!$A$3:$EX$360,(Q$3-1979)*4+Q$1+2,FALSE)</f>
        <v>361328</v>
      </c>
      <c r="R9" s="11">
        <f>VLOOKUP($B9,Data!$A$3:$EX$360,(R$3-1979)*4+R$1+2,FALSE)</f>
        <v>373265</v>
      </c>
      <c r="S9" s="11">
        <f>VLOOKUP($B9,Data!$A$3:$EX$360,(S$3-1979)*4+S$1+2,FALSE)</f>
        <v>472090</v>
      </c>
      <c r="T9" s="11">
        <f>VLOOKUP($B9,Data!$A$3:$EX$360,(T$3-1979)*4+T$1+2,FALSE)</f>
        <v>498840</v>
      </c>
      <c r="U9" s="11">
        <f>VLOOKUP($B9,Data!$A$3:$EX$360,(U$3-1979)*4+U$1+2,FALSE)</f>
        <v>568633</v>
      </c>
      <c r="V9" s="11">
        <f>VLOOKUP($B9,Data!$A$3:$EX$360,(V$3-1979)*4+V$1+2,FALSE)</f>
        <v>667594</v>
      </c>
      <c r="W9" s="11">
        <f>VLOOKUP($B9,Data!$A$3:$EX$360,(W$3-1979)*4+W$1+2,FALSE)</f>
        <v>768974</v>
      </c>
      <c r="X9" s="11">
        <f>VLOOKUP($B9,Data!$A$3:$EX$360,(X$3-1979)*4+X$1+2,FALSE)</f>
        <v>932567</v>
      </c>
      <c r="Y9" s="11">
        <f>VLOOKUP($B9,Data!$A$3:$EX$360,(Y$3-1979)*4+Y$1+2,FALSE)</f>
        <v>1096678</v>
      </c>
      <c r="Z9" s="11">
        <f>VLOOKUP($B9,Data!$A$3:$EX$360,(Z$3-1979)*4+Z$1+2,FALSE)</f>
        <v>1065155</v>
      </c>
      <c r="AA9" s="11">
        <f>VLOOKUP($B9,Data!$A$3:$EX$360,(AA$3-1979)*4+AA$1+2,FALSE)</f>
        <v>952176</v>
      </c>
      <c r="AB9" s="11">
        <f>VLOOKUP($B9,Data!$A$3:$EX$360,(AB$3-1979)*4+AB$1+2,FALSE)</f>
        <v>897317</v>
      </c>
      <c r="AC9" s="11">
        <f>VLOOKUP($B9,Data!$A$3:$EX$360,(AC$3-1979)*4+AC$1+2,FALSE)</f>
        <v>941137</v>
      </c>
      <c r="AD9" s="11">
        <f>VLOOKUP($B9,Data!$A$3:$EX$360,(AD$3-1979)*4+AD$1+2,FALSE)</f>
        <v>1104967</v>
      </c>
      <c r="AE9" s="11">
        <f>VLOOKUP($B9,Data!$A$3:$EX$360,(AE$3-1979)*4+AE$1+2,FALSE)</f>
        <v>1343574</v>
      </c>
      <c r="AF9" s="11">
        <f>VLOOKUP($B9,Data!$A$3:$EX$360,(AF$3-1979)*4+AF$1+2,FALSE)</f>
        <v>1578096</v>
      </c>
      <c r="AG9" s="11">
        <f>VLOOKUP($B9,Data!$A$3:$EX$360,(AG$3-1979)*4+AG$1+2,FALSE)</f>
        <v>1310329</v>
      </c>
      <c r="AH9" s="11">
        <f>VLOOKUP($B9,Data!$A$3:$EX$360,(AH$3-1979)*4+AH$1+2,FALSE)</f>
        <v>1126930</v>
      </c>
      <c r="AI9" s="11">
        <f>VLOOKUP($B9,Data!$A$3:$EX$360,(AI$3-1979)*4+AI$1+2,FALSE)</f>
        <v>1106470</v>
      </c>
      <c r="AJ9" s="11">
        <f>VLOOKUP($B9,Data!$A$3:$EX$360,(AJ$3-1979)*4+AJ$1+2,FALSE)</f>
        <v>1108792</v>
      </c>
      <c r="AK9" s="11">
        <f>VLOOKUP($B9,Data!$A$3:$EX$360,(AK$3-1979)*4+AK$1+2,FALSE)</f>
        <v>1139112</v>
      </c>
      <c r="AL9" s="11">
        <f>VLOOKUP($B9,Data!$A$3:$EX$360,(AL$3-1979)*4+AL$1+2,FALSE)</f>
        <v>1113183</v>
      </c>
      <c r="AM9" s="11">
        <f>VLOOKUP($B9,Data!$A$3:$EX$360,(AM$3-1979)*4+AM$1+2,FALSE)</f>
        <v>1068434</v>
      </c>
      <c r="AN9" s="4">
        <f>VLOOKUP($B9,Data!$A$3:$EX$360,(AN$3-1979)*4+AN$1+2,FALSE)</f>
        <v>0</v>
      </c>
    </row>
    <row r="10" spans="1:40" outlineLevel="1">
      <c r="A10" s="8" t="s">
        <v>73</v>
      </c>
      <c r="B10" s="4" t="s">
        <v>349</v>
      </c>
      <c r="C10" s="4">
        <f>VLOOKUP($B10,Data!$A$3:$EX$360,(C$3-1979)*4+C$1+2,FALSE)</f>
        <v>56004</v>
      </c>
      <c r="D10" s="11">
        <f>VLOOKUP($B10,Data!$A$3:$EX$360,(D$3-1979)*4+D$1+2,FALSE)</f>
        <v>52267</v>
      </c>
      <c r="E10" s="11">
        <f>VLOOKUP($B10,Data!$A$3:$EX$360,(E$3-1979)*4+E$1+2,FALSE)</f>
        <v>42000</v>
      </c>
      <c r="F10" s="11">
        <f>VLOOKUP($B10,Data!$A$3:$EX$360,(F$3-1979)*4+F$1+2,FALSE)</f>
        <v>48718</v>
      </c>
      <c r="G10" s="11">
        <f>VLOOKUP($B10,Data!$A$3:$EX$360,(G$3-1979)*4+G$1+2,FALSE)</f>
        <v>43780</v>
      </c>
      <c r="H10" s="11">
        <f>VLOOKUP($B10,Data!$A$3:$EX$360,(H$3-1979)*4+H$1+2,FALSE)</f>
        <v>65640</v>
      </c>
      <c r="I10" s="11">
        <f>VLOOKUP($B10,Data!$A$3:$EX$360,(I$3-1979)*4+I$1+2,FALSE)</f>
        <v>56471</v>
      </c>
      <c r="J10" s="11">
        <f>VLOOKUP($B10,Data!$A$3:$EX$360,(J$3-1979)*4+J$1+2,FALSE)</f>
        <v>56132</v>
      </c>
      <c r="K10" s="11">
        <f>VLOOKUP($B10,Data!$A$3:$EX$360,(K$3-1979)*4+K$1+2,FALSE)</f>
        <v>55346</v>
      </c>
      <c r="L10" s="11">
        <f>VLOOKUP($B10,Data!$A$3:$EX$360,(L$3-1979)*4+L$1+2,FALSE)</f>
        <v>93557</v>
      </c>
      <c r="M10" s="11">
        <f>VLOOKUP($B10,Data!$A$3:$EX$360,(M$3-1979)*4+M$1+2,FALSE)</f>
        <v>87881</v>
      </c>
      <c r="N10" s="11">
        <f>VLOOKUP($B10,Data!$A$3:$EX$360,(N$3-1979)*4+N$1+2,FALSE)</f>
        <v>93658</v>
      </c>
      <c r="O10" s="11">
        <f>VLOOKUP($B10,Data!$A$3:$EX$360,(O$3-1979)*4+O$1+2,FALSE)</f>
        <v>58500</v>
      </c>
      <c r="P10" s="11">
        <f>VLOOKUP($B10,Data!$A$3:$EX$360,(P$3-1979)*4+P$1+2,FALSE)</f>
        <v>52676</v>
      </c>
      <c r="Q10" s="11">
        <f>VLOOKUP($B10,Data!$A$3:$EX$360,(Q$3-1979)*4+Q$1+2,FALSE)</f>
        <v>65040</v>
      </c>
      <c r="R10" s="11">
        <f>VLOOKUP($B10,Data!$A$3:$EX$360,(R$3-1979)*4+R$1+2,FALSE)</f>
        <v>69716</v>
      </c>
      <c r="S10" s="11">
        <f>VLOOKUP($B10,Data!$A$3:$EX$360,(S$3-1979)*4+S$1+2,FALSE)</f>
        <v>71731</v>
      </c>
      <c r="T10" s="11">
        <f>VLOOKUP($B10,Data!$A$3:$EX$360,(T$3-1979)*4+T$1+2,FALSE)</f>
        <v>75821</v>
      </c>
      <c r="U10" s="11">
        <f>VLOOKUP($B10,Data!$A$3:$EX$360,(U$3-1979)*4+U$1+2,FALSE)</f>
        <v>77115</v>
      </c>
      <c r="V10" s="11">
        <f>VLOOKUP($B10,Data!$A$3:$EX$360,(V$3-1979)*4+V$1+2,FALSE)</f>
        <v>80163</v>
      </c>
      <c r="W10" s="11">
        <f>VLOOKUP($B10,Data!$A$3:$EX$360,(W$3-1979)*4+W$1+2,FALSE)</f>
        <v>84859</v>
      </c>
      <c r="X10" s="11">
        <f>VLOOKUP($B10,Data!$A$3:$EX$360,(X$3-1979)*4+X$1+2,FALSE)</f>
        <v>97305</v>
      </c>
      <c r="Y10" s="11">
        <f>VLOOKUP($B10,Data!$A$3:$EX$360,(Y$3-1979)*4+Y$1+2,FALSE)</f>
        <v>88154</v>
      </c>
      <c r="Z10" s="11">
        <f>VLOOKUP($B10,Data!$A$3:$EX$360,(Z$3-1979)*4+Z$1+2,FALSE)</f>
        <v>82218</v>
      </c>
      <c r="AA10" s="11">
        <f>VLOOKUP($B10,Data!$A$3:$EX$360,(AA$3-1979)*4+AA$1+2,FALSE)</f>
        <v>77314</v>
      </c>
      <c r="AB10" s="11">
        <f>VLOOKUP($B10,Data!$A$3:$EX$360,(AB$3-1979)*4+AB$1+2,FALSE)</f>
        <v>83702</v>
      </c>
      <c r="AC10" s="11">
        <f>VLOOKUP($B10,Data!$A$3:$EX$360,(AC$3-1979)*4+AC$1+2,FALSE)</f>
        <v>98406</v>
      </c>
      <c r="AD10" s="11">
        <f>VLOOKUP($B10,Data!$A$3:$EX$360,(AD$3-1979)*4+AD$1+2,FALSE)</f>
        <v>117451</v>
      </c>
      <c r="AE10" s="11">
        <f>VLOOKUP($B10,Data!$A$3:$EX$360,(AE$3-1979)*4+AE$1+2,FALSE)</f>
        <v>107286</v>
      </c>
      <c r="AF10" s="11">
        <f>VLOOKUP($B10,Data!$A$3:$EX$360,(AF$3-1979)*4+AF$1+2,FALSE)</f>
        <v>5958</v>
      </c>
      <c r="AG10" s="11">
        <f>VLOOKUP($B10,Data!$A$3:$EX$360,(AG$3-1979)*4+AG$1+2,FALSE)</f>
        <v>22650</v>
      </c>
      <c r="AH10" s="11">
        <f>VLOOKUP($B10,Data!$A$3:$EX$360,(AH$3-1979)*4+AH$1+2,FALSE)</f>
        <v>21149</v>
      </c>
      <c r="AI10" s="11">
        <f>VLOOKUP($B10,Data!$A$3:$EX$360,(AI$3-1979)*4+AI$1+2,FALSE)</f>
        <v>19385</v>
      </c>
      <c r="AJ10" s="11">
        <f>VLOOKUP($B10,Data!$A$3:$EX$360,(AJ$3-1979)*4+AJ$1+2,FALSE)</f>
        <v>18800</v>
      </c>
      <c r="AK10" s="11">
        <f>VLOOKUP($B10,Data!$A$3:$EX$360,(AK$3-1979)*4+AK$1+2,FALSE)</f>
        <v>15000</v>
      </c>
      <c r="AL10" s="11">
        <f>VLOOKUP($B10,Data!$A$3:$EX$360,(AL$3-1979)*4+AL$1+2,FALSE)</f>
        <v>14886</v>
      </c>
      <c r="AM10" s="11">
        <f>VLOOKUP($B10,Data!$A$3:$EX$360,(AM$3-1979)*4+AM$1+2,FALSE)</f>
        <v>15064</v>
      </c>
      <c r="AN10" s="4">
        <f>VLOOKUP($B10,Data!$A$3:$EX$360,(AN$3-1979)*4+AN$1+2,FALSE)</f>
        <v>0</v>
      </c>
    </row>
    <row r="11" spans="1:40" outlineLevel="1">
      <c r="A11" s="8" t="s">
        <v>22</v>
      </c>
      <c r="B11" s="4" t="s">
        <v>350</v>
      </c>
      <c r="C11" s="4">
        <f>VLOOKUP($B11,Data!$A$3:$EX$360,(C$3-1979)*4+C$1+2,FALSE)</f>
        <v>155883</v>
      </c>
      <c r="D11" s="11">
        <f>VLOOKUP($B11,Data!$A$3:$EX$360,(D$3-1979)*4+D$1+2,FALSE)</f>
        <v>173868</v>
      </c>
      <c r="E11" s="11">
        <f>VLOOKUP($B11,Data!$A$3:$EX$360,(E$3-1979)*4+E$1+2,FALSE)</f>
        <v>168758</v>
      </c>
      <c r="F11" s="11">
        <f>VLOOKUP($B11,Data!$A$3:$EX$360,(F$3-1979)*4+F$1+2,FALSE)</f>
        <v>185122</v>
      </c>
      <c r="G11" s="11">
        <f>VLOOKUP($B11,Data!$A$3:$EX$360,(G$3-1979)*4+G$1+2,FALSE)</f>
        <v>230680</v>
      </c>
      <c r="H11" s="11">
        <f>VLOOKUP($B11,Data!$A$3:$EX$360,(H$3-1979)*4+H$1+2,FALSE)</f>
        <v>277496</v>
      </c>
      <c r="I11" s="11">
        <f>VLOOKUP($B11,Data!$A$3:$EX$360,(I$3-1979)*4+I$1+2,FALSE)</f>
        <v>281176</v>
      </c>
      <c r="J11" s="11">
        <f>VLOOKUP($B11,Data!$A$3:$EX$360,(J$3-1979)*4+J$1+2,FALSE)</f>
        <v>271219</v>
      </c>
      <c r="K11" s="11">
        <f>VLOOKUP($B11,Data!$A$3:$EX$360,(K$3-1979)*4+K$1+2,FALSE)</f>
        <v>312806</v>
      </c>
      <c r="L11" s="11">
        <f>VLOOKUP($B11,Data!$A$3:$EX$360,(L$3-1979)*4+L$1+2,FALSE)</f>
        <v>398038</v>
      </c>
      <c r="M11" s="11">
        <f>VLOOKUP($B11,Data!$A$3:$EX$360,(M$3-1979)*4+M$1+2,FALSE)</f>
        <v>399863</v>
      </c>
      <c r="N11" s="11">
        <f>VLOOKUP($B11,Data!$A$3:$EX$360,(N$3-1979)*4+N$1+2,FALSE)</f>
        <v>509197</v>
      </c>
      <c r="O11" s="11">
        <f>VLOOKUP($B11,Data!$A$3:$EX$360,(O$3-1979)*4+O$1+2,FALSE)</f>
        <v>523066</v>
      </c>
      <c r="P11" s="11">
        <f>VLOOKUP($B11,Data!$A$3:$EX$360,(P$3-1979)*4+P$1+2,FALSE)</f>
        <v>633394</v>
      </c>
      <c r="Q11" s="11">
        <f>VLOOKUP($B11,Data!$A$3:$EX$360,(Q$3-1979)*4+Q$1+2,FALSE)</f>
        <v>668515</v>
      </c>
      <c r="R11" s="11">
        <f>VLOOKUP($B11,Data!$A$3:$EX$360,(R$3-1979)*4+R$1+2,FALSE)</f>
        <v>890451</v>
      </c>
      <c r="S11" s="11">
        <f>VLOOKUP($B11,Data!$A$3:$EX$360,(S$3-1979)*4+S$1+2,FALSE)</f>
        <v>844973</v>
      </c>
      <c r="T11" s="11">
        <f>VLOOKUP($B11,Data!$A$3:$EX$360,(T$3-1979)*4+T$1+2,FALSE)</f>
        <v>899121</v>
      </c>
      <c r="U11" s="11">
        <f>VLOOKUP($B11,Data!$A$3:$EX$360,(U$3-1979)*4+U$1+2,FALSE)</f>
        <v>801718</v>
      </c>
      <c r="V11" s="11">
        <f>VLOOKUP($B11,Data!$A$3:$EX$360,(V$3-1979)*4+V$1+2,FALSE)</f>
        <v>747465</v>
      </c>
      <c r="W11" s="11">
        <f>VLOOKUP($B11,Data!$A$3:$EX$360,(W$3-1979)*4+W$1+2,FALSE)</f>
        <v>825419</v>
      </c>
      <c r="X11" s="11">
        <f>VLOOKUP($B11,Data!$A$3:$EX$360,(X$3-1979)*4+X$1+2,FALSE)</f>
        <v>589317</v>
      </c>
      <c r="Y11" s="11">
        <f>VLOOKUP($B11,Data!$A$3:$EX$360,(Y$3-1979)*4+Y$1+2,FALSE)</f>
        <v>439975</v>
      </c>
      <c r="Z11" s="11">
        <f>VLOOKUP($B11,Data!$A$3:$EX$360,(Z$3-1979)*4+Z$1+2,FALSE)</f>
        <v>270518</v>
      </c>
      <c r="AA11" s="11">
        <f>VLOOKUP($B11,Data!$A$3:$EX$360,(AA$3-1979)*4+AA$1+2,FALSE)</f>
        <v>419299</v>
      </c>
      <c r="AB11" s="11">
        <f>VLOOKUP($B11,Data!$A$3:$EX$360,(AB$3-1979)*4+AB$1+2,FALSE)</f>
        <v>472753</v>
      </c>
      <c r="AC11" s="11">
        <f>VLOOKUP($B11,Data!$A$3:$EX$360,(AC$3-1979)*4+AC$1+2,FALSE)</f>
        <v>419267</v>
      </c>
      <c r="AD11" s="11">
        <f>VLOOKUP($B11,Data!$A$3:$EX$360,(AD$3-1979)*4+AD$1+2,FALSE)</f>
        <v>332258</v>
      </c>
      <c r="AE11" s="11">
        <f>VLOOKUP($B11,Data!$A$3:$EX$360,(AE$3-1979)*4+AE$1+2,FALSE)</f>
        <v>193744</v>
      </c>
      <c r="AF11" s="11">
        <f>VLOOKUP($B11,Data!$A$3:$EX$360,(AF$3-1979)*4+AF$1+2,FALSE)</f>
        <v>156868</v>
      </c>
      <c r="AG11" s="11">
        <f>VLOOKUP($B11,Data!$A$3:$EX$360,(AG$3-1979)*4+AG$1+2,FALSE)</f>
        <v>835846</v>
      </c>
      <c r="AH11" s="11">
        <f>VLOOKUP($B11,Data!$A$3:$EX$360,(AH$3-1979)*4+AH$1+2,FALSE)</f>
        <v>1098573</v>
      </c>
      <c r="AI11" s="11">
        <f>VLOOKUP($B11,Data!$A$3:$EX$360,(AI$3-1979)*4+AI$1+2,FALSE)</f>
        <v>673926</v>
      </c>
      <c r="AJ11" s="11">
        <f>VLOOKUP($B11,Data!$A$3:$EX$360,(AJ$3-1979)*4+AJ$1+2,FALSE)</f>
        <v>919496</v>
      </c>
      <c r="AK11" s="11">
        <f>VLOOKUP($B11,Data!$A$3:$EX$360,(AK$3-1979)*4+AK$1+2,FALSE)</f>
        <v>1143507</v>
      </c>
      <c r="AL11" s="11">
        <f>VLOOKUP($B11,Data!$A$3:$EX$360,(AL$3-1979)*4+AL$1+2,FALSE)</f>
        <v>839569</v>
      </c>
      <c r="AM11" s="11">
        <f>VLOOKUP($B11,Data!$A$3:$EX$360,(AM$3-1979)*4+AM$1+2,FALSE)</f>
        <v>1132727</v>
      </c>
      <c r="AN11" s="4">
        <f>VLOOKUP($B11,Data!$A$3:$EX$360,(AN$3-1979)*4+AN$1+2,FALSE)</f>
        <v>0</v>
      </c>
    </row>
    <row r="12" spans="1:40" outlineLevel="1">
      <c r="A12" s="8" t="s">
        <v>74</v>
      </c>
      <c r="B12" s="4" t="s">
        <v>351</v>
      </c>
      <c r="C12" s="4">
        <f>VLOOKUP($B12,Data!$A$3:$EX$360,(C$3-1979)*4+C$1+2,FALSE)</f>
        <v>12500</v>
      </c>
      <c r="D12" s="11">
        <f>VLOOKUP($B12,Data!$A$3:$EX$360,(D$3-1979)*4+D$1+2,FALSE)</f>
        <v>18600</v>
      </c>
      <c r="E12" s="11">
        <f>VLOOKUP($B12,Data!$A$3:$EX$360,(E$3-1979)*4+E$1+2,FALSE)</f>
        <v>14224</v>
      </c>
      <c r="F12" s="11">
        <f>VLOOKUP($B12,Data!$A$3:$EX$360,(F$3-1979)*4+F$1+2,FALSE)</f>
        <v>13424</v>
      </c>
      <c r="G12" s="11">
        <f>VLOOKUP($B12,Data!$A$3:$EX$360,(G$3-1979)*4+G$1+2,FALSE)</f>
        <v>14518</v>
      </c>
      <c r="H12" s="11">
        <f>VLOOKUP($B12,Data!$A$3:$EX$360,(H$3-1979)*4+H$1+2,FALSE)</f>
        <v>27522</v>
      </c>
      <c r="I12" s="11">
        <f>VLOOKUP($B12,Data!$A$3:$EX$360,(I$3-1979)*4+I$1+2,FALSE)</f>
        <v>22679</v>
      </c>
      <c r="J12" s="11">
        <f>VLOOKUP($B12,Data!$A$3:$EX$360,(J$3-1979)*4+J$1+2,FALSE)</f>
        <v>23654</v>
      </c>
      <c r="K12" s="11">
        <f>VLOOKUP($B12,Data!$A$3:$EX$360,(K$3-1979)*4+K$1+2,FALSE)</f>
        <v>35600</v>
      </c>
      <c r="L12" s="11">
        <f>VLOOKUP($B12,Data!$A$3:$EX$360,(L$3-1979)*4+L$1+2,FALSE)</f>
        <v>55224</v>
      </c>
      <c r="M12" s="11">
        <f>VLOOKUP($B12,Data!$A$3:$EX$360,(M$3-1979)*4+M$1+2,FALSE)</f>
        <v>78611</v>
      </c>
      <c r="N12" s="11">
        <f>VLOOKUP($B12,Data!$A$3:$EX$360,(N$3-1979)*4+N$1+2,FALSE)</f>
        <v>121823</v>
      </c>
      <c r="O12" s="11">
        <f>VLOOKUP($B12,Data!$A$3:$EX$360,(O$3-1979)*4+O$1+2,FALSE)</f>
        <v>104808</v>
      </c>
      <c r="P12" s="11">
        <f>VLOOKUP($B12,Data!$A$3:$EX$360,(P$3-1979)*4+P$1+2,FALSE)</f>
        <v>123316</v>
      </c>
      <c r="Q12" s="11">
        <f>VLOOKUP($B12,Data!$A$3:$EX$360,(Q$3-1979)*4+Q$1+2,FALSE)</f>
        <v>53234</v>
      </c>
      <c r="R12" s="11">
        <f>VLOOKUP($B12,Data!$A$3:$EX$360,(R$3-1979)*4+R$1+2,FALSE)</f>
        <v>212720</v>
      </c>
      <c r="S12" s="11">
        <f>VLOOKUP($B12,Data!$A$3:$EX$360,(S$3-1979)*4+S$1+2,FALSE)</f>
        <v>227307</v>
      </c>
      <c r="T12" s="11">
        <f>VLOOKUP($B12,Data!$A$3:$EX$360,(T$3-1979)*4+T$1+2,FALSE)</f>
        <v>348671</v>
      </c>
      <c r="U12" s="11">
        <f>VLOOKUP($B12,Data!$A$3:$EX$360,(U$3-1979)*4+U$1+2,FALSE)</f>
        <v>397986</v>
      </c>
      <c r="V12" s="11">
        <f>VLOOKUP($B12,Data!$A$3:$EX$360,(V$3-1979)*4+V$1+2,FALSE)</f>
        <v>469053</v>
      </c>
      <c r="W12" s="11">
        <f>VLOOKUP($B12,Data!$A$3:$EX$360,(W$3-1979)*4+W$1+2,FALSE)</f>
        <v>579484</v>
      </c>
      <c r="X12" s="11">
        <f>VLOOKUP($B12,Data!$A$3:$EX$360,(X$3-1979)*4+X$1+2,FALSE)</f>
        <v>617851</v>
      </c>
      <c r="Y12" s="11">
        <f>VLOOKUP($B12,Data!$A$3:$EX$360,(Y$3-1979)*4+Y$1+2,FALSE)</f>
        <v>417671</v>
      </c>
      <c r="Z12" s="11">
        <f>VLOOKUP($B12,Data!$A$3:$EX$360,(Z$3-1979)*4+Z$1+2,FALSE)</f>
        <v>251062</v>
      </c>
      <c r="AA12" s="11">
        <f>VLOOKUP($B12,Data!$A$3:$EX$360,(AA$3-1979)*4+AA$1+2,FALSE)</f>
        <v>388775</v>
      </c>
      <c r="AB12" s="11">
        <f>VLOOKUP($B12,Data!$A$3:$EX$360,(AB$3-1979)*4+AB$1+2,FALSE)</f>
        <v>440531</v>
      </c>
      <c r="AC12" s="11">
        <f>VLOOKUP($B12,Data!$A$3:$EX$360,(AC$3-1979)*4+AC$1+2,FALSE)</f>
        <v>559104</v>
      </c>
      <c r="AD12" s="11">
        <f>VLOOKUP($B12,Data!$A$3:$EX$360,(AD$3-1979)*4+AD$1+2,FALSE)</f>
        <v>581878</v>
      </c>
      <c r="AE12" s="11">
        <f>VLOOKUP($B12,Data!$A$3:$EX$360,(AE$3-1979)*4+AE$1+2,FALSE)</f>
        <v>795875</v>
      </c>
      <c r="AF12" s="11">
        <f>VLOOKUP($B12,Data!$A$3:$EX$360,(AF$3-1979)*4+AF$1+2,FALSE)</f>
        <v>1009672</v>
      </c>
      <c r="AG12" s="11">
        <f>VLOOKUP($B12,Data!$A$3:$EX$360,(AG$3-1979)*4+AG$1+2,FALSE)</f>
        <v>299357</v>
      </c>
      <c r="AH12" s="11">
        <f>VLOOKUP($B12,Data!$A$3:$EX$360,(AH$3-1979)*4+AH$1+2,FALSE)</f>
        <v>274372</v>
      </c>
      <c r="AI12" s="11">
        <f>VLOOKUP($B12,Data!$A$3:$EX$360,(AI$3-1979)*4+AI$1+2,FALSE)</f>
        <v>292227</v>
      </c>
      <c r="AJ12" s="11">
        <f>VLOOKUP($B12,Data!$A$3:$EX$360,(AJ$3-1979)*4+AJ$1+2,FALSE)</f>
        <v>199076</v>
      </c>
      <c r="AK12" s="11">
        <f>VLOOKUP($B12,Data!$A$3:$EX$360,(AK$3-1979)*4+AK$1+2,FALSE)</f>
        <v>266922</v>
      </c>
      <c r="AL12" s="11">
        <f>VLOOKUP($B12,Data!$A$3:$EX$360,(AL$3-1979)*4+AL$1+2,FALSE)</f>
        <v>298886</v>
      </c>
      <c r="AM12" s="11">
        <f>VLOOKUP($B12,Data!$A$3:$EX$360,(AM$3-1979)*4+AM$1+2,FALSE)</f>
        <v>521266</v>
      </c>
      <c r="AN12" s="4">
        <f>VLOOKUP($B12,Data!$A$3:$EX$360,(AN$3-1979)*4+AN$1+2,FALSE)</f>
        <v>0</v>
      </c>
    </row>
    <row r="13" spans="1:40" outlineLevel="1">
      <c r="A13" s="8" t="s">
        <v>75</v>
      </c>
      <c r="B13" s="4" t="s">
        <v>352</v>
      </c>
      <c r="C13" s="4">
        <f>VLOOKUP($B13,Data!$A$3:$EX$360,(C$3-1979)*4+C$1+2,FALSE)</f>
        <v>123569</v>
      </c>
      <c r="D13" s="11">
        <f>VLOOKUP($B13,Data!$A$3:$EX$360,(D$3-1979)*4+D$1+2,FALSE)</f>
        <v>130052</v>
      </c>
      <c r="E13" s="11">
        <f>VLOOKUP($B13,Data!$A$3:$EX$360,(E$3-1979)*4+E$1+2,FALSE)</f>
        <v>160269</v>
      </c>
      <c r="F13" s="11">
        <f>VLOOKUP($B13,Data!$A$3:$EX$360,(F$3-1979)*4+F$1+2,FALSE)</f>
        <v>201050</v>
      </c>
      <c r="G13" s="11">
        <f>VLOOKUP($B13,Data!$A$3:$EX$360,(G$3-1979)*4+G$1+2,FALSE)</f>
        <v>246647</v>
      </c>
      <c r="H13" s="11">
        <f>VLOOKUP($B13,Data!$A$3:$EX$360,(H$3-1979)*4+H$1+2,FALSE)</f>
        <v>290221</v>
      </c>
      <c r="I13" s="11">
        <f>VLOOKUP($B13,Data!$A$3:$EX$360,(I$3-1979)*4+I$1+2,FALSE)</f>
        <v>394259</v>
      </c>
      <c r="J13" s="11">
        <f>VLOOKUP($B13,Data!$A$3:$EX$360,(J$3-1979)*4+J$1+2,FALSE)</f>
        <v>411316</v>
      </c>
      <c r="K13" s="11">
        <f>VLOOKUP($B13,Data!$A$3:$EX$360,(K$3-1979)*4+K$1+2,FALSE)</f>
        <v>520819</v>
      </c>
      <c r="L13" s="11">
        <f>VLOOKUP($B13,Data!$A$3:$EX$360,(L$3-1979)*4+L$1+2,FALSE)</f>
        <v>590828</v>
      </c>
      <c r="M13" s="11">
        <f>VLOOKUP($B13,Data!$A$3:$EX$360,(M$3-1979)*4+M$1+2,FALSE)</f>
        <v>619514</v>
      </c>
      <c r="N13" s="11">
        <f>VLOOKUP($B13,Data!$A$3:$EX$360,(N$3-1979)*4+N$1+2,FALSE)</f>
        <v>655388</v>
      </c>
      <c r="O13" s="11">
        <f>VLOOKUP($B13,Data!$A$3:$EX$360,(O$3-1979)*4+O$1+2,FALSE)</f>
        <v>687041</v>
      </c>
      <c r="P13" s="11">
        <f>VLOOKUP($B13,Data!$A$3:$EX$360,(P$3-1979)*4+P$1+2,FALSE)</f>
        <v>642789</v>
      </c>
      <c r="Q13" s="11">
        <f>VLOOKUP($B13,Data!$A$3:$EX$360,(Q$3-1979)*4+Q$1+2,FALSE)</f>
        <v>596799</v>
      </c>
      <c r="R13" s="11">
        <f>VLOOKUP($B13,Data!$A$3:$EX$360,(R$3-1979)*4+R$1+2,FALSE)</f>
        <v>584451</v>
      </c>
      <c r="S13" s="11">
        <f>VLOOKUP($B13,Data!$A$3:$EX$360,(S$3-1979)*4+S$1+2,FALSE)</f>
        <v>490640</v>
      </c>
      <c r="T13" s="11">
        <f>VLOOKUP($B13,Data!$A$3:$EX$360,(T$3-1979)*4+T$1+2,FALSE)</f>
        <v>455236</v>
      </c>
      <c r="U13" s="11">
        <f>VLOOKUP($B13,Data!$A$3:$EX$360,(U$3-1979)*4+U$1+2,FALSE)</f>
        <v>444226</v>
      </c>
      <c r="V13" s="11">
        <f>VLOOKUP($B13,Data!$A$3:$EX$360,(V$3-1979)*4+V$1+2,FALSE)</f>
        <v>438843</v>
      </c>
      <c r="W13" s="11">
        <f>VLOOKUP($B13,Data!$A$3:$EX$360,(W$3-1979)*4+W$1+2,FALSE)</f>
        <v>501151</v>
      </c>
      <c r="X13" s="11">
        <f>VLOOKUP($B13,Data!$A$3:$EX$360,(X$3-1979)*4+X$1+2,FALSE)</f>
        <v>488397</v>
      </c>
      <c r="Y13" s="11">
        <f>VLOOKUP($B13,Data!$A$3:$EX$360,(Y$3-1979)*4+Y$1+2,FALSE)</f>
        <v>543112</v>
      </c>
      <c r="Z13" s="11">
        <f>VLOOKUP($B13,Data!$A$3:$EX$360,(Z$3-1979)*4+Z$1+2,FALSE)</f>
        <v>609085</v>
      </c>
      <c r="AA13" s="11">
        <f>VLOOKUP($B13,Data!$A$3:$EX$360,(AA$3-1979)*4+AA$1+2,FALSE)</f>
        <v>626176</v>
      </c>
      <c r="AB13" s="11">
        <f>VLOOKUP($B13,Data!$A$3:$EX$360,(AB$3-1979)*4+AB$1+2,FALSE)</f>
        <v>1523308</v>
      </c>
      <c r="AC13" s="11">
        <f>VLOOKUP($B13,Data!$A$3:$EX$360,(AC$3-1979)*4+AC$1+2,FALSE)</f>
        <v>1637523</v>
      </c>
      <c r="AD13" s="11">
        <f>VLOOKUP($B13,Data!$A$3:$EX$360,(AD$3-1979)*4+AD$1+2,FALSE)</f>
        <v>1694378</v>
      </c>
      <c r="AE13" s="11">
        <f>VLOOKUP($B13,Data!$A$3:$EX$360,(AE$3-1979)*4+AE$1+2,FALSE)</f>
        <v>1779697</v>
      </c>
      <c r="AF13" s="11">
        <f>VLOOKUP($B13,Data!$A$3:$EX$360,(AF$3-1979)*4+AF$1+2,FALSE)</f>
        <v>1916799</v>
      </c>
      <c r="AG13" s="11">
        <f>VLOOKUP($B13,Data!$A$3:$EX$360,(AG$3-1979)*4+AG$1+2,FALSE)</f>
        <v>1987687</v>
      </c>
      <c r="AH13" s="11">
        <f>VLOOKUP($B13,Data!$A$3:$EX$360,(AH$3-1979)*4+AH$1+2,FALSE)</f>
        <v>2063908</v>
      </c>
      <c r="AI13" s="11">
        <f>VLOOKUP($B13,Data!$A$3:$EX$360,(AI$3-1979)*4+AI$1+2,FALSE)</f>
        <v>1955817</v>
      </c>
      <c r="AJ13" s="11">
        <f>VLOOKUP($B13,Data!$A$3:$EX$360,(AJ$3-1979)*4+AJ$1+2,FALSE)</f>
        <v>1813262</v>
      </c>
      <c r="AK13" s="11">
        <f>VLOOKUP($B13,Data!$A$3:$EX$360,(AK$3-1979)*4+AK$1+2,FALSE)</f>
        <v>1823456</v>
      </c>
      <c r="AL13" s="11">
        <f>VLOOKUP($B13,Data!$A$3:$EX$360,(AL$3-1979)*4+AL$1+2,FALSE)</f>
        <v>1684799</v>
      </c>
      <c r="AM13" s="11">
        <f>VLOOKUP($B13,Data!$A$3:$EX$360,(AM$3-1979)*4+AM$1+2,FALSE)</f>
        <v>1629983</v>
      </c>
      <c r="AN13" s="4">
        <f>VLOOKUP($B13,Data!$A$3:$EX$360,(AN$3-1979)*4+AN$1+2,FALSE)</f>
        <v>0</v>
      </c>
    </row>
    <row r="14" spans="1:40" outlineLevel="1">
      <c r="A14" s="8" t="s">
        <v>14</v>
      </c>
      <c r="B14" s="4" t="s">
        <v>353</v>
      </c>
      <c r="C14" s="4">
        <f>VLOOKUP($B14,Data!$A$3:$EX$360,(C$3-1979)*4+C$1+2,FALSE)</f>
        <v>75325</v>
      </c>
      <c r="D14" s="11">
        <f>VLOOKUP($B14,Data!$A$3:$EX$360,(D$3-1979)*4+D$1+2,FALSE)</f>
        <v>67543</v>
      </c>
      <c r="E14" s="11">
        <f>VLOOKUP($B14,Data!$A$3:$EX$360,(E$3-1979)*4+E$1+2,FALSE)</f>
        <v>75499</v>
      </c>
      <c r="F14" s="11">
        <f>VLOOKUP($B14,Data!$A$3:$EX$360,(F$3-1979)*4+F$1+2,FALSE)</f>
        <v>68740</v>
      </c>
      <c r="G14" s="11">
        <f>VLOOKUP($B14,Data!$A$3:$EX$360,(G$3-1979)*4+G$1+2,FALSE)</f>
        <v>61561</v>
      </c>
      <c r="H14" s="11">
        <f>VLOOKUP($B14,Data!$A$3:$EX$360,(H$3-1979)*4+H$1+2,FALSE)</f>
        <v>38387</v>
      </c>
      <c r="I14" s="11">
        <f>VLOOKUP($B14,Data!$A$3:$EX$360,(I$3-1979)*4+I$1+2,FALSE)</f>
        <v>79584</v>
      </c>
      <c r="J14" s="11">
        <f>VLOOKUP($B14,Data!$A$3:$EX$360,(J$3-1979)*4+J$1+2,FALSE)</f>
        <v>114708</v>
      </c>
      <c r="K14" s="11">
        <f>VLOOKUP($B14,Data!$A$3:$EX$360,(K$3-1979)*4+K$1+2,FALSE)</f>
        <v>132340</v>
      </c>
      <c r="L14" s="11">
        <f>VLOOKUP($B14,Data!$A$3:$EX$360,(L$3-1979)*4+L$1+2,FALSE)</f>
        <v>160469</v>
      </c>
      <c r="M14" s="11">
        <f>VLOOKUP($B14,Data!$A$3:$EX$360,(M$3-1979)*4+M$1+2,FALSE)</f>
        <v>199526</v>
      </c>
      <c r="N14" s="11">
        <f>VLOOKUP($B14,Data!$A$3:$EX$360,(N$3-1979)*4+N$1+2,FALSE)</f>
        <v>249162</v>
      </c>
      <c r="O14" s="11">
        <f>VLOOKUP($B14,Data!$A$3:$EX$360,(O$3-1979)*4+O$1+2,FALSE)</f>
        <v>248828</v>
      </c>
      <c r="P14" s="11">
        <f>VLOOKUP($B14,Data!$A$3:$EX$360,(P$3-1979)*4+P$1+2,FALSE)</f>
        <v>270329</v>
      </c>
      <c r="Q14" s="11">
        <f>VLOOKUP($B14,Data!$A$3:$EX$360,(Q$3-1979)*4+Q$1+2,FALSE)</f>
        <v>418607</v>
      </c>
      <c r="R14" s="11">
        <f>VLOOKUP($B14,Data!$A$3:$EX$360,(R$3-1979)*4+R$1+2,FALSE)</f>
        <v>548952</v>
      </c>
      <c r="S14" s="11">
        <f>VLOOKUP($B14,Data!$A$3:$EX$360,(S$3-1979)*4+S$1+2,FALSE)</f>
        <v>602295</v>
      </c>
      <c r="T14" s="11">
        <f>VLOOKUP($B14,Data!$A$3:$EX$360,(T$3-1979)*4+T$1+2,FALSE)</f>
        <v>578911</v>
      </c>
      <c r="U14" s="11">
        <f>VLOOKUP($B14,Data!$A$3:$EX$360,(U$3-1979)*4+U$1+2,FALSE)</f>
        <v>516966</v>
      </c>
      <c r="V14" s="11">
        <f>VLOOKUP($B14,Data!$A$3:$EX$360,(V$3-1979)*4+V$1+2,FALSE)</f>
        <v>524234</v>
      </c>
      <c r="W14" s="11">
        <f>VLOOKUP($B14,Data!$A$3:$EX$360,(W$3-1979)*4+W$1+2,FALSE)</f>
        <v>491054</v>
      </c>
      <c r="X14" s="11">
        <f>VLOOKUP($B14,Data!$A$3:$EX$360,(X$3-1979)*4+X$1+2,FALSE)</f>
        <v>562305</v>
      </c>
      <c r="Y14" s="11">
        <f>VLOOKUP($B14,Data!$A$3:$EX$360,(Y$3-1979)*4+Y$1+2,FALSE)</f>
        <v>658605</v>
      </c>
      <c r="Z14" s="11">
        <f>VLOOKUP($B14,Data!$A$3:$EX$360,(Z$3-1979)*4+Z$1+2,FALSE)</f>
        <v>866116</v>
      </c>
      <c r="AA14" s="11">
        <f>VLOOKUP($B14,Data!$A$3:$EX$360,(AA$3-1979)*4+AA$1+2,FALSE)</f>
        <v>708797</v>
      </c>
      <c r="AB14" s="11">
        <f>VLOOKUP($B14,Data!$A$3:$EX$360,(AB$3-1979)*4+AB$1+2,FALSE)</f>
        <v>659685</v>
      </c>
      <c r="AC14" s="11">
        <f>VLOOKUP($B14,Data!$A$3:$EX$360,(AC$3-1979)*4+AC$1+2,FALSE)</f>
        <v>762569</v>
      </c>
      <c r="AD14" s="11">
        <f>VLOOKUP($B14,Data!$A$3:$EX$360,(AD$3-1979)*4+AD$1+2,FALSE)</f>
        <v>736007</v>
      </c>
      <c r="AE14" s="11">
        <f>VLOOKUP($B14,Data!$A$3:$EX$360,(AE$3-1979)*4+AE$1+2,FALSE)</f>
        <v>1188261</v>
      </c>
      <c r="AF14" s="11">
        <f>VLOOKUP($B14,Data!$A$3:$EX$360,(AF$3-1979)*4+AF$1+2,FALSE)</f>
        <v>2015382</v>
      </c>
      <c r="AG14" s="11">
        <f>VLOOKUP($B14,Data!$A$3:$EX$360,(AG$3-1979)*4+AG$1+2,FALSE)</f>
        <v>1802378</v>
      </c>
      <c r="AH14" s="11">
        <f>VLOOKUP($B14,Data!$A$3:$EX$360,(AH$3-1979)*4+AH$1+2,FALSE)</f>
        <v>1401352</v>
      </c>
      <c r="AI14" s="11">
        <f>VLOOKUP($B14,Data!$A$3:$EX$360,(AI$3-1979)*4+AI$1+2,FALSE)</f>
        <v>1381297</v>
      </c>
      <c r="AJ14" s="11">
        <f>VLOOKUP($B14,Data!$A$3:$EX$360,(AJ$3-1979)*4+AJ$1+2,FALSE)</f>
        <v>1186900</v>
      </c>
      <c r="AK14" s="11">
        <f>VLOOKUP($B14,Data!$A$3:$EX$360,(AK$3-1979)*4+AK$1+2,FALSE)</f>
        <v>1086401</v>
      </c>
      <c r="AL14" s="11">
        <f>VLOOKUP($B14,Data!$A$3:$EX$360,(AL$3-1979)*4+AL$1+2,FALSE)</f>
        <v>1154988</v>
      </c>
      <c r="AM14" s="11">
        <f>VLOOKUP($B14,Data!$A$3:$EX$360,(AM$3-1979)*4+AM$1+2,FALSE)</f>
        <v>1140977</v>
      </c>
      <c r="AN14" s="4">
        <f>VLOOKUP($B14,Data!$A$3:$EX$360,(AN$3-1979)*4+AN$1+2,FALSE)</f>
        <v>0</v>
      </c>
    </row>
    <row r="15" spans="1:40">
      <c r="A15" s="7" t="s">
        <v>13</v>
      </c>
      <c r="B15" s="4" t="s">
        <v>348</v>
      </c>
      <c r="C15" s="4">
        <f>VLOOKUP($B15,Data!$A$3:$EX$360,(C$3-1979)*4+C$1+2,FALSE)</f>
        <v>423281</v>
      </c>
      <c r="D15" s="11">
        <f>VLOOKUP($B15,Data!$A$3:$EX$360,(D$3-1979)*4+D$1+2,FALSE)</f>
        <v>442330</v>
      </c>
      <c r="E15" s="11">
        <f>VLOOKUP($B15,Data!$A$3:$EX$360,(E$3-1979)*4+E$1+2,FALSE)</f>
        <v>460750</v>
      </c>
      <c r="F15" s="11">
        <f>VLOOKUP($B15,Data!$A$3:$EX$360,(F$3-1979)*4+F$1+2,FALSE)</f>
        <v>517054</v>
      </c>
      <c r="G15" s="11">
        <f>VLOOKUP($B15,Data!$A$3:$EX$360,(G$3-1979)*4+G$1+2,FALSE)</f>
        <v>597186</v>
      </c>
      <c r="H15" s="11">
        <f>VLOOKUP($B15,Data!$A$3:$EX$360,(H$3-1979)*4+H$1+2,FALSE)</f>
        <v>699266</v>
      </c>
      <c r="I15" s="11">
        <f>VLOOKUP($B15,Data!$A$3:$EX$360,(I$3-1979)*4+I$1+2,FALSE)</f>
        <v>834169</v>
      </c>
      <c r="J15" s="11">
        <f>VLOOKUP($B15,Data!$A$3:$EX$360,(J$3-1979)*4+J$1+2,FALSE)</f>
        <v>877029</v>
      </c>
      <c r="K15" s="11">
        <f>VLOOKUP($B15,Data!$A$3:$EX$360,(K$3-1979)*4+K$1+2,FALSE)</f>
        <v>1056911</v>
      </c>
      <c r="L15" s="11">
        <f>VLOOKUP($B15,Data!$A$3:$EX$360,(L$3-1979)*4+L$1+2,FALSE)</f>
        <v>1298116</v>
      </c>
      <c r="M15" s="11">
        <f>VLOOKUP($B15,Data!$A$3:$EX$360,(M$3-1979)*4+M$1+2,FALSE)</f>
        <v>1385395</v>
      </c>
      <c r="N15" s="11">
        <f>VLOOKUP($B15,Data!$A$3:$EX$360,(N$3-1979)*4+N$1+2,FALSE)</f>
        <v>1629228</v>
      </c>
      <c r="O15" s="11">
        <f>VLOOKUP($B15,Data!$A$3:$EX$360,(O$3-1979)*4+O$1+2,FALSE)</f>
        <v>1622243</v>
      </c>
      <c r="P15" s="11">
        <f>VLOOKUP($B15,Data!$A$3:$EX$360,(P$3-1979)*4+P$1+2,FALSE)</f>
        <v>1722504</v>
      </c>
      <c r="Q15" s="11">
        <f>VLOOKUP($B15,Data!$A$3:$EX$360,(Q$3-1979)*4+Q$1+2,FALSE)</f>
        <v>1802195</v>
      </c>
      <c r="R15" s="11">
        <f>VLOOKUP($B15,Data!$A$3:$EX$360,(R$3-1979)*4+R$1+2,FALSE)</f>
        <v>2306290</v>
      </c>
      <c r="S15" s="11">
        <f>VLOOKUP($B15,Data!$A$3:$EX$360,(S$3-1979)*4+S$1+2,FALSE)</f>
        <v>2236946</v>
      </c>
      <c r="T15" s="11">
        <f>VLOOKUP($B15,Data!$A$3:$EX$360,(T$3-1979)*4+T$1+2,FALSE)</f>
        <v>2357760</v>
      </c>
      <c r="U15" s="11">
        <f>VLOOKUP($B15,Data!$A$3:$EX$360,(U$3-1979)*4+U$1+2,FALSE)</f>
        <v>2238011</v>
      </c>
      <c r="V15" s="11">
        <f>VLOOKUP($B15,Data!$A$3:$EX$360,(V$3-1979)*4+V$1+2,FALSE)</f>
        <v>2259758</v>
      </c>
      <c r="W15" s="11">
        <f>VLOOKUP($B15,Data!$A$3:$EX$360,(W$3-1979)*4+W$1+2,FALSE)</f>
        <v>2481967</v>
      </c>
      <c r="X15" s="11">
        <f>VLOOKUP($B15,Data!$A$3:$EX$360,(X$3-1979)*4+X$1+2,FALSE)</f>
        <v>2355175</v>
      </c>
      <c r="Y15" s="11">
        <f>VLOOKUP($B15,Data!$A$3:$EX$360,(Y$3-1979)*4+Y$1+2,FALSE)</f>
        <v>2147517</v>
      </c>
      <c r="Z15" s="11">
        <f>VLOOKUP($B15,Data!$A$3:$EX$360,(Z$3-1979)*4+Z$1+2,FALSE)</f>
        <v>2078999</v>
      </c>
      <c r="AA15" s="11">
        <f>VLOOKUP($B15,Data!$A$3:$EX$360,(AA$3-1979)*4+AA$1+2,FALSE)</f>
        <v>2220361</v>
      </c>
      <c r="AB15" s="11">
        <f>VLOOKUP($B15,Data!$A$3:$EX$360,(AB$3-1979)*4+AB$1+2,FALSE)</f>
        <v>3179979</v>
      </c>
      <c r="AC15" s="11">
        <f>VLOOKUP($B15,Data!$A$3:$EX$360,(AC$3-1979)*4+AC$1+2,FALSE)</f>
        <v>3476869</v>
      </c>
      <c r="AD15" s="11">
        <f>VLOOKUP($B15,Data!$A$3:$EX$360,(AD$3-1979)*4+AD$1+2,FALSE)</f>
        <v>3461972</v>
      </c>
      <c r="AE15" s="11">
        <f>VLOOKUP($B15,Data!$A$3:$EX$360,(AE$3-1979)*4+AE$1+2,FALSE)</f>
        <v>4064863</v>
      </c>
      <c r="AF15" s="11">
        <f>VLOOKUP($B15,Data!$A$3:$EX$360,(AF$3-1979)*4+AF$1+2,FALSE)</f>
        <v>5104679</v>
      </c>
      <c r="AG15" s="11">
        <f>VLOOKUP($B15,Data!$A$3:$EX$360,(AG$3-1979)*4+AG$1+2,FALSE)</f>
        <v>4947918</v>
      </c>
      <c r="AH15" s="11">
        <f>VLOOKUP($B15,Data!$A$3:$EX$360,(AH$3-1979)*4+AH$1+2,FALSE)</f>
        <v>4859354</v>
      </c>
      <c r="AI15" s="11">
        <f>VLOOKUP($B15,Data!$A$3:$EX$360,(AI$3-1979)*4+AI$1+2,FALSE)</f>
        <v>4322652</v>
      </c>
      <c r="AJ15" s="11">
        <f>VLOOKUP($B15,Data!$A$3:$EX$360,(AJ$3-1979)*4+AJ$1+2,FALSE)</f>
        <v>4137534</v>
      </c>
      <c r="AK15" s="11">
        <f>VLOOKUP($B15,Data!$A$3:$EX$360,(AK$3-1979)*4+AK$1+2,FALSE)</f>
        <v>4335286</v>
      </c>
      <c r="AL15" s="11">
        <f>VLOOKUP($B15,Data!$A$3:$EX$360,(AL$3-1979)*4+AL$1+2,FALSE)</f>
        <v>3993128</v>
      </c>
      <c r="AM15" s="11">
        <f>VLOOKUP($B15,Data!$A$3:$EX$360,(AM$3-1979)*4+AM$1+2,FALSE)</f>
        <v>4440017</v>
      </c>
      <c r="AN15" s="4">
        <f>VLOOKUP($B15,Data!$A$3:$EX$360,(AN$3-1979)*4+AN$1+2,FALSE)</f>
        <v>0</v>
      </c>
    </row>
    <row r="16" spans="1:40" outlineLevel="1">
      <c r="A16" s="8" t="s">
        <v>324</v>
      </c>
      <c r="B16" s="4" t="s">
        <v>327</v>
      </c>
      <c r="C16" s="4">
        <f>VLOOKUP($B16,Data!$A$3:$EX$360,(C$3-1979)*4+C$1+2,FALSE)</f>
        <v>14399</v>
      </c>
      <c r="D16" s="11">
        <f>VLOOKUP($B16,Data!$A$3:$EX$360,(D$3-1979)*4+D$1+2,FALSE)</f>
        <v>22221</v>
      </c>
      <c r="E16" s="11">
        <f>VLOOKUP($B16,Data!$A$3:$EX$360,(E$3-1979)*4+E$1+2,FALSE)</f>
        <v>18359</v>
      </c>
      <c r="F16" s="11">
        <f>VLOOKUP($B16,Data!$A$3:$EX$360,(F$3-1979)*4+F$1+2,FALSE)</f>
        <v>23313</v>
      </c>
      <c r="G16" s="11">
        <f>VLOOKUP($B16,Data!$A$3:$EX$360,(G$3-1979)*4+G$1+2,FALSE)</f>
        <v>22573</v>
      </c>
      <c r="H16" s="11">
        <f>VLOOKUP($B16,Data!$A$3:$EX$360,(H$3-1979)*4+H$1+2,FALSE)</f>
        <v>27897</v>
      </c>
      <c r="I16" s="11">
        <f>VLOOKUP($B16,Data!$A$3:$EX$360,(I$3-1979)*4+I$1+2,FALSE)</f>
        <v>49768</v>
      </c>
      <c r="J16" s="11">
        <f>VLOOKUP($B16,Data!$A$3:$EX$360,(J$3-1979)*4+J$1+2,FALSE)</f>
        <v>58997</v>
      </c>
      <c r="K16" s="11">
        <f>VLOOKUP($B16,Data!$A$3:$EX$360,(K$3-1979)*4+K$1+2,FALSE)</f>
        <v>41088</v>
      </c>
      <c r="L16" s="11">
        <f>VLOOKUP($B16,Data!$A$3:$EX$360,(L$3-1979)*4+L$1+2,FALSE)</f>
        <v>45072</v>
      </c>
      <c r="M16" s="11">
        <f>VLOOKUP($B16,Data!$A$3:$EX$360,(M$3-1979)*4+M$1+2,FALSE)</f>
        <v>55265</v>
      </c>
      <c r="N16" s="11">
        <f>VLOOKUP($B16,Data!$A$3:$EX$360,(N$3-1979)*4+N$1+2,FALSE)</f>
        <v>64851</v>
      </c>
      <c r="O16" s="11">
        <f>VLOOKUP($B16,Data!$A$3:$EX$360,(O$3-1979)*4+O$1+2,FALSE)</f>
        <v>95461</v>
      </c>
      <c r="P16" s="11">
        <f>VLOOKUP($B16,Data!$A$3:$EX$360,(P$3-1979)*4+P$1+2,FALSE)</f>
        <v>85548</v>
      </c>
      <c r="Q16" s="11">
        <f>VLOOKUP($B16,Data!$A$3:$EX$360,(Q$3-1979)*4+Q$1+2,FALSE)</f>
        <v>112311</v>
      </c>
      <c r="R16" s="11">
        <f>VLOOKUP($B16,Data!$A$3:$EX$360,(R$3-1979)*4+R$1+2,FALSE)</f>
        <v>115745</v>
      </c>
      <c r="S16" s="11">
        <f>VLOOKUP($B16,Data!$A$3:$EX$360,(S$3-1979)*4+S$1+2,FALSE)</f>
        <v>145390</v>
      </c>
      <c r="T16" s="11">
        <f>VLOOKUP($B16,Data!$A$3:$EX$360,(T$3-1979)*4+T$1+2,FALSE)</f>
        <v>189937</v>
      </c>
      <c r="U16" s="11">
        <f>VLOOKUP($B16,Data!$A$3:$EX$360,(U$3-1979)*4+U$1+2,FALSE)</f>
        <v>219822</v>
      </c>
      <c r="V16" s="11">
        <f>VLOOKUP($B16,Data!$A$3:$EX$360,(V$3-1979)*4+V$1+2,FALSE)</f>
        <v>292339</v>
      </c>
      <c r="W16" s="11">
        <f>VLOOKUP($B16,Data!$A$3:$EX$360,(W$3-1979)*4+W$1+2,FALSE)</f>
        <v>349661</v>
      </c>
      <c r="X16" s="11">
        <f>VLOOKUP($B16,Data!$A$3:$EX$360,(X$3-1979)*4+X$1+2,FALSE)</f>
        <v>460738</v>
      </c>
      <c r="Y16" s="11">
        <f>VLOOKUP($B16,Data!$A$3:$EX$360,(Y$3-1979)*4+Y$1+2,FALSE)</f>
        <v>502146</v>
      </c>
      <c r="Z16" s="11">
        <f>VLOOKUP($B16,Data!$A$3:$EX$360,(Z$3-1979)*4+Z$1+2,FALSE)</f>
        <v>441850</v>
      </c>
      <c r="AA16" s="11">
        <f>VLOOKUP($B16,Data!$A$3:$EX$360,(AA$3-1979)*4+AA$1+2,FALSE)</f>
        <v>521075</v>
      </c>
      <c r="AB16" s="11">
        <f>VLOOKUP($B16,Data!$A$3:$EX$360,(AB$3-1979)*4+AB$1+2,FALSE)</f>
        <v>635200</v>
      </c>
      <c r="AC16" s="11">
        <f>VLOOKUP($B16,Data!$A$3:$EX$360,(AC$3-1979)*4+AC$1+2,FALSE)</f>
        <v>623442</v>
      </c>
      <c r="AD16" s="11">
        <f>VLOOKUP($B16,Data!$A$3:$EX$360,(AD$3-1979)*4+AD$1+2,FALSE)</f>
        <v>700594</v>
      </c>
      <c r="AE16" s="11">
        <f>VLOOKUP($B16,Data!$A$3:$EX$360,(AE$3-1979)*4+AE$1+2,FALSE)</f>
        <v>917008</v>
      </c>
      <c r="AF16" s="11">
        <f>VLOOKUP($B16,Data!$A$3:$EX$360,(AF$3-1979)*4+AF$1+2,FALSE)</f>
        <v>737433</v>
      </c>
      <c r="AG16" s="11">
        <f>VLOOKUP($B16,Data!$A$3:$EX$360,(AG$3-1979)*4+AG$1+2,FALSE)</f>
        <v>701732</v>
      </c>
      <c r="AH16" s="11">
        <f>VLOOKUP($B16,Data!$A$3:$EX$360,(AH$3-1979)*4+AH$1+2,FALSE)</f>
        <v>725246</v>
      </c>
      <c r="AI16" s="11">
        <f>VLOOKUP($B16,Data!$A$3:$EX$360,(AI$3-1979)*4+AI$1+2,FALSE)</f>
        <v>726120</v>
      </c>
      <c r="AJ16" s="11">
        <f>VLOOKUP($B16,Data!$A$3:$EX$360,(AJ$3-1979)*4+AJ$1+2,FALSE)</f>
        <v>757028</v>
      </c>
      <c r="AK16" s="11">
        <f>VLOOKUP($B16,Data!$A$3:$EX$360,(AK$3-1979)*4+AK$1+2,FALSE)</f>
        <v>815484</v>
      </c>
      <c r="AL16" s="11">
        <f>VLOOKUP($B16,Data!$A$3:$EX$360,(AL$3-1979)*4+AL$1+2,FALSE)</f>
        <v>868953</v>
      </c>
      <c r="AM16" s="11">
        <f>VLOOKUP($B16,Data!$A$3:$EX$360,(AM$3-1979)*4+AM$1+2,FALSE)</f>
        <v>820628</v>
      </c>
      <c r="AN16" s="4">
        <f>VLOOKUP($B16,Data!$A$3:$EX$360,(AN$3-1979)*4+AN$1+2,FALSE)</f>
        <v>0</v>
      </c>
    </row>
    <row r="17" spans="1:40" outlineLevel="1">
      <c r="A17" s="8" t="s">
        <v>325</v>
      </c>
      <c r="B17" s="4" t="s">
        <v>326</v>
      </c>
      <c r="C17" s="4">
        <f>VLOOKUP($B17,Data!$A$3:$EX$360,(C$3-1979)*4+C$1+2,FALSE)</f>
        <v>0</v>
      </c>
      <c r="D17" s="11">
        <f>VLOOKUP($B17,Data!$A$3:$EX$360,(D$3-1979)*4+D$1+2,FALSE)</f>
        <v>0</v>
      </c>
      <c r="E17" s="11">
        <f>VLOOKUP($B17,Data!$A$3:$EX$360,(E$3-1979)*4+E$1+2,FALSE)</f>
        <v>0</v>
      </c>
      <c r="F17" s="11">
        <f>VLOOKUP($B17,Data!$A$3:$EX$360,(F$3-1979)*4+F$1+2,FALSE)</f>
        <v>0</v>
      </c>
      <c r="G17" s="11">
        <f>VLOOKUP($B17,Data!$A$3:$EX$360,(G$3-1979)*4+G$1+2,FALSE)</f>
        <v>0</v>
      </c>
      <c r="H17" s="11">
        <f>VLOOKUP($B17,Data!$A$3:$EX$360,(H$3-1979)*4+H$1+2,FALSE)</f>
        <v>0</v>
      </c>
      <c r="I17" s="11">
        <f>VLOOKUP($B17,Data!$A$3:$EX$360,(I$3-1979)*4+I$1+2,FALSE)</f>
        <v>0</v>
      </c>
      <c r="J17" s="11">
        <f>VLOOKUP($B17,Data!$A$3:$EX$360,(J$3-1979)*4+J$1+2,FALSE)</f>
        <v>0</v>
      </c>
      <c r="K17" s="11">
        <f>VLOOKUP($B17,Data!$A$3:$EX$360,(K$3-1979)*4+K$1+2,FALSE)</f>
        <v>0</v>
      </c>
      <c r="L17" s="11">
        <f>VLOOKUP($B17,Data!$A$3:$EX$360,(L$3-1979)*4+L$1+2,FALSE)</f>
        <v>0</v>
      </c>
      <c r="M17" s="11">
        <f>VLOOKUP($B17,Data!$A$3:$EX$360,(M$3-1979)*4+M$1+2,FALSE)</f>
        <v>0</v>
      </c>
      <c r="N17" s="11">
        <f>VLOOKUP($B17,Data!$A$3:$EX$360,(N$3-1979)*4+N$1+2,FALSE)</f>
        <v>0</v>
      </c>
      <c r="O17" s="11">
        <f>VLOOKUP($B17,Data!$A$3:$EX$360,(O$3-1979)*4+O$1+2,FALSE)</f>
        <v>0</v>
      </c>
      <c r="P17" s="11">
        <f>VLOOKUP($B17,Data!$A$3:$EX$360,(P$3-1979)*4+P$1+2,FALSE)</f>
        <v>0</v>
      </c>
      <c r="Q17" s="11">
        <f>VLOOKUP($B17,Data!$A$3:$EX$360,(Q$3-1979)*4+Q$1+2,FALSE)</f>
        <v>0</v>
      </c>
      <c r="R17" s="11">
        <f>VLOOKUP($B17,Data!$A$3:$EX$360,(R$3-1979)*4+R$1+2,FALSE)</f>
        <v>0</v>
      </c>
      <c r="S17" s="11">
        <f>VLOOKUP($B17,Data!$A$3:$EX$360,(S$3-1979)*4+S$1+2,FALSE)</f>
        <v>133</v>
      </c>
      <c r="T17" s="11">
        <f>VLOOKUP($B17,Data!$A$3:$EX$360,(T$3-1979)*4+T$1+2,FALSE)</f>
        <v>75</v>
      </c>
      <c r="U17" s="11">
        <f>VLOOKUP($B17,Data!$A$3:$EX$360,(U$3-1979)*4+U$1+2,FALSE)</f>
        <v>189</v>
      </c>
      <c r="V17" s="11">
        <f>VLOOKUP($B17,Data!$A$3:$EX$360,(V$3-1979)*4+V$1+2,FALSE)</f>
        <v>155</v>
      </c>
      <c r="W17" s="11">
        <f>VLOOKUP($B17,Data!$A$3:$EX$360,(W$3-1979)*4+W$1+2,FALSE)</f>
        <v>589</v>
      </c>
      <c r="X17" s="11">
        <f>VLOOKUP($B17,Data!$A$3:$EX$360,(X$3-1979)*4+X$1+2,FALSE)</f>
        <v>1900</v>
      </c>
      <c r="Y17" s="11">
        <f>VLOOKUP($B17,Data!$A$3:$EX$360,(Y$3-1979)*4+Y$1+2,FALSE)</f>
        <v>2607</v>
      </c>
      <c r="Z17" s="11">
        <f>VLOOKUP($B17,Data!$A$3:$EX$360,(Z$3-1979)*4+Z$1+2,FALSE)</f>
        <v>2764</v>
      </c>
      <c r="AA17" s="11">
        <f>VLOOKUP($B17,Data!$A$3:$EX$360,(AA$3-1979)*4+AA$1+2,FALSE)</f>
        <v>3103</v>
      </c>
      <c r="AB17" s="11">
        <f>VLOOKUP($B17,Data!$A$3:$EX$360,(AB$3-1979)*4+AB$1+2,FALSE)</f>
        <v>5937</v>
      </c>
      <c r="AC17" s="11">
        <f>VLOOKUP($B17,Data!$A$3:$EX$360,(AC$3-1979)*4+AC$1+2,FALSE)</f>
        <v>8664</v>
      </c>
      <c r="AD17" s="11">
        <f>VLOOKUP($B17,Data!$A$3:$EX$360,(AD$3-1979)*4+AD$1+2,FALSE)</f>
        <v>9084</v>
      </c>
      <c r="AE17" s="11">
        <f>VLOOKUP($B17,Data!$A$3:$EX$360,(AE$3-1979)*4+AE$1+2,FALSE)</f>
        <v>17561</v>
      </c>
      <c r="AF17" s="11">
        <f>VLOOKUP($B17,Data!$A$3:$EX$360,(AF$3-1979)*4+AF$1+2,FALSE)</f>
        <v>29735</v>
      </c>
      <c r="AG17" s="11">
        <f>VLOOKUP($B17,Data!$A$3:$EX$360,(AG$3-1979)*4+AG$1+2,FALSE)</f>
        <v>26786</v>
      </c>
      <c r="AH17" s="11">
        <f>VLOOKUP($B17,Data!$A$3:$EX$360,(AH$3-1979)*4+AH$1+2,FALSE)</f>
        <v>26173</v>
      </c>
      <c r="AI17" s="11">
        <f>VLOOKUP($B17,Data!$A$3:$EX$360,(AI$3-1979)*4+AI$1+2,FALSE)</f>
        <v>23364</v>
      </c>
      <c r="AJ17" s="11">
        <f>VLOOKUP($B17,Data!$A$3:$EX$360,(AJ$3-1979)*4+AJ$1+2,FALSE)</f>
        <v>20899</v>
      </c>
      <c r="AK17" s="11">
        <f>VLOOKUP($B17,Data!$A$3:$EX$360,(AK$3-1979)*4+AK$1+2,FALSE)</f>
        <v>25903</v>
      </c>
      <c r="AL17" s="11">
        <f>VLOOKUP($B17,Data!$A$3:$EX$360,(AL$3-1979)*4+AL$1+2,FALSE)</f>
        <v>24266</v>
      </c>
      <c r="AM17" s="11">
        <f>VLOOKUP($B17,Data!$A$3:$EX$360,(AM$3-1979)*4+AM$1+2,FALSE)</f>
        <v>22010</v>
      </c>
      <c r="AN17" s="4">
        <f>VLOOKUP($B17,Data!$A$3:$EX$360,(AN$3-1979)*4+AN$1+2,FALSE)</f>
        <v>0</v>
      </c>
    </row>
    <row r="18" spans="1:40" outlineLevel="1">
      <c r="A18" s="8" t="s">
        <v>77</v>
      </c>
      <c r="B18" s="4" t="s">
        <v>328</v>
      </c>
      <c r="C18" s="4">
        <f>VLOOKUP($B18,Data!$A$3:$EX$360,(C$3-1979)*4+C$1+2,FALSE)</f>
        <v>71611</v>
      </c>
      <c r="D18" s="11">
        <f>VLOOKUP($B18,Data!$A$3:$EX$360,(D$3-1979)*4+D$1+2,FALSE)</f>
        <v>87255</v>
      </c>
      <c r="E18" s="11">
        <f>VLOOKUP($B18,Data!$A$3:$EX$360,(E$3-1979)*4+E$1+2,FALSE)</f>
        <v>101407</v>
      </c>
      <c r="F18" s="11">
        <f>VLOOKUP($B18,Data!$A$3:$EX$360,(F$3-1979)*4+F$1+2,FALSE)</f>
        <v>110888</v>
      </c>
      <c r="G18" s="11">
        <f>VLOOKUP($B18,Data!$A$3:$EX$360,(G$3-1979)*4+G$1+2,FALSE)</f>
        <v>111313</v>
      </c>
      <c r="H18" s="11">
        <f>VLOOKUP($B18,Data!$A$3:$EX$360,(H$3-1979)*4+H$1+2,FALSE)</f>
        <v>103009</v>
      </c>
      <c r="I18" s="11">
        <f>VLOOKUP($B18,Data!$A$3:$EX$360,(I$3-1979)*4+I$1+2,FALSE)</f>
        <v>116174</v>
      </c>
      <c r="J18" s="11">
        <f>VLOOKUP($B18,Data!$A$3:$EX$360,(J$3-1979)*4+J$1+2,FALSE)</f>
        <v>112602</v>
      </c>
      <c r="K18" s="11">
        <f>VLOOKUP($B18,Data!$A$3:$EX$360,(K$3-1979)*4+K$1+2,FALSE)</f>
        <v>120245</v>
      </c>
      <c r="L18" s="11">
        <f>VLOOKUP($B18,Data!$A$3:$EX$360,(L$3-1979)*4+L$1+2,FALSE)</f>
        <v>122501</v>
      </c>
      <c r="M18" s="11">
        <f>VLOOKUP($B18,Data!$A$3:$EX$360,(M$3-1979)*4+M$1+2,FALSE)</f>
        <v>131366</v>
      </c>
      <c r="N18" s="11">
        <f>VLOOKUP($B18,Data!$A$3:$EX$360,(N$3-1979)*4+N$1+2,FALSE)</f>
        <v>141412</v>
      </c>
      <c r="O18" s="11">
        <f>VLOOKUP($B18,Data!$A$3:$EX$360,(O$3-1979)*4+O$1+2,FALSE)</f>
        <v>143109</v>
      </c>
      <c r="P18" s="11">
        <f>VLOOKUP($B18,Data!$A$3:$EX$360,(P$3-1979)*4+P$1+2,FALSE)</f>
        <v>137126</v>
      </c>
      <c r="Q18" s="11">
        <f>VLOOKUP($B18,Data!$A$3:$EX$360,(Q$3-1979)*4+Q$1+2,FALSE)</f>
        <v>129666</v>
      </c>
      <c r="R18" s="11">
        <f>VLOOKUP($B18,Data!$A$3:$EX$360,(R$3-1979)*4+R$1+2,FALSE)</f>
        <v>120806</v>
      </c>
      <c r="S18" s="11">
        <f>VLOOKUP($B18,Data!$A$3:$EX$360,(S$3-1979)*4+S$1+2,FALSE)</f>
        <v>113576</v>
      </c>
      <c r="T18" s="11">
        <f>VLOOKUP($B18,Data!$A$3:$EX$360,(T$3-1979)*4+T$1+2,FALSE)</f>
        <v>106094</v>
      </c>
      <c r="U18" s="11">
        <f>VLOOKUP($B18,Data!$A$3:$EX$360,(U$3-1979)*4+U$1+2,FALSE)</f>
        <v>99014</v>
      </c>
      <c r="V18" s="11">
        <f>VLOOKUP($B18,Data!$A$3:$EX$360,(V$3-1979)*4+V$1+2,FALSE)</f>
        <v>94738</v>
      </c>
      <c r="W18" s="11">
        <f>VLOOKUP($B18,Data!$A$3:$EX$360,(W$3-1979)*4+W$1+2,FALSE)</f>
        <v>102042</v>
      </c>
      <c r="X18" s="11">
        <f>VLOOKUP($B18,Data!$A$3:$EX$360,(X$3-1979)*4+X$1+2,FALSE)</f>
        <v>103952</v>
      </c>
      <c r="Y18" s="11">
        <f>VLOOKUP($B18,Data!$A$3:$EX$360,(Y$3-1979)*4+Y$1+2,FALSE)</f>
        <v>109235</v>
      </c>
      <c r="Z18" s="11">
        <f>VLOOKUP($B18,Data!$A$3:$EX$360,(Z$3-1979)*4+Z$1+2,FALSE)</f>
        <v>117177</v>
      </c>
      <c r="AA18" s="11">
        <f>VLOOKUP($B18,Data!$A$3:$EX$360,(AA$3-1979)*4+AA$1+2,FALSE)</f>
        <v>122232</v>
      </c>
      <c r="AB18" s="11">
        <f>VLOOKUP($B18,Data!$A$3:$EX$360,(AB$3-1979)*4+AB$1+2,FALSE)</f>
        <v>132642</v>
      </c>
      <c r="AC18" s="11">
        <f>VLOOKUP($B18,Data!$A$3:$EX$360,(AC$3-1979)*4+AC$1+2,FALSE)</f>
        <v>140756</v>
      </c>
      <c r="AD18" s="11">
        <f>VLOOKUP($B18,Data!$A$3:$EX$360,(AD$3-1979)*4+AD$1+2,FALSE)</f>
        <v>123624</v>
      </c>
      <c r="AE18" s="11">
        <f>VLOOKUP($B18,Data!$A$3:$EX$360,(AE$3-1979)*4+AE$1+2,FALSE)</f>
        <v>110742</v>
      </c>
      <c r="AF18" s="11">
        <f>VLOOKUP($B18,Data!$A$3:$EX$360,(AF$3-1979)*4+AF$1+2,FALSE)</f>
        <v>127264</v>
      </c>
      <c r="AG18" s="11">
        <f>VLOOKUP($B18,Data!$A$3:$EX$360,(AG$3-1979)*4+AG$1+2,FALSE)</f>
        <v>145041</v>
      </c>
      <c r="AH18" s="11">
        <f>VLOOKUP($B18,Data!$A$3:$EX$360,(AH$3-1979)*4+AH$1+2,FALSE)</f>
        <v>149309</v>
      </c>
      <c r="AI18" s="11">
        <f>VLOOKUP($B18,Data!$A$3:$EX$360,(AI$3-1979)*4+AI$1+2,FALSE)</f>
        <v>154722</v>
      </c>
      <c r="AJ18" s="11">
        <f>VLOOKUP($B18,Data!$A$3:$EX$360,(AJ$3-1979)*4+AJ$1+2,FALSE)</f>
        <v>141183</v>
      </c>
      <c r="AK18" s="11">
        <f>VLOOKUP($B18,Data!$A$3:$EX$360,(AK$3-1979)*4+AK$1+2,FALSE)</f>
        <v>140361</v>
      </c>
      <c r="AL18" s="11">
        <f>VLOOKUP($B18,Data!$A$3:$EX$360,(AL$3-1979)*4+AL$1+2,FALSE)</f>
        <v>150663</v>
      </c>
      <c r="AM18" s="11">
        <f>VLOOKUP($B18,Data!$A$3:$EX$360,(AM$3-1979)*4+AM$1+2,FALSE)</f>
        <v>155532</v>
      </c>
      <c r="AN18" s="4">
        <f>VLOOKUP($B18,Data!$A$3:$EX$360,(AN$3-1979)*4+AN$1+2,FALSE)</f>
        <v>0</v>
      </c>
    </row>
    <row r="19" spans="1:40" outlineLevel="1">
      <c r="A19" s="8" t="s">
        <v>48</v>
      </c>
      <c r="B19" s="4" t="s">
        <v>329</v>
      </c>
      <c r="C19" s="4">
        <f>VLOOKUP($B19,Data!$A$3:$EX$360,(C$3-1979)*4+C$1+2,FALSE)</f>
        <v>0</v>
      </c>
      <c r="D19" s="11">
        <f>VLOOKUP($B19,Data!$A$3:$EX$360,(D$3-1979)*4+D$1+2,FALSE)</f>
        <v>0</v>
      </c>
      <c r="E19" s="11">
        <f>VLOOKUP($B19,Data!$A$3:$EX$360,(E$3-1979)*4+E$1+2,FALSE)</f>
        <v>0</v>
      </c>
      <c r="F19" s="11">
        <f>VLOOKUP($B19,Data!$A$3:$EX$360,(F$3-1979)*4+F$1+2,FALSE)</f>
        <v>0</v>
      </c>
      <c r="G19" s="11">
        <f>VLOOKUP($B19,Data!$A$3:$EX$360,(G$3-1979)*4+G$1+2,FALSE)</f>
        <v>0</v>
      </c>
      <c r="H19" s="11">
        <f>VLOOKUP($B19,Data!$A$3:$EX$360,(H$3-1979)*4+H$1+2,FALSE)</f>
        <v>0</v>
      </c>
      <c r="I19" s="11">
        <f>VLOOKUP($B19,Data!$A$3:$EX$360,(I$3-1979)*4+I$1+2,FALSE)</f>
        <v>0</v>
      </c>
      <c r="J19" s="11">
        <f>VLOOKUP($B19,Data!$A$3:$EX$360,(J$3-1979)*4+J$1+2,FALSE)</f>
        <v>0</v>
      </c>
      <c r="K19" s="11">
        <f>VLOOKUP($B19,Data!$A$3:$EX$360,(K$3-1979)*4+K$1+2,FALSE)</f>
        <v>0</v>
      </c>
      <c r="L19" s="11">
        <f>VLOOKUP($B19,Data!$A$3:$EX$360,(L$3-1979)*4+L$1+2,FALSE)</f>
        <v>0</v>
      </c>
      <c r="M19" s="11">
        <f>VLOOKUP($B19,Data!$A$3:$EX$360,(M$3-1979)*4+M$1+2,FALSE)</f>
        <v>0</v>
      </c>
      <c r="N19" s="11">
        <f>VLOOKUP($B19,Data!$A$3:$EX$360,(N$3-1979)*4+N$1+2,FALSE)</f>
        <v>0</v>
      </c>
      <c r="O19" s="11">
        <f>VLOOKUP($B19,Data!$A$3:$EX$360,(O$3-1979)*4+O$1+2,FALSE)</f>
        <v>0</v>
      </c>
      <c r="P19" s="11">
        <f>VLOOKUP($B19,Data!$A$3:$EX$360,(P$3-1979)*4+P$1+2,FALSE)</f>
        <v>0</v>
      </c>
      <c r="Q19" s="11">
        <f>VLOOKUP($B19,Data!$A$3:$EX$360,(Q$3-1979)*4+Q$1+2,FALSE)</f>
        <v>0</v>
      </c>
      <c r="R19" s="11">
        <f>VLOOKUP($B19,Data!$A$3:$EX$360,(R$3-1979)*4+R$1+2,FALSE)</f>
        <v>0</v>
      </c>
      <c r="S19" s="11">
        <f>VLOOKUP($B19,Data!$A$3:$EX$360,(S$3-1979)*4+S$1+2,FALSE)</f>
        <v>0</v>
      </c>
      <c r="T19" s="11">
        <f>VLOOKUP($B19,Data!$A$3:$EX$360,(T$3-1979)*4+T$1+2,FALSE)</f>
        <v>0</v>
      </c>
      <c r="U19" s="11">
        <f>VLOOKUP($B19,Data!$A$3:$EX$360,(U$3-1979)*4+U$1+2,FALSE)</f>
        <v>0</v>
      </c>
      <c r="V19" s="11">
        <f>VLOOKUP($B19,Data!$A$3:$EX$360,(V$3-1979)*4+V$1+2,FALSE)</f>
        <v>0</v>
      </c>
      <c r="W19" s="11">
        <f>VLOOKUP($B19,Data!$A$3:$EX$360,(W$3-1979)*4+W$1+2,FALSE)</f>
        <v>0</v>
      </c>
      <c r="X19" s="11">
        <f>VLOOKUP($B19,Data!$A$3:$EX$360,(X$3-1979)*4+X$1+2,FALSE)</f>
        <v>0</v>
      </c>
      <c r="Y19" s="11">
        <f>VLOOKUP($B19,Data!$A$3:$EX$360,(Y$3-1979)*4+Y$1+2,FALSE)</f>
        <v>0</v>
      </c>
      <c r="Z19" s="11">
        <f>VLOOKUP($B19,Data!$A$3:$EX$360,(Z$3-1979)*4+Z$1+2,FALSE)</f>
        <v>0</v>
      </c>
      <c r="AA19" s="11">
        <f>VLOOKUP($B19,Data!$A$3:$EX$360,(AA$3-1979)*4+AA$1+2,FALSE)</f>
        <v>0</v>
      </c>
      <c r="AB19" s="11">
        <f>VLOOKUP($B19,Data!$A$3:$EX$360,(AB$3-1979)*4+AB$1+2,FALSE)</f>
        <v>0</v>
      </c>
      <c r="AC19" s="11">
        <f>VLOOKUP($B19,Data!$A$3:$EX$360,(AC$3-1979)*4+AC$1+2,FALSE)</f>
        <v>0</v>
      </c>
      <c r="AD19" s="11">
        <f>VLOOKUP($B19,Data!$A$3:$EX$360,(AD$3-1979)*4+AD$1+2,FALSE)</f>
        <v>74840</v>
      </c>
      <c r="AE19" s="11">
        <f>VLOOKUP($B19,Data!$A$3:$EX$360,(AE$3-1979)*4+AE$1+2,FALSE)</f>
        <v>82536</v>
      </c>
      <c r="AF19" s="11">
        <f>VLOOKUP($B19,Data!$A$3:$EX$360,(AF$3-1979)*4+AF$1+2,FALSE)</f>
        <v>88922</v>
      </c>
      <c r="AG19" s="11">
        <f>VLOOKUP($B19,Data!$A$3:$EX$360,(AG$3-1979)*4+AG$1+2,FALSE)</f>
        <v>82528</v>
      </c>
      <c r="AH19" s="11">
        <f>VLOOKUP($B19,Data!$A$3:$EX$360,(AH$3-1979)*4+AH$1+2,FALSE)</f>
        <v>71327</v>
      </c>
      <c r="AI19" s="11">
        <f>VLOOKUP($B19,Data!$A$3:$EX$360,(AI$3-1979)*4+AI$1+2,FALSE)</f>
        <v>67074</v>
      </c>
      <c r="AJ19" s="11">
        <f>VLOOKUP($B19,Data!$A$3:$EX$360,(AJ$3-1979)*4+AJ$1+2,FALSE)</f>
        <v>58023</v>
      </c>
      <c r="AK19" s="11">
        <f>VLOOKUP($B19,Data!$A$3:$EX$360,(AK$3-1979)*4+AK$1+2,FALSE)</f>
        <v>51839</v>
      </c>
      <c r="AL19" s="11">
        <f>VLOOKUP($B19,Data!$A$3:$EX$360,(AL$3-1979)*4+AL$1+2,FALSE)</f>
        <v>47595</v>
      </c>
      <c r="AM19" s="11">
        <f>VLOOKUP($B19,Data!$A$3:$EX$360,(AM$3-1979)*4+AM$1+2,FALSE)</f>
        <v>44157</v>
      </c>
      <c r="AN19" s="4">
        <f>VLOOKUP($B19,Data!$A$3:$EX$360,(AN$3-1979)*4+AN$1+2,FALSE)</f>
        <v>0</v>
      </c>
    </row>
    <row r="20" spans="1:40">
      <c r="A20" s="7" t="s">
        <v>15</v>
      </c>
      <c r="B20" s="4" t="s">
        <v>347</v>
      </c>
      <c r="C20" s="4">
        <f>VLOOKUP($B20,Data!$A$3:$EX$360,(C$3-1979)*4+C$1+2,FALSE)</f>
        <v>86010</v>
      </c>
      <c r="D20" s="11">
        <f>VLOOKUP($B20,Data!$A$3:$EX$360,(D$3-1979)*4+D$1+2,FALSE)</f>
        <v>109476</v>
      </c>
      <c r="E20" s="11">
        <f>VLOOKUP($B20,Data!$A$3:$EX$360,(E$3-1979)*4+E$1+2,FALSE)</f>
        <v>119766</v>
      </c>
      <c r="F20" s="11">
        <f>VLOOKUP($B20,Data!$A$3:$EX$360,(F$3-1979)*4+F$1+2,FALSE)</f>
        <v>134201</v>
      </c>
      <c r="G20" s="11">
        <f>VLOOKUP($B20,Data!$A$3:$EX$360,(G$3-1979)*4+G$1+2,FALSE)</f>
        <v>133886</v>
      </c>
      <c r="H20" s="11">
        <f>VLOOKUP($B20,Data!$A$3:$EX$360,(H$3-1979)*4+H$1+2,FALSE)</f>
        <v>130906</v>
      </c>
      <c r="I20" s="11">
        <f>VLOOKUP($B20,Data!$A$3:$EX$360,(I$3-1979)*4+I$1+2,FALSE)</f>
        <v>165942</v>
      </c>
      <c r="J20" s="11">
        <f>VLOOKUP($B20,Data!$A$3:$EX$360,(J$3-1979)*4+J$1+2,FALSE)</f>
        <v>171599</v>
      </c>
      <c r="K20" s="11">
        <f>VLOOKUP($B20,Data!$A$3:$EX$360,(K$3-1979)*4+K$1+2,FALSE)</f>
        <v>161333</v>
      </c>
      <c r="L20" s="11">
        <f>VLOOKUP($B20,Data!$A$3:$EX$360,(L$3-1979)*4+L$1+2,FALSE)</f>
        <v>167573</v>
      </c>
      <c r="M20" s="11">
        <f>VLOOKUP($B20,Data!$A$3:$EX$360,(M$3-1979)*4+M$1+2,FALSE)</f>
        <v>186631</v>
      </c>
      <c r="N20" s="11">
        <f>VLOOKUP($B20,Data!$A$3:$EX$360,(N$3-1979)*4+N$1+2,FALSE)</f>
        <v>206263</v>
      </c>
      <c r="O20" s="11">
        <f>VLOOKUP($B20,Data!$A$3:$EX$360,(O$3-1979)*4+O$1+2,FALSE)</f>
        <v>238570</v>
      </c>
      <c r="P20" s="11">
        <f>VLOOKUP($B20,Data!$A$3:$EX$360,(P$3-1979)*4+P$1+2,FALSE)</f>
        <v>222674</v>
      </c>
      <c r="Q20" s="11">
        <f>VLOOKUP($B20,Data!$A$3:$EX$360,(Q$3-1979)*4+Q$1+2,FALSE)</f>
        <v>241977</v>
      </c>
      <c r="R20" s="11">
        <f>VLOOKUP($B20,Data!$A$3:$EX$360,(R$3-1979)*4+R$1+2,FALSE)</f>
        <v>236551</v>
      </c>
      <c r="S20" s="11">
        <f>VLOOKUP($B20,Data!$A$3:$EX$360,(S$3-1979)*4+S$1+2,FALSE)</f>
        <v>259099</v>
      </c>
      <c r="T20" s="11">
        <f>VLOOKUP($B20,Data!$A$3:$EX$360,(T$3-1979)*4+T$1+2,FALSE)</f>
        <v>296106</v>
      </c>
      <c r="U20" s="11">
        <f>VLOOKUP($B20,Data!$A$3:$EX$360,(U$3-1979)*4+U$1+2,FALSE)</f>
        <v>319025</v>
      </c>
      <c r="V20" s="11">
        <f>VLOOKUP($B20,Data!$A$3:$EX$360,(V$3-1979)*4+V$1+2,FALSE)</f>
        <v>387232</v>
      </c>
      <c r="W20" s="11">
        <f>VLOOKUP($B20,Data!$A$3:$EX$360,(W$3-1979)*4+W$1+2,FALSE)</f>
        <v>452292</v>
      </c>
      <c r="X20" s="11">
        <f>VLOOKUP($B20,Data!$A$3:$EX$360,(X$3-1979)*4+X$1+2,FALSE)</f>
        <v>566590</v>
      </c>
      <c r="Y20" s="11">
        <f>VLOOKUP($B20,Data!$A$3:$EX$360,(Y$3-1979)*4+Y$1+2,FALSE)</f>
        <v>613988</v>
      </c>
      <c r="Z20" s="11">
        <f>VLOOKUP($B20,Data!$A$3:$EX$360,(Z$3-1979)*4+Z$1+2,FALSE)</f>
        <v>561791</v>
      </c>
      <c r="AA20" s="11">
        <f>VLOOKUP($B20,Data!$A$3:$EX$360,(AA$3-1979)*4+AA$1+2,FALSE)</f>
        <v>646410</v>
      </c>
      <c r="AB20" s="11">
        <f>VLOOKUP($B20,Data!$A$3:$EX$360,(AB$3-1979)*4+AB$1+2,FALSE)</f>
        <v>773779</v>
      </c>
      <c r="AC20" s="11">
        <f>VLOOKUP($B20,Data!$A$3:$EX$360,(AC$3-1979)*4+AC$1+2,FALSE)</f>
        <v>772862</v>
      </c>
      <c r="AD20" s="11">
        <f>VLOOKUP($B20,Data!$A$3:$EX$360,(AD$3-1979)*4+AD$1+2,FALSE)</f>
        <v>908142</v>
      </c>
      <c r="AE20" s="11">
        <f>VLOOKUP($B20,Data!$A$3:$EX$360,(AE$3-1979)*4+AE$1+2,FALSE)</f>
        <v>1127847</v>
      </c>
      <c r="AF20" s="11">
        <f>VLOOKUP($B20,Data!$A$3:$EX$360,(AF$3-1979)*4+AF$1+2,FALSE)</f>
        <v>983354</v>
      </c>
      <c r="AG20" s="11">
        <f>VLOOKUP($B20,Data!$A$3:$EX$360,(AG$3-1979)*4+AG$1+2,FALSE)</f>
        <v>956087</v>
      </c>
      <c r="AH20" s="11">
        <f>VLOOKUP($B20,Data!$A$3:$EX$360,(AH$3-1979)*4+AH$1+2,FALSE)</f>
        <v>972055</v>
      </c>
      <c r="AI20" s="11">
        <f>VLOOKUP($B20,Data!$A$3:$EX$360,(AI$3-1979)*4+AI$1+2,FALSE)</f>
        <v>971280</v>
      </c>
      <c r="AJ20" s="11">
        <f>VLOOKUP($B20,Data!$A$3:$EX$360,(AJ$3-1979)*4+AJ$1+2,FALSE)</f>
        <v>977133</v>
      </c>
      <c r="AK20" s="11">
        <f>VLOOKUP($B20,Data!$A$3:$EX$360,(AK$3-1979)*4+AK$1+2,FALSE)</f>
        <v>1033587</v>
      </c>
      <c r="AL20" s="11">
        <f>VLOOKUP($B20,Data!$A$3:$EX$360,(AL$3-1979)*4+AL$1+2,FALSE)</f>
        <v>1091477</v>
      </c>
      <c r="AM20" s="11">
        <f>VLOOKUP($B20,Data!$A$3:$EX$360,(AM$3-1979)*4+AM$1+2,FALSE)</f>
        <v>1042327</v>
      </c>
      <c r="AN20" s="4">
        <f>VLOOKUP($B20,Data!$A$3:$EX$360,(AN$3-1979)*4+AN$1+2,FALSE)</f>
        <v>0</v>
      </c>
    </row>
    <row r="21" spans="1:40">
      <c r="A21" s="7" t="s">
        <v>18</v>
      </c>
      <c r="B21" s="4" t="s">
        <v>330</v>
      </c>
      <c r="C21" s="4">
        <f>VLOOKUP($B21,Data!$A$3:$EX$360,(C$3-1979)*4+C$1+2,FALSE)</f>
        <v>767889</v>
      </c>
      <c r="D21" s="11">
        <f>VLOOKUP($B21,Data!$A$3:$EX$360,(D$3-1979)*4+D$1+2,FALSE)</f>
        <v>1010470</v>
      </c>
      <c r="E21" s="11">
        <f>VLOOKUP($B21,Data!$A$3:$EX$360,(E$3-1979)*4+E$1+2,FALSE)</f>
        <v>905145</v>
      </c>
      <c r="F21" s="11">
        <f>VLOOKUP($B21,Data!$A$3:$EX$360,(F$3-1979)*4+F$1+2,FALSE)</f>
        <v>966318</v>
      </c>
      <c r="G21" s="11">
        <f>VLOOKUP($B21,Data!$A$3:$EX$360,(G$3-1979)*4+G$1+2,FALSE)</f>
        <v>1088573</v>
      </c>
      <c r="H21" s="11">
        <f>VLOOKUP($B21,Data!$A$3:$EX$360,(H$3-1979)*4+H$1+2,FALSE)</f>
        <v>1009964</v>
      </c>
      <c r="I21" s="11">
        <f>VLOOKUP($B21,Data!$A$3:$EX$360,(I$3-1979)*4+I$1+2,FALSE)</f>
        <v>1226872</v>
      </c>
      <c r="J21" s="11">
        <f>VLOOKUP($B21,Data!$A$3:$EX$360,(J$3-1979)*4+J$1+2,FALSE)</f>
        <v>1495169</v>
      </c>
      <c r="K21" s="11">
        <f>VLOOKUP($B21,Data!$A$3:$EX$360,(K$3-1979)*4+K$1+2,FALSE)</f>
        <v>1472855</v>
      </c>
      <c r="L21" s="11">
        <f>VLOOKUP($B21,Data!$A$3:$EX$360,(L$3-1979)*4+L$1+2,FALSE)</f>
        <v>1766266</v>
      </c>
      <c r="M21" s="11">
        <f>VLOOKUP($B21,Data!$A$3:$EX$360,(M$3-1979)*4+M$1+2,FALSE)</f>
        <v>2177525</v>
      </c>
      <c r="N21" s="11">
        <f>VLOOKUP($B21,Data!$A$3:$EX$360,(N$3-1979)*4+N$1+2,FALSE)</f>
        <v>1981360</v>
      </c>
      <c r="O21" s="11">
        <f>VLOOKUP($B21,Data!$A$3:$EX$360,(O$3-1979)*4+O$1+2,FALSE)</f>
        <v>2822437</v>
      </c>
      <c r="P21" s="11">
        <f>VLOOKUP($B21,Data!$A$3:$EX$360,(P$3-1979)*4+P$1+2,FALSE)</f>
        <v>3112850</v>
      </c>
      <c r="Q21" s="11">
        <f>VLOOKUP($B21,Data!$A$3:$EX$360,(Q$3-1979)*4+Q$1+2,FALSE)</f>
        <v>3478889</v>
      </c>
      <c r="R21" s="11">
        <f>VLOOKUP($B21,Data!$A$3:$EX$360,(R$3-1979)*4+R$1+2,FALSE)</f>
        <v>3350509</v>
      </c>
      <c r="S21" s="11">
        <f>VLOOKUP($B21,Data!$A$3:$EX$360,(S$3-1979)*4+S$1+2,FALSE)</f>
        <v>4498259</v>
      </c>
      <c r="T21" s="11">
        <f>VLOOKUP($B21,Data!$A$3:$EX$360,(T$3-1979)*4+T$1+2,FALSE)</f>
        <v>4756067</v>
      </c>
      <c r="U21" s="11">
        <f>VLOOKUP($B21,Data!$A$3:$EX$360,(U$3-1979)*4+U$1+2,FALSE)</f>
        <v>6191067</v>
      </c>
      <c r="V21" s="11">
        <f>VLOOKUP($B21,Data!$A$3:$EX$360,(V$3-1979)*4+V$1+2,FALSE)</f>
        <v>7526071</v>
      </c>
      <c r="W21" s="11">
        <f>VLOOKUP($B21,Data!$A$3:$EX$360,(W$3-1979)*4+W$1+2,FALSE)</f>
        <v>9619135</v>
      </c>
      <c r="X21" s="11">
        <f>VLOOKUP($B21,Data!$A$3:$EX$360,(X$3-1979)*4+X$1+2,FALSE)</f>
        <v>7974639</v>
      </c>
      <c r="Y21" s="11">
        <f>VLOOKUP($B21,Data!$A$3:$EX$360,(Y$3-1979)*4+Y$1+2,FALSE)</f>
        <v>6873677</v>
      </c>
      <c r="Z21" s="11">
        <f>VLOOKUP($B21,Data!$A$3:$EX$360,(Z$3-1979)*4+Z$1+2,FALSE)</f>
        <v>5221556</v>
      </c>
      <c r="AA21" s="11">
        <f>VLOOKUP($B21,Data!$A$3:$EX$360,(AA$3-1979)*4+AA$1+2,FALSE)</f>
        <v>6811948</v>
      </c>
      <c r="AB21" s="11">
        <f>VLOOKUP($B21,Data!$A$3:$EX$360,(AB$3-1979)*4+AB$1+2,FALSE)</f>
        <v>7552833</v>
      </c>
      <c r="AC21" s="11">
        <f>VLOOKUP($B21,Data!$A$3:$EX$360,(AC$3-1979)*4+AC$1+2,FALSE)</f>
        <v>8237249</v>
      </c>
      <c r="AD21" s="11">
        <f>VLOOKUP($B21,Data!$A$3:$EX$360,(AD$3-1979)*4+AD$1+2,FALSE)</f>
        <v>10195738</v>
      </c>
      <c r="AE21" s="11">
        <f>VLOOKUP($B21,Data!$A$3:$EX$360,(AE$3-1979)*4+AE$1+2,FALSE)</f>
        <v>10046819</v>
      </c>
      <c r="AF21" s="11">
        <f>VLOOKUP($B21,Data!$A$3:$EX$360,(AF$3-1979)*4+AF$1+2,FALSE)</f>
        <v>5673281</v>
      </c>
      <c r="AG21" s="11">
        <f>VLOOKUP($B21,Data!$A$3:$EX$360,(AG$3-1979)*4+AG$1+2,FALSE)</f>
        <v>7352766</v>
      </c>
      <c r="AH21" s="11">
        <f>VLOOKUP($B21,Data!$A$3:$EX$360,(AH$3-1979)*4+AH$1+2,FALSE)</f>
        <v>8793914</v>
      </c>
      <c r="AI21" s="11">
        <f>VLOOKUP($B21,Data!$A$3:$EX$360,(AI$3-1979)*4+AI$1+2,FALSE)</f>
        <v>8401476</v>
      </c>
      <c r="AJ21" s="11">
        <f>VLOOKUP($B21,Data!$A$3:$EX$360,(AJ$3-1979)*4+AJ$1+2,FALSE)</f>
        <v>9786177</v>
      </c>
      <c r="AK21" s="11">
        <f>VLOOKUP($B21,Data!$A$3:$EX$360,(AK$3-1979)*4+AK$1+2,FALSE)</f>
        <v>12845761</v>
      </c>
      <c r="AL21" s="11">
        <f>VLOOKUP($B21,Data!$A$3:$EX$360,(AL$3-1979)*4+AL$1+2,FALSE)</f>
        <v>14356658</v>
      </c>
      <c r="AM21" s="11">
        <f>VLOOKUP($B21,Data!$A$3:$EX$360,(AM$3-1979)*4+AM$1+2,FALSE)</f>
        <v>14159833</v>
      </c>
      <c r="AN21" s="4">
        <f>VLOOKUP($B21,Data!$A$3:$EX$360,(AN$3-1979)*4+AN$1+2,FALSE)</f>
        <v>0</v>
      </c>
    </row>
    <row r="22" spans="1:40">
      <c r="A22" s="7" t="s">
        <v>28</v>
      </c>
      <c r="B22" s="4" t="s">
        <v>331</v>
      </c>
      <c r="C22" s="4">
        <f>VLOOKUP($B22,Data!$A$3:$EX$360,(C$3-1979)*4+C$1+2,FALSE)</f>
        <v>38388</v>
      </c>
      <c r="D22" s="11">
        <f>VLOOKUP($B22,Data!$A$3:$EX$360,(D$3-1979)*4+D$1+2,FALSE)</f>
        <v>52060</v>
      </c>
      <c r="E22" s="11">
        <f>VLOOKUP($B22,Data!$A$3:$EX$360,(E$3-1979)*4+E$1+2,FALSE)</f>
        <v>52640</v>
      </c>
      <c r="F22" s="11">
        <f>VLOOKUP($B22,Data!$A$3:$EX$360,(F$3-1979)*4+F$1+2,FALSE)</f>
        <v>65110</v>
      </c>
      <c r="G22" s="11">
        <f>VLOOKUP($B22,Data!$A$3:$EX$360,(G$3-1979)*4+G$1+2,FALSE)</f>
        <v>98040</v>
      </c>
      <c r="H22" s="11">
        <f>VLOOKUP($B22,Data!$A$3:$EX$360,(H$3-1979)*4+H$1+2,FALSE)</f>
        <v>119018</v>
      </c>
      <c r="I22" s="11">
        <f>VLOOKUP($B22,Data!$A$3:$EX$360,(I$3-1979)*4+I$1+2,FALSE)</f>
        <v>219442</v>
      </c>
      <c r="J22" s="11">
        <f>VLOOKUP($B22,Data!$A$3:$EX$360,(J$3-1979)*4+J$1+2,FALSE)</f>
        <v>375743</v>
      </c>
      <c r="K22" s="11">
        <f>VLOOKUP($B22,Data!$A$3:$EX$360,(K$3-1979)*4+K$1+2,FALSE)</f>
        <v>397429</v>
      </c>
      <c r="L22" s="11">
        <f>VLOOKUP($B22,Data!$A$3:$EX$360,(L$3-1979)*4+L$1+2,FALSE)</f>
        <v>411389</v>
      </c>
      <c r="M22" s="11">
        <f>VLOOKUP($B22,Data!$A$3:$EX$360,(M$3-1979)*4+M$1+2,FALSE)</f>
        <v>461721</v>
      </c>
      <c r="N22" s="11">
        <f>VLOOKUP($B22,Data!$A$3:$EX$360,(N$3-1979)*4+N$1+2,FALSE)</f>
        <v>465940</v>
      </c>
      <c r="O22" s="11">
        <f>VLOOKUP($B22,Data!$A$3:$EX$360,(O$3-1979)*4+O$1+2,FALSE)</f>
        <v>633019</v>
      </c>
      <c r="P22" s="11">
        <f>VLOOKUP($B22,Data!$A$3:$EX$360,(P$3-1979)*4+P$1+2,FALSE)</f>
        <v>801030</v>
      </c>
      <c r="Q22" s="11">
        <f>VLOOKUP($B22,Data!$A$3:$EX$360,(Q$3-1979)*4+Q$1+2,FALSE)</f>
        <v>1082245</v>
      </c>
      <c r="R22" s="11">
        <f>VLOOKUP($B22,Data!$A$3:$EX$360,(R$3-1979)*4+R$1+2,FALSE)</f>
        <v>998483</v>
      </c>
      <c r="S22" s="11">
        <f>VLOOKUP($B22,Data!$A$3:$EX$360,(S$3-1979)*4+S$1+2,FALSE)</f>
        <v>1210218</v>
      </c>
      <c r="T22" s="11">
        <f>VLOOKUP($B22,Data!$A$3:$EX$360,(T$3-1979)*4+T$1+2,FALSE)</f>
        <v>1450356</v>
      </c>
      <c r="U22" s="11">
        <f>VLOOKUP($B22,Data!$A$3:$EX$360,(U$3-1979)*4+U$1+2,FALSE)</f>
        <v>1831257</v>
      </c>
      <c r="V22" s="11">
        <f>VLOOKUP($B22,Data!$A$3:$EX$360,(V$3-1979)*4+V$1+2,FALSE)</f>
        <v>2213039</v>
      </c>
      <c r="W22" s="11">
        <f>VLOOKUP($B22,Data!$A$3:$EX$360,(W$3-1979)*4+W$1+2,FALSE)</f>
        <v>2651137</v>
      </c>
      <c r="X22" s="11">
        <f>VLOOKUP($B22,Data!$A$3:$EX$360,(X$3-1979)*4+X$1+2,FALSE)</f>
        <v>2466199</v>
      </c>
      <c r="Y22" s="11">
        <f>VLOOKUP($B22,Data!$A$3:$EX$360,(Y$3-1979)*4+Y$1+2,FALSE)</f>
        <v>2336419</v>
      </c>
      <c r="Z22" s="11">
        <f>VLOOKUP($B22,Data!$A$3:$EX$360,(Z$3-1979)*4+Z$1+2,FALSE)</f>
        <v>1996603</v>
      </c>
      <c r="AA22" s="11">
        <f>VLOOKUP($B22,Data!$A$3:$EX$360,(AA$3-1979)*4+AA$1+2,FALSE)</f>
        <v>2677931</v>
      </c>
      <c r="AB22" s="11">
        <f>VLOOKUP($B22,Data!$A$3:$EX$360,(AB$3-1979)*4+AB$1+2,FALSE)</f>
        <v>3087564</v>
      </c>
      <c r="AC22" s="11">
        <f>VLOOKUP($B22,Data!$A$3:$EX$360,(AC$3-1979)*4+AC$1+2,FALSE)</f>
        <v>3278597</v>
      </c>
      <c r="AD22" s="11">
        <f>VLOOKUP($B22,Data!$A$3:$EX$360,(AD$3-1979)*4+AD$1+2,FALSE)</f>
        <v>3831696</v>
      </c>
      <c r="AE22" s="11">
        <f>VLOOKUP($B22,Data!$A$3:$EX$360,(AE$3-1979)*4+AE$1+2,FALSE)</f>
        <v>4314930</v>
      </c>
      <c r="AF22" s="11">
        <f>VLOOKUP($B22,Data!$A$3:$EX$360,(AF$3-1979)*4+AF$1+2,FALSE)</f>
        <v>2792277</v>
      </c>
      <c r="AG22" s="11">
        <f>VLOOKUP($B22,Data!$A$3:$EX$360,(AG$3-1979)*4+AG$1+2,FALSE)</f>
        <v>3850331</v>
      </c>
      <c r="AH22" s="11">
        <f>VLOOKUP($B22,Data!$A$3:$EX$360,(AH$3-1979)*4+AH$1+2,FALSE)</f>
        <v>4472974</v>
      </c>
      <c r="AI22" s="11">
        <f>VLOOKUP($B22,Data!$A$3:$EX$360,(AI$3-1979)*4+AI$1+2,FALSE)</f>
        <v>4432866</v>
      </c>
      <c r="AJ22" s="11">
        <f>VLOOKUP($B22,Data!$A$3:$EX$360,(AJ$3-1979)*4+AJ$1+2,FALSE)</f>
        <v>5251388</v>
      </c>
      <c r="AK22" s="11">
        <f>VLOOKUP($B22,Data!$A$3:$EX$360,(AK$3-1979)*4+AK$1+2,FALSE)</f>
        <v>6250202</v>
      </c>
      <c r="AL22" s="11">
        <f>VLOOKUP($B22,Data!$A$3:$EX$360,(AL$3-1979)*4+AL$1+2,FALSE)</f>
        <v>6726337</v>
      </c>
      <c r="AM22" s="11">
        <f>VLOOKUP($B22,Data!$A$3:$EX$360,(AM$3-1979)*4+AM$1+2,FALSE)</f>
        <v>6504370</v>
      </c>
      <c r="AN22" s="4">
        <f>VLOOKUP($B22,Data!$A$3:$EX$360,(AN$3-1979)*4+AN$1+2,FALSE)</f>
        <v>0</v>
      </c>
    </row>
    <row r="23" spans="1:40">
      <c r="A23" s="7" t="s">
        <v>58</v>
      </c>
      <c r="B23" s="4" t="s">
        <v>332</v>
      </c>
      <c r="C23" s="4">
        <f>VLOOKUP($B23,Data!$A$3:$EX$360,(C$3-1979)*4+C$1+2,FALSE)</f>
        <v>210305</v>
      </c>
      <c r="D23" s="11">
        <f>VLOOKUP($B23,Data!$A$3:$EX$360,(D$3-1979)*4+D$1+2,FALSE)</f>
        <v>220559</v>
      </c>
      <c r="E23" s="11">
        <f>VLOOKUP($B23,Data!$A$3:$EX$360,(E$3-1979)*4+E$1+2,FALSE)</f>
        <v>230141</v>
      </c>
      <c r="F23" s="11">
        <f>VLOOKUP($B23,Data!$A$3:$EX$360,(F$3-1979)*4+F$1+2,FALSE)</f>
        <v>237958</v>
      </c>
      <c r="G23" s="11">
        <f>VLOOKUP($B23,Data!$A$3:$EX$360,(G$3-1979)*4+G$1+2,FALSE)</f>
        <v>246737</v>
      </c>
      <c r="H23" s="11">
        <f>VLOOKUP($B23,Data!$A$3:$EX$360,(H$3-1979)*4+H$1+2,FALSE)</f>
        <v>252787</v>
      </c>
      <c r="I23" s="11">
        <f>VLOOKUP($B23,Data!$A$3:$EX$360,(I$3-1979)*4+I$1+2,FALSE)</f>
        <v>264336</v>
      </c>
      <c r="J23" s="11">
        <f>VLOOKUP($B23,Data!$A$3:$EX$360,(J$3-1979)*4+J$1+2,FALSE)</f>
        <v>282599</v>
      </c>
      <c r="K23" s="11">
        <f>VLOOKUP($B23,Data!$A$3:$EX$360,(K$3-1979)*4+K$1+2,FALSE)</f>
        <v>307540</v>
      </c>
      <c r="L23" s="11">
        <f>VLOOKUP($B23,Data!$A$3:$EX$360,(L$3-1979)*4+L$1+2,FALSE)</f>
        <v>335651</v>
      </c>
      <c r="M23" s="11">
        <f>VLOOKUP($B23,Data!$A$3:$EX$360,(M$3-1979)*4+M$1+2,FALSE)</f>
        <v>365250</v>
      </c>
      <c r="N23" s="11">
        <f>VLOOKUP($B23,Data!$A$3:$EX$360,(N$3-1979)*4+N$1+2,FALSE)</f>
        <v>391738</v>
      </c>
      <c r="O23" s="11">
        <f>VLOOKUP($B23,Data!$A$3:$EX$360,(O$3-1979)*4+O$1+2,FALSE)</f>
        <v>418577</v>
      </c>
      <c r="P23" s="11">
        <f>VLOOKUP($B23,Data!$A$3:$EX$360,(P$3-1979)*4+P$1+2,FALSE)</f>
        <v>447710</v>
      </c>
      <c r="Q23" s="11">
        <f>VLOOKUP($B23,Data!$A$3:$EX$360,(Q$3-1979)*4+Q$1+2,FALSE)</f>
        <v>484813</v>
      </c>
      <c r="R23" s="11">
        <f>VLOOKUP($B23,Data!$A$3:$EX$360,(R$3-1979)*4+R$1+2,FALSE)</f>
        <v>520348</v>
      </c>
      <c r="S23" s="11">
        <f>VLOOKUP($B23,Data!$A$3:$EX$360,(S$3-1979)*4+S$1+2,FALSE)</f>
        <v>566188</v>
      </c>
      <c r="T23" s="11">
        <f>VLOOKUP($B23,Data!$A$3:$EX$360,(T$3-1979)*4+T$1+2,FALSE)</f>
        <v>610646</v>
      </c>
      <c r="U23" s="11">
        <f>VLOOKUP($B23,Data!$A$3:$EX$360,(U$3-1979)*4+U$1+2,FALSE)</f>
        <v>664963</v>
      </c>
      <c r="V23" s="11">
        <f>VLOOKUP($B23,Data!$A$3:$EX$360,(V$3-1979)*4+V$1+2,FALSE)</f>
        <v>718262</v>
      </c>
      <c r="W23" s="11">
        <f>VLOOKUP($B23,Data!$A$3:$EX$360,(W$3-1979)*4+W$1+2,FALSE)</f>
        <v>783859</v>
      </c>
      <c r="X23" s="11">
        <f>VLOOKUP($B23,Data!$A$3:$EX$360,(X$3-1979)*4+X$1+2,FALSE)</f>
        <v>819098</v>
      </c>
      <c r="Y23" s="11">
        <f>VLOOKUP($B23,Data!$A$3:$EX$360,(Y$3-1979)*4+Y$1+2,FALSE)</f>
        <v>880004</v>
      </c>
      <c r="Z23" s="11">
        <f>VLOOKUP($B23,Data!$A$3:$EX$360,(Z$3-1979)*4+Z$1+2,FALSE)</f>
        <v>920915</v>
      </c>
      <c r="AA23" s="11">
        <f>VLOOKUP($B23,Data!$A$3:$EX$360,(AA$3-1979)*4+AA$1+2,FALSE)</f>
        <v>1013152</v>
      </c>
      <c r="AB23" s="11">
        <f>VLOOKUP($B23,Data!$A$3:$EX$360,(AB$3-1979)*4+AB$1+2,FALSE)</f>
        <v>1060352</v>
      </c>
      <c r="AC23" s="11">
        <f>VLOOKUP($B23,Data!$A$3:$EX$360,(AC$3-1979)*4+AC$1+2,FALSE)</f>
        <v>1082599</v>
      </c>
      <c r="AD23" s="11">
        <f>VLOOKUP($B23,Data!$A$3:$EX$360,(AD$3-1979)*4+AD$1+2,FALSE)</f>
        <v>1055178</v>
      </c>
      <c r="AE23" s="11">
        <f>VLOOKUP($B23,Data!$A$3:$EX$360,(AE$3-1979)*4+AE$1+2,FALSE)</f>
        <v>1077158</v>
      </c>
      <c r="AF23" s="11">
        <f>VLOOKUP($B23,Data!$A$3:$EX$360,(AF$3-1979)*4+AF$1+2,FALSE)</f>
        <v>1050163</v>
      </c>
      <c r="AG23" s="11">
        <f>VLOOKUP($B23,Data!$A$3:$EX$360,(AG$3-1979)*4+AG$1+2,FALSE)</f>
        <v>1109537</v>
      </c>
      <c r="AH23" s="11">
        <f>VLOOKUP($B23,Data!$A$3:$EX$360,(AH$3-1979)*4+AH$1+2,FALSE)</f>
        <v>1137483</v>
      </c>
      <c r="AI23" s="11">
        <f>VLOOKUP($B23,Data!$A$3:$EX$360,(AI$3-1979)*4+AI$1+2,FALSE)</f>
        <v>1199263</v>
      </c>
      <c r="AJ23" s="11">
        <f>VLOOKUP($B23,Data!$A$3:$EX$360,(AJ$3-1979)*4+AJ$1+2,FALSE)</f>
        <v>1186353</v>
      </c>
      <c r="AK23" s="11">
        <f>VLOOKUP($B23,Data!$A$3:$EX$360,(AK$3-1979)*4+AK$1+2,FALSE)</f>
        <v>1233043</v>
      </c>
      <c r="AL23" s="11">
        <f>VLOOKUP($B23,Data!$A$3:$EX$360,(AL$3-1979)*4+AL$1+2,FALSE)</f>
        <v>1282760</v>
      </c>
      <c r="AM23" s="11">
        <f>VLOOKUP($B23,Data!$A$3:$EX$360,(AM$3-1979)*4+AM$1+2,FALSE)</f>
        <v>1310567</v>
      </c>
      <c r="AN23" s="4">
        <f>VLOOKUP($B23,Data!$A$3:$EX$360,(AN$3-1979)*4+AN$1+2,FALSE)</f>
        <v>0</v>
      </c>
    </row>
    <row r="24" spans="1:40">
      <c r="A24" s="7" t="s">
        <v>336</v>
      </c>
      <c r="B24" s="4" t="s">
        <v>341</v>
      </c>
      <c r="C24" s="4">
        <f>VLOOKUP($B24,Data!$A$3:$EX$360,(C$3-1979)*4+C$1+2,FALSE)</f>
        <v>37022</v>
      </c>
      <c r="D24" s="11">
        <f>VLOOKUP($B24,Data!$A$3:$EX$360,(D$3-1979)*4+D$1+2,FALSE)</f>
        <v>42115</v>
      </c>
      <c r="E24" s="11">
        <f>VLOOKUP($B24,Data!$A$3:$EX$360,(E$3-1979)*4+E$1+2,FALSE)</f>
        <v>46795</v>
      </c>
      <c r="F24" s="11">
        <f>VLOOKUP($B24,Data!$A$3:$EX$360,(F$3-1979)*4+F$1+2,FALSE)</f>
        <v>51600</v>
      </c>
      <c r="G24" s="11">
        <f>VLOOKUP($B24,Data!$A$3:$EX$360,(G$3-1979)*4+G$1+2,FALSE)</f>
        <v>63899</v>
      </c>
      <c r="H24" s="11">
        <f>VLOOKUP($B24,Data!$A$3:$EX$360,(H$3-1979)*4+H$1+2,FALSE)</f>
        <v>62521</v>
      </c>
      <c r="I24" s="11">
        <f>VLOOKUP($B24,Data!$A$3:$EX$360,(I$3-1979)*4+I$1+2,FALSE)</f>
        <v>89762</v>
      </c>
      <c r="J24" s="11">
        <f>VLOOKUP($B24,Data!$A$3:$EX$360,(J$3-1979)*4+J$1+2,FALSE)</f>
        <v>106421</v>
      </c>
      <c r="K24" s="11">
        <f>VLOOKUP($B24,Data!$A$3:$EX$360,(K$3-1979)*4+K$1+2,FALSE)</f>
        <v>129445</v>
      </c>
      <c r="L24" s="11">
        <f>VLOOKUP($B24,Data!$A$3:$EX$360,(L$3-1979)*4+L$1+2,FALSE)</f>
        <v>144137</v>
      </c>
      <c r="M24" s="11">
        <f>VLOOKUP($B24,Data!$A$3:$EX$360,(M$3-1979)*4+M$1+2,FALSE)</f>
        <v>155955</v>
      </c>
      <c r="N24" s="11">
        <f>VLOOKUP($B24,Data!$A$3:$EX$360,(N$3-1979)*4+N$1+2,FALSE)</f>
        <v>170339</v>
      </c>
      <c r="O24" s="11">
        <f>VLOOKUP($B24,Data!$A$3:$EX$360,(O$3-1979)*4+O$1+2,FALSE)</f>
        <v>175175</v>
      </c>
      <c r="P24" s="11">
        <f>VLOOKUP($B24,Data!$A$3:$EX$360,(P$3-1979)*4+P$1+2,FALSE)</f>
        <v>184966</v>
      </c>
      <c r="Q24" s="11">
        <f>VLOOKUP($B24,Data!$A$3:$EX$360,(Q$3-1979)*4+Q$1+2,FALSE)</f>
        <v>190665</v>
      </c>
      <c r="R24" s="11">
        <f>VLOOKUP($B24,Data!$A$3:$EX$360,(R$3-1979)*4+R$1+2,FALSE)</f>
        <v>197268</v>
      </c>
      <c r="S24" s="11">
        <f>VLOOKUP($B24,Data!$A$3:$EX$360,(S$3-1979)*4+S$1+2,FALSE)</f>
        <v>206825</v>
      </c>
      <c r="T24" s="11">
        <f>VLOOKUP($B24,Data!$A$3:$EX$360,(T$3-1979)*4+T$1+2,FALSE)</f>
        <v>209578</v>
      </c>
      <c r="U24" s="11">
        <f>VLOOKUP($B24,Data!$A$3:$EX$360,(U$3-1979)*4+U$1+2,FALSE)</f>
        <v>211578</v>
      </c>
      <c r="V24" s="11">
        <f>VLOOKUP($B24,Data!$A$3:$EX$360,(V$3-1979)*4+V$1+2,FALSE)</f>
        <v>210532</v>
      </c>
      <c r="W24" s="11">
        <f>VLOOKUP($B24,Data!$A$3:$EX$360,(W$3-1979)*4+W$1+2,FALSE)</f>
        <v>210599</v>
      </c>
      <c r="X24" s="11">
        <f>VLOOKUP($B24,Data!$A$3:$EX$360,(X$3-1979)*4+X$1+2,FALSE)</f>
        <v>209852</v>
      </c>
      <c r="Y24" s="11">
        <f>VLOOKUP($B24,Data!$A$3:$EX$360,(Y$3-1979)*4+Y$1+2,FALSE)</f>
        <v>222363</v>
      </c>
      <c r="Z24" s="11">
        <f>VLOOKUP($B24,Data!$A$3:$EX$360,(Z$3-1979)*4+Z$1+2,FALSE)</f>
        <v>243919</v>
      </c>
      <c r="AA24" s="11">
        <f>VLOOKUP($B24,Data!$A$3:$EX$360,(AA$3-1979)*4+AA$1+2,FALSE)</f>
        <v>266784</v>
      </c>
      <c r="AB24" s="11">
        <f>VLOOKUP($B24,Data!$A$3:$EX$360,(AB$3-1979)*4+AB$1+2,FALSE)</f>
        <v>290411</v>
      </c>
      <c r="AC24" s="11">
        <f>VLOOKUP($B24,Data!$A$3:$EX$360,(AC$3-1979)*4+AC$1+2,FALSE)</f>
        <v>315983</v>
      </c>
      <c r="AD24" s="11">
        <f>VLOOKUP($B24,Data!$A$3:$EX$360,(AD$3-1979)*4+AD$1+2,FALSE)</f>
        <v>320547</v>
      </c>
      <c r="AE24" s="11">
        <f>VLOOKUP($B24,Data!$A$3:$EX$360,(AE$3-1979)*4+AE$1+2,FALSE)</f>
        <v>327255</v>
      </c>
      <c r="AF24" s="11">
        <f>VLOOKUP($B24,Data!$A$3:$EX$360,(AF$3-1979)*4+AF$1+2,FALSE)</f>
        <v>337277</v>
      </c>
      <c r="AG24" s="11">
        <f>VLOOKUP($B24,Data!$A$3:$EX$360,(AG$3-1979)*4+AG$1+2,FALSE)</f>
        <v>346012</v>
      </c>
      <c r="AH24" s="11">
        <f>VLOOKUP($B24,Data!$A$3:$EX$360,(AH$3-1979)*4+AH$1+2,FALSE)</f>
        <v>310778</v>
      </c>
      <c r="AI24" s="11">
        <f>VLOOKUP($B24,Data!$A$3:$EX$360,(AI$3-1979)*4+AI$1+2,FALSE)</f>
        <v>338350</v>
      </c>
      <c r="AJ24" s="11">
        <f>VLOOKUP($B24,Data!$A$3:$EX$360,(AJ$3-1979)*4+AJ$1+2,FALSE)</f>
        <v>320681</v>
      </c>
      <c r="AK24" s="11">
        <f>VLOOKUP($B24,Data!$A$3:$EX$360,(AK$3-1979)*4+AK$1+2,FALSE)</f>
        <v>358505</v>
      </c>
      <c r="AL24" s="11">
        <f>VLOOKUP($B24,Data!$A$3:$EX$360,(AL$3-1979)*4+AL$1+2,FALSE)</f>
        <v>350102</v>
      </c>
      <c r="AM24" s="11">
        <f>VLOOKUP($B24,Data!$A$3:$EX$360,(AM$3-1979)*4+AM$1+2,FALSE)</f>
        <v>373499</v>
      </c>
      <c r="AN24" s="4">
        <f>VLOOKUP($B24,Data!$A$3:$EX$360,(AN$3-1979)*4+AN$1+2,FALSE)</f>
        <v>0</v>
      </c>
    </row>
    <row r="25" spans="1:40" outlineLevel="1">
      <c r="A25" s="8" t="s">
        <v>337</v>
      </c>
      <c r="B25" s="4" t="s">
        <v>344</v>
      </c>
      <c r="C25" s="4">
        <f>VLOOKUP($B25,Data!$A$3:$EX$360,(C$3-1979)*4+C$1+2,FALSE)</f>
        <v>807538</v>
      </c>
      <c r="D25" s="11">
        <f>VLOOKUP($B25,Data!$A$3:$EX$360,(D$3-1979)*4+D$1+2,FALSE)</f>
        <v>969655</v>
      </c>
      <c r="E25" s="11">
        <f>VLOOKUP($B25,Data!$A$3:$EX$360,(E$3-1979)*4+E$1+2,FALSE)</f>
        <v>1063520</v>
      </c>
      <c r="F25" s="11">
        <f>VLOOKUP($B25,Data!$A$3:$EX$360,(F$3-1979)*4+F$1+2,FALSE)</f>
        <v>1289101</v>
      </c>
      <c r="G25" s="11">
        <f>VLOOKUP($B25,Data!$A$3:$EX$360,(G$3-1979)*4+G$1+2,FALSE)</f>
        <v>1535809</v>
      </c>
      <c r="H25" s="11">
        <f>VLOOKUP($B25,Data!$A$3:$EX$360,(H$3-1979)*4+H$1+2,FALSE)</f>
        <v>1707455</v>
      </c>
      <c r="I25" s="11">
        <f>VLOOKUP($B25,Data!$A$3:$EX$360,(I$3-1979)*4+I$1+2,FALSE)</f>
        <v>2088568</v>
      </c>
      <c r="J25" s="11">
        <f>VLOOKUP($B25,Data!$A$3:$EX$360,(J$3-1979)*4+J$1+2,FALSE)</f>
        <v>2326777</v>
      </c>
      <c r="K25" s="11">
        <f>VLOOKUP($B25,Data!$A$3:$EX$360,(K$3-1979)*4+K$1+2,FALSE)</f>
        <v>2506830</v>
      </c>
      <c r="L25" s="11">
        <f>VLOOKUP($B25,Data!$A$3:$EX$360,(L$3-1979)*4+L$1+2,FALSE)</f>
        <v>2738348</v>
      </c>
      <c r="M25" s="11">
        <f>VLOOKUP($B25,Data!$A$3:$EX$360,(M$3-1979)*4+M$1+2,FALSE)</f>
        <v>3168961</v>
      </c>
      <c r="N25" s="11">
        <f>VLOOKUP($B25,Data!$A$3:$EX$360,(N$3-1979)*4+N$1+2,FALSE)</f>
        <v>3310525</v>
      </c>
      <c r="O25" s="11">
        <f>VLOOKUP($B25,Data!$A$3:$EX$360,(O$3-1979)*4+O$1+2,FALSE)</f>
        <v>3830293</v>
      </c>
      <c r="P25" s="11">
        <f>VLOOKUP($B25,Data!$A$3:$EX$360,(P$3-1979)*4+P$1+2,FALSE)</f>
        <v>4140445</v>
      </c>
      <c r="Q25" s="11">
        <f>VLOOKUP($B25,Data!$A$3:$EX$360,(Q$3-1979)*4+Q$1+2,FALSE)</f>
        <v>4616201</v>
      </c>
      <c r="R25" s="11">
        <f>VLOOKUP($B25,Data!$A$3:$EX$360,(R$3-1979)*4+R$1+2,FALSE)</f>
        <v>4896316</v>
      </c>
      <c r="S25" s="11">
        <f>VLOOKUP($B25,Data!$A$3:$EX$360,(S$3-1979)*4+S$1+2,FALSE)</f>
        <v>5714135</v>
      </c>
      <c r="T25" s="11">
        <f>VLOOKUP($B25,Data!$A$3:$EX$360,(T$3-1979)*4+T$1+2,FALSE)</f>
        <v>6457994</v>
      </c>
      <c r="U25" s="11">
        <f>VLOOKUP($B25,Data!$A$3:$EX$360,(U$3-1979)*4+U$1+2,FALSE)</f>
        <v>7457698</v>
      </c>
      <c r="V25" s="11">
        <f>VLOOKUP($B25,Data!$A$3:$EX$360,(V$3-1979)*4+V$1+2,FALSE)</f>
        <v>8388880</v>
      </c>
      <c r="W25" s="11">
        <f>VLOOKUP($B25,Data!$A$3:$EX$360,(W$3-1979)*4+W$1+2,FALSE)</f>
        <v>9421091</v>
      </c>
      <c r="X25" s="11">
        <f>VLOOKUP($B25,Data!$A$3:$EX$360,(X$3-1979)*4+X$1+2,FALSE)</f>
        <v>9291818</v>
      </c>
      <c r="Y25" s="11">
        <f>VLOOKUP($B25,Data!$A$3:$EX$360,(Y$3-1979)*4+Y$1+2,FALSE)</f>
        <v>8846984</v>
      </c>
      <c r="Z25" s="11">
        <f>VLOOKUP($B25,Data!$A$3:$EX$360,(Z$3-1979)*4+Z$1+2,FALSE)</f>
        <v>8232081</v>
      </c>
      <c r="AA25" s="11">
        <f>VLOOKUP($B25,Data!$A$3:$EX$360,(AA$3-1979)*4+AA$1+2,FALSE)</f>
        <v>9773010</v>
      </c>
      <c r="AB25" s="11">
        <f>VLOOKUP($B25,Data!$A$3:$EX$360,(AB$3-1979)*4+AB$1+2,FALSE)</f>
        <v>10688850</v>
      </c>
      <c r="AC25" s="11">
        <f>VLOOKUP($B25,Data!$A$3:$EX$360,(AC$3-1979)*4+AC$1+2,FALSE)</f>
        <v>11556831</v>
      </c>
      <c r="AD25" s="11">
        <f>VLOOKUP($B25,Data!$A$3:$EX$360,(AD$3-1979)*4+AD$1+2,FALSE)</f>
        <v>12592327</v>
      </c>
      <c r="AE25" s="11">
        <f>VLOOKUP($B25,Data!$A$3:$EX$360,(AE$3-1979)*4+AE$1+2,FALSE)</f>
        <v>13285365</v>
      </c>
      <c r="AF25" s="11">
        <f>VLOOKUP($B25,Data!$A$3:$EX$360,(AF$3-1979)*4+AF$1+2,FALSE)</f>
        <v>10536292</v>
      </c>
      <c r="AG25" s="11">
        <f>VLOOKUP($B25,Data!$A$3:$EX$360,(AG$3-1979)*4+AG$1+2,FALSE)</f>
        <v>11962379</v>
      </c>
      <c r="AH25" s="11">
        <f>VLOOKUP($B25,Data!$A$3:$EX$360,(AH$3-1979)*4+AH$1+2,FALSE)</f>
        <v>13239475</v>
      </c>
      <c r="AI25" s="11">
        <f>VLOOKUP($B25,Data!$A$3:$EX$360,(AI$3-1979)*4+AI$1+2,FALSE)</f>
        <v>13269012</v>
      </c>
      <c r="AJ25" s="11">
        <f>VLOOKUP($B25,Data!$A$3:$EX$360,(AJ$3-1979)*4+AJ$1+2,FALSE)</f>
        <v>14359085</v>
      </c>
      <c r="AK25" s="11">
        <f>VLOOKUP($B25,Data!$A$3:$EX$360,(AK$3-1979)*4+AK$1+2,FALSE)</f>
        <v>16418278</v>
      </c>
      <c r="AL25" s="11">
        <f>VLOOKUP($B25,Data!$A$3:$EX$360,(AL$3-1979)*4+AL$1+2,FALSE)</f>
        <v>17065199</v>
      </c>
      <c r="AM25" s="11">
        <f>VLOOKUP($B25,Data!$A$3:$EX$360,(AM$3-1979)*4+AM$1+2,FALSE)</f>
        <v>17097243</v>
      </c>
      <c r="AN25" s="4">
        <f>VLOOKUP($B25,Data!$A$3:$EX$360,(AN$3-1979)*4+AN$1+2,FALSE)</f>
        <v>0</v>
      </c>
    </row>
    <row r="26" spans="1:40" outlineLevel="1">
      <c r="A26" s="8" t="s">
        <v>338</v>
      </c>
      <c r="B26" s="4" t="s">
        <v>343</v>
      </c>
      <c r="C26" s="4">
        <f>VLOOKUP($B26,Data!$A$3:$EX$360,(C$3-1979)*4+C$1+2,FALSE)</f>
        <v>674590</v>
      </c>
      <c r="D26" s="11">
        <f>VLOOKUP($B26,Data!$A$3:$EX$360,(D$3-1979)*4+D$1+2,FALSE)</f>
        <v>704790</v>
      </c>
      <c r="E26" s="11">
        <f>VLOOKUP($B26,Data!$A$3:$EX$360,(E$3-1979)*4+E$1+2,FALSE)</f>
        <v>778163</v>
      </c>
      <c r="F26" s="11">
        <f>VLOOKUP($B26,Data!$A$3:$EX$360,(F$3-1979)*4+F$1+2,FALSE)</f>
        <v>773067</v>
      </c>
      <c r="G26" s="11">
        <f>VLOOKUP($B26,Data!$A$3:$EX$360,(G$3-1979)*4+G$1+2,FALSE)</f>
        <v>790009</v>
      </c>
      <c r="H26" s="11">
        <f>VLOOKUP($B26,Data!$A$3:$EX$360,(H$3-1979)*4+H$1+2,FALSE)</f>
        <v>875962</v>
      </c>
      <c r="I26" s="11">
        <f>VLOOKUP($B26,Data!$A$3:$EX$360,(I$3-1979)*4+I$1+2,FALSE)</f>
        <v>758534</v>
      </c>
      <c r="J26" s="11">
        <f>VLOOKUP($B26,Data!$A$3:$EX$360,(J$3-1979)*4+J$1+2,FALSE)</f>
        <v>803392</v>
      </c>
      <c r="K26" s="11">
        <f>VLOOKUP($B26,Data!$A$3:$EX$360,(K$3-1979)*4+K$1+2,FALSE)</f>
        <v>895594</v>
      </c>
      <c r="L26" s="11">
        <f>VLOOKUP($B26,Data!$A$3:$EX$360,(L$3-1979)*4+L$1+2,FALSE)</f>
        <v>962680</v>
      </c>
      <c r="M26" s="11">
        <f>VLOOKUP($B26,Data!$A$3:$EX$360,(M$3-1979)*4+M$1+2,FALSE)</f>
        <v>972799</v>
      </c>
      <c r="N26" s="11">
        <f>VLOOKUP($B26,Data!$A$3:$EX$360,(N$3-1979)*4+N$1+2,FALSE)</f>
        <v>1124752</v>
      </c>
      <c r="O26" s="11">
        <f>VLOOKUP($B26,Data!$A$3:$EX$360,(O$3-1979)*4+O$1+2,FALSE)</f>
        <v>1016230</v>
      </c>
      <c r="P26" s="11">
        <f>VLOOKUP($B26,Data!$A$3:$EX$360,(P$3-1979)*4+P$1+2,FALSE)</f>
        <v>1202173</v>
      </c>
      <c r="Q26" s="11">
        <f>VLOOKUP($B26,Data!$A$3:$EX$360,(Q$3-1979)*4+Q$1+2,FALSE)</f>
        <v>1155736</v>
      </c>
      <c r="R26" s="11">
        <f>VLOOKUP($B26,Data!$A$3:$EX$360,(R$3-1979)*4+R$1+2,FALSE)</f>
        <v>1196722</v>
      </c>
      <c r="S26" s="11">
        <f>VLOOKUP($B26,Data!$A$3:$EX$360,(S$3-1979)*4+S$1+2,FALSE)</f>
        <v>1000724</v>
      </c>
      <c r="T26" s="11">
        <f>VLOOKUP($B26,Data!$A$3:$EX$360,(T$3-1979)*4+T$1+2,FALSE)</f>
        <v>854805</v>
      </c>
      <c r="U26" s="11">
        <f>VLOOKUP($B26,Data!$A$3:$EX$360,(U$3-1979)*4+U$1+2,FALSE)</f>
        <v>576953</v>
      </c>
      <c r="V26" s="11">
        <f>VLOOKUP($B26,Data!$A$3:$EX$360,(V$3-1979)*4+V$1+2,FALSE)</f>
        <v>472672</v>
      </c>
      <c r="W26" s="11">
        <f>VLOOKUP($B26,Data!$A$3:$EX$360,(W$3-1979)*4+W$1+2,FALSE)</f>
        <v>261832</v>
      </c>
      <c r="X26" s="11">
        <f>VLOOKUP($B26,Data!$A$3:$EX$360,(X$3-1979)*4+X$1+2,FALSE)</f>
        <v>678447</v>
      </c>
      <c r="Y26" s="11">
        <f>VLOOKUP($B26,Data!$A$3:$EX$360,(Y$3-1979)*4+Y$1+2,FALSE)</f>
        <v>1269945</v>
      </c>
      <c r="Z26" s="11">
        <f>VLOOKUP($B26,Data!$A$3:$EX$360,(Z$3-1979)*4+Z$1+2,FALSE)</f>
        <v>2002943</v>
      </c>
      <c r="AA26" s="11">
        <f>VLOOKUP($B26,Data!$A$3:$EX$360,(AA$3-1979)*4+AA$1+2,FALSE)</f>
        <v>1508552</v>
      </c>
      <c r="AB26" s="11">
        <f>VLOOKUP($B26,Data!$A$3:$EX$360,(AB$3-1979)*4+AB$1+2,FALSE)</f>
        <v>1721222</v>
      </c>
      <c r="AC26" s="11">
        <f>VLOOKUP($B26,Data!$A$3:$EX$360,(AC$3-1979)*4+AC$1+2,FALSE)</f>
        <v>1746324</v>
      </c>
      <c r="AD26" s="11">
        <f>VLOOKUP($B26,Data!$A$3:$EX$360,(AD$3-1979)*4+AD$1+2,FALSE)</f>
        <v>1716124</v>
      </c>
      <c r="AE26" s="11">
        <f>VLOOKUP($B26,Data!$A$3:$EX$360,(AE$3-1979)*4+AE$1+2,FALSE)</f>
        <v>1788044</v>
      </c>
      <c r="AF26" s="11">
        <f>VLOOKUP($B26,Data!$A$3:$EX$360,(AF$3-1979)*4+AF$1+2,FALSE)</f>
        <v>3544714</v>
      </c>
      <c r="AG26" s="11">
        <f>VLOOKUP($B26,Data!$A$3:$EX$360,(AG$3-1979)*4+AG$1+2,FALSE)</f>
        <v>3327818</v>
      </c>
      <c r="AH26" s="11">
        <f>VLOOKUP($B26,Data!$A$3:$EX$360,(AH$3-1979)*4+AH$1+2,FALSE)</f>
        <v>3634094</v>
      </c>
      <c r="AI26" s="11">
        <f>VLOOKUP($B26,Data!$A$3:$EX$360,(AI$3-1979)*4+AI$1+2,FALSE)</f>
        <v>4032124</v>
      </c>
      <c r="AJ26" s="11">
        <f>VLOOKUP($B26,Data!$A$3:$EX$360,(AJ$3-1979)*4+AJ$1+2,FALSE)</f>
        <v>3979697</v>
      </c>
      <c r="AK26" s="11">
        <f>VLOOKUP($B26,Data!$A$3:$EX$360,(AK$3-1979)*4+AK$1+2,FALSE)</f>
        <v>3442551</v>
      </c>
      <c r="AL26" s="11">
        <f>VLOOKUP($B26,Data!$A$3:$EX$360,(AL$3-1979)*4+AL$1+2,FALSE)</f>
        <v>3593449</v>
      </c>
      <c r="AM26" s="11">
        <f>VLOOKUP($B26,Data!$A$3:$EX$360,(AM$3-1979)*4+AM$1+2,FALSE)</f>
        <v>4150401</v>
      </c>
      <c r="AN26" s="4">
        <f>VLOOKUP($B26,Data!$A$3:$EX$360,(AN$3-1979)*4+AN$1+2,FALSE)</f>
        <v>0</v>
      </c>
    </row>
    <row r="27" spans="1:40">
      <c r="A27" s="7" t="s">
        <v>335</v>
      </c>
      <c r="B27" s="4" t="s">
        <v>342</v>
      </c>
      <c r="C27" s="4">
        <f>VLOOKUP($B27,Data!$A$3:$EX$360,(C$3-1979)*4+C$1+2,FALSE)</f>
        <v>1482128</v>
      </c>
      <c r="D27" s="11">
        <f>VLOOKUP($B27,Data!$A$3:$EX$360,(D$3-1979)*4+D$1+2,FALSE)</f>
        <v>1674445</v>
      </c>
      <c r="E27" s="11">
        <f>VLOOKUP($B27,Data!$A$3:$EX$360,(E$3-1979)*4+E$1+2,FALSE)</f>
        <v>1841683</v>
      </c>
      <c r="F27" s="11">
        <f>VLOOKUP($B27,Data!$A$3:$EX$360,(F$3-1979)*4+F$1+2,FALSE)</f>
        <v>2062168</v>
      </c>
      <c r="G27" s="11">
        <f>VLOOKUP($B27,Data!$A$3:$EX$360,(G$3-1979)*4+G$1+2,FALSE)</f>
        <v>2325818</v>
      </c>
      <c r="H27" s="11">
        <f>VLOOKUP($B27,Data!$A$3:$EX$360,(H$3-1979)*4+H$1+2,FALSE)</f>
        <v>2583417</v>
      </c>
      <c r="I27" s="11">
        <f>VLOOKUP($B27,Data!$A$3:$EX$360,(I$3-1979)*4+I$1+2,FALSE)</f>
        <v>2847102</v>
      </c>
      <c r="J27" s="11">
        <f>VLOOKUP($B27,Data!$A$3:$EX$360,(J$3-1979)*4+J$1+2,FALSE)</f>
        <v>3130169</v>
      </c>
      <c r="K27" s="11">
        <f>VLOOKUP($B27,Data!$A$3:$EX$360,(K$3-1979)*4+K$1+2,FALSE)</f>
        <v>3402424</v>
      </c>
      <c r="L27" s="11">
        <f>VLOOKUP($B27,Data!$A$3:$EX$360,(L$3-1979)*4+L$1+2,FALSE)</f>
        <v>3701028</v>
      </c>
      <c r="M27" s="11">
        <f>VLOOKUP($B27,Data!$A$3:$EX$360,(M$3-1979)*4+M$1+2,FALSE)</f>
        <v>4141760</v>
      </c>
      <c r="N27" s="11">
        <f>VLOOKUP($B27,Data!$A$3:$EX$360,(N$3-1979)*4+N$1+2,FALSE)</f>
        <v>4435277</v>
      </c>
      <c r="O27" s="11">
        <f>VLOOKUP($B27,Data!$A$3:$EX$360,(O$3-1979)*4+O$1+2,FALSE)</f>
        <v>4846523</v>
      </c>
      <c r="P27" s="11">
        <f>VLOOKUP($B27,Data!$A$3:$EX$360,(P$3-1979)*4+P$1+2,FALSE)</f>
        <v>5342618</v>
      </c>
      <c r="Q27" s="11">
        <f>VLOOKUP($B27,Data!$A$3:$EX$360,(Q$3-1979)*4+Q$1+2,FALSE)</f>
        <v>5771937</v>
      </c>
      <c r="R27" s="11">
        <f>VLOOKUP($B27,Data!$A$3:$EX$360,(R$3-1979)*4+R$1+2,FALSE)</f>
        <v>6093038</v>
      </c>
      <c r="S27" s="11">
        <f>VLOOKUP($B27,Data!$A$3:$EX$360,(S$3-1979)*4+S$1+2,FALSE)</f>
        <v>6714859</v>
      </c>
      <c r="T27" s="11">
        <f>VLOOKUP($B27,Data!$A$3:$EX$360,(T$3-1979)*4+T$1+2,FALSE)</f>
        <v>7312799</v>
      </c>
      <c r="U27" s="11">
        <f>VLOOKUP($B27,Data!$A$3:$EX$360,(U$3-1979)*4+U$1+2,FALSE)</f>
        <v>8034651</v>
      </c>
      <c r="V27" s="11">
        <f>VLOOKUP($B27,Data!$A$3:$EX$360,(V$3-1979)*4+V$1+2,FALSE)</f>
        <v>8861552</v>
      </c>
      <c r="W27" s="11">
        <f>VLOOKUP($B27,Data!$A$3:$EX$360,(W$3-1979)*4+W$1+2,FALSE)</f>
        <v>9682923</v>
      </c>
      <c r="X27" s="11">
        <f>VLOOKUP($B27,Data!$A$3:$EX$360,(X$3-1979)*4+X$1+2,FALSE)</f>
        <v>9970265</v>
      </c>
      <c r="Y27" s="11">
        <f>VLOOKUP($B27,Data!$A$3:$EX$360,(Y$3-1979)*4+Y$1+2,FALSE)</f>
        <v>10116929</v>
      </c>
      <c r="Z27" s="11">
        <f>VLOOKUP($B27,Data!$A$3:$EX$360,(Z$3-1979)*4+Z$1+2,FALSE)</f>
        <v>10235024</v>
      </c>
      <c r="AA27" s="11">
        <f>VLOOKUP($B27,Data!$A$3:$EX$360,(AA$3-1979)*4+AA$1+2,FALSE)</f>
        <v>11281562</v>
      </c>
      <c r="AB27" s="11">
        <f>VLOOKUP($B27,Data!$A$3:$EX$360,(AB$3-1979)*4+AB$1+2,FALSE)</f>
        <v>12410072</v>
      </c>
      <c r="AC27" s="11">
        <f>VLOOKUP($B27,Data!$A$3:$EX$360,(AC$3-1979)*4+AC$1+2,FALSE)</f>
        <v>13303155</v>
      </c>
      <c r="AD27" s="11">
        <f>VLOOKUP($B27,Data!$A$3:$EX$360,(AD$3-1979)*4+AD$1+2,FALSE)</f>
        <v>14308451</v>
      </c>
      <c r="AE27" s="11">
        <f>VLOOKUP($B27,Data!$A$3:$EX$360,(AE$3-1979)*4+AE$1+2,FALSE)</f>
        <v>15073409</v>
      </c>
      <c r="AF27" s="11">
        <f>VLOOKUP($B27,Data!$A$3:$EX$360,(AF$3-1979)*4+AF$1+2,FALSE)</f>
        <v>14081006</v>
      </c>
      <c r="AG27" s="11">
        <f>VLOOKUP($B27,Data!$A$3:$EX$360,(AG$3-1979)*4+AG$1+2,FALSE)</f>
        <v>15290197</v>
      </c>
      <c r="AH27" s="11">
        <f>VLOOKUP($B27,Data!$A$3:$EX$360,(AH$3-1979)*4+AH$1+2,FALSE)</f>
        <v>16873569</v>
      </c>
      <c r="AI27" s="11">
        <f>VLOOKUP($B27,Data!$A$3:$EX$360,(AI$3-1979)*4+AI$1+2,FALSE)</f>
        <v>17301136</v>
      </c>
      <c r="AJ27" s="11">
        <f>VLOOKUP($B27,Data!$A$3:$EX$360,(AJ$3-1979)*4+AJ$1+2,FALSE)</f>
        <v>18338782</v>
      </c>
      <c r="AK27" s="11">
        <f>VLOOKUP($B27,Data!$A$3:$EX$360,(AK$3-1979)*4+AK$1+2,FALSE)</f>
        <v>19860829</v>
      </c>
      <c r="AL27" s="11">
        <f>VLOOKUP($B27,Data!$A$3:$EX$360,(AL$3-1979)*4+AL$1+2,FALSE)</f>
        <v>20658648</v>
      </c>
      <c r="AM27" s="11">
        <f>VLOOKUP($B27,Data!$A$3:$EX$360,(AM$3-1979)*4+AM$1+2,FALSE)</f>
        <v>21247644</v>
      </c>
      <c r="AN27" s="4">
        <f>VLOOKUP($B27,Data!$A$3:$EX$360,(AN$3-1979)*4+AN$1+2,FALSE)</f>
        <v>0</v>
      </c>
    </row>
    <row r="28" spans="1:40">
      <c r="A28" s="7" t="s">
        <v>25</v>
      </c>
      <c r="B28" s="4" t="s">
        <v>260</v>
      </c>
      <c r="C28" s="4">
        <f>VLOOKUP($B28,Data!$A$3:$EX$360,(C$3-1979)*4+C$1+2,FALSE)</f>
        <v>0</v>
      </c>
      <c r="D28" s="11">
        <f>VLOOKUP($B28,Data!$A$3:$EX$360,(D$3-1979)*4+D$1+2,FALSE)</f>
        <v>0</v>
      </c>
      <c r="E28" s="11">
        <f>VLOOKUP($B28,Data!$A$3:$EX$360,(E$3-1979)*4+E$1+2,FALSE)</f>
        <v>0</v>
      </c>
      <c r="F28" s="11">
        <f>VLOOKUP($B28,Data!$A$3:$EX$360,(F$3-1979)*4+F$1+2,FALSE)</f>
        <v>0</v>
      </c>
      <c r="G28" s="11">
        <f>VLOOKUP($B28,Data!$A$3:$EX$360,(G$3-1979)*4+G$1+2,FALSE)</f>
        <v>0</v>
      </c>
      <c r="H28" s="11">
        <f>VLOOKUP($B28,Data!$A$3:$EX$360,(H$3-1979)*4+H$1+2,FALSE)</f>
        <v>0</v>
      </c>
      <c r="I28" s="11">
        <f>VLOOKUP($B28,Data!$A$3:$EX$360,(I$3-1979)*4+I$1+2,FALSE)</f>
        <v>0</v>
      </c>
      <c r="J28" s="11">
        <f>VLOOKUP($B28,Data!$A$3:$EX$360,(J$3-1979)*4+J$1+2,FALSE)</f>
        <v>0</v>
      </c>
      <c r="K28" s="11">
        <f>VLOOKUP($B28,Data!$A$3:$EX$360,(K$3-1979)*4+K$1+2,FALSE)</f>
        <v>0</v>
      </c>
      <c r="L28" s="11">
        <f>VLOOKUP($B28,Data!$A$3:$EX$360,(L$3-1979)*4+L$1+2,FALSE)</f>
        <v>0</v>
      </c>
      <c r="M28" s="11">
        <f>VLOOKUP($B28,Data!$A$3:$EX$360,(M$3-1979)*4+M$1+2,FALSE)</f>
        <v>0</v>
      </c>
      <c r="N28" s="11">
        <f>VLOOKUP($B28,Data!$A$3:$EX$360,(N$3-1979)*4+N$1+2,FALSE)</f>
        <v>0</v>
      </c>
      <c r="O28" s="11">
        <f>VLOOKUP($B28,Data!$A$3:$EX$360,(O$3-1979)*4+O$1+2,FALSE)</f>
        <v>0</v>
      </c>
      <c r="P28" s="11">
        <f>VLOOKUP($B28,Data!$A$3:$EX$360,(P$3-1979)*4+P$1+2,FALSE)</f>
        <v>0</v>
      </c>
      <c r="Q28" s="11">
        <f>VLOOKUP($B28,Data!$A$3:$EX$360,(Q$3-1979)*4+Q$1+2,FALSE)</f>
        <v>0</v>
      </c>
      <c r="R28" s="11">
        <f>VLOOKUP($B28,Data!$A$3:$EX$360,(R$3-1979)*4+R$1+2,FALSE)</f>
        <v>0</v>
      </c>
      <c r="S28" s="11">
        <f>VLOOKUP($B28,Data!$A$3:$EX$360,(S$3-1979)*4+S$1+2,FALSE)</f>
        <v>0</v>
      </c>
      <c r="T28" s="11">
        <f>VLOOKUP($B28,Data!$A$3:$EX$360,(T$3-1979)*4+T$1+2,FALSE)</f>
        <v>0</v>
      </c>
      <c r="U28" s="11">
        <f>VLOOKUP($B28,Data!$A$3:$EX$360,(U$3-1979)*4+U$1+2,FALSE)</f>
        <v>0</v>
      </c>
      <c r="V28" s="11">
        <f>VLOOKUP($B28,Data!$A$3:$EX$360,(V$3-1979)*4+V$1+2,FALSE)</f>
        <v>0</v>
      </c>
      <c r="W28" s="11">
        <f>VLOOKUP($B28,Data!$A$3:$EX$360,(W$3-1979)*4+W$1+2,FALSE)</f>
        <v>0</v>
      </c>
      <c r="X28" s="11">
        <f>VLOOKUP($B28,Data!$A$3:$EX$360,(X$3-1979)*4+X$1+2,FALSE)</f>
        <v>0</v>
      </c>
      <c r="Y28" s="11">
        <f>VLOOKUP($B28,Data!$A$3:$EX$360,(Y$3-1979)*4+Y$1+2,FALSE)</f>
        <v>0</v>
      </c>
      <c r="Z28" s="11">
        <f>VLOOKUP($B28,Data!$A$3:$EX$360,(Z$3-1979)*4+Z$1+2,FALSE)</f>
        <v>15369</v>
      </c>
      <c r="AA28" s="11">
        <f>VLOOKUP($B28,Data!$A$3:$EX$360,(AA$3-1979)*4+AA$1+2,FALSE)</f>
        <v>34980</v>
      </c>
      <c r="AB28" s="11">
        <f>VLOOKUP($B28,Data!$A$3:$EX$360,(AB$3-1979)*4+AB$1+2,FALSE)</f>
        <v>52372</v>
      </c>
      <c r="AC28" s="11">
        <f>VLOOKUP($B28,Data!$A$3:$EX$360,(AC$3-1979)*4+AC$1+2,FALSE)</f>
        <v>75388</v>
      </c>
      <c r="AD28" s="11">
        <f>VLOOKUP($B28,Data!$A$3:$EX$360,(AD$3-1979)*4+AD$1+2,FALSE)</f>
        <v>93469</v>
      </c>
      <c r="AE28" s="11">
        <f>VLOOKUP($B28,Data!$A$3:$EX$360,(AE$3-1979)*4+AE$1+2,FALSE)</f>
        <v>137344</v>
      </c>
      <c r="AF28" s="11">
        <f>VLOOKUP($B28,Data!$A$3:$EX$360,(AF$3-1979)*4+AF$1+2,FALSE)</f>
        <v>163846</v>
      </c>
      <c r="AG28" s="11">
        <f>VLOOKUP($B28,Data!$A$3:$EX$360,(AG$3-1979)*4+AG$1+2,FALSE)</f>
        <v>180413</v>
      </c>
      <c r="AH28" s="11">
        <f>VLOOKUP($B28,Data!$A$3:$EX$360,(AH$3-1979)*4+AH$1+2,FALSE)</f>
        <v>202897</v>
      </c>
      <c r="AI28" s="11">
        <f>VLOOKUP($B28,Data!$A$3:$EX$360,(AI$3-1979)*4+AI$1+2,FALSE)</f>
        <v>221428</v>
      </c>
      <c r="AJ28" s="11">
        <f>VLOOKUP($B28,Data!$A$3:$EX$360,(AJ$3-1979)*4+AJ$1+2,FALSE)</f>
        <v>234774</v>
      </c>
      <c r="AK28" s="11">
        <f>VLOOKUP($B28,Data!$A$3:$EX$360,(AK$3-1979)*4+AK$1+2,FALSE)</f>
        <v>246931</v>
      </c>
      <c r="AL28" s="11">
        <f>VLOOKUP($B28,Data!$A$3:$EX$360,(AL$3-1979)*4+AL$1+2,FALSE)</f>
        <v>257309</v>
      </c>
      <c r="AM28" s="11">
        <f>VLOOKUP($B28,Data!$A$3:$EX$360,(AM$3-1979)*4+AM$1+2,FALSE)</f>
        <v>264694</v>
      </c>
      <c r="AN28" s="4">
        <f>VLOOKUP($B28,Data!$A$3:$EX$360,(AN$3-1979)*4+AN$1+2,FALSE)</f>
        <v>0</v>
      </c>
    </row>
    <row r="29" spans="1:40">
      <c r="A29" s="7" t="s">
        <v>334</v>
      </c>
      <c r="B29" s="4" t="s">
        <v>333</v>
      </c>
      <c r="C29" s="4">
        <f>VLOOKUP($B29,Data!$A$3:$EX$360,(C$3-1979)*4+C$1+2,FALSE)</f>
        <v>1944232</v>
      </c>
      <c r="D29" s="11">
        <f>VLOOKUP($B29,Data!$A$3:$EX$360,(D$3-1979)*4+D$1+2,FALSE)</f>
        <v>2187417</v>
      </c>
      <c r="E29" s="11">
        <f>VLOOKUP($B29,Data!$A$3:$EX$360,(E$3-1979)*4+E$1+2,FALSE)</f>
        <v>2345103</v>
      </c>
      <c r="F29" s="11">
        <f>VLOOKUP($B29,Data!$A$3:$EX$360,(F$3-1979)*4+F$1+2,FALSE)</f>
        <v>2386377</v>
      </c>
      <c r="G29" s="11">
        <f>VLOOKUP($B29,Data!$A$3:$EX$360,(G$3-1979)*4+G$1+2,FALSE)</f>
        <v>2445038</v>
      </c>
      <c r="H29" s="11">
        <f>VLOOKUP($B29,Data!$A$3:$EX$360,(H$3-1979)*4+H$1+2,FALSE)</f>
        <v>2442558</v>
      </c>
      <c r="I29" s="11">
        <f>VLOOKUP($B29,Data!$A$3:$EX$360,(I$3-1979)*4+I$1+2,FALSE)</f>
        <v>2506899</v>
      </c>
      <c r="J29" s="11">
        <f>VLOOKUP($B29,Data!$A$3:$EX$360,(J$3-1979)*4+J$1+2,FALSE)</f>
        <v>2625715</v>
      </c>
      <c r="K29" s="11">
        <f>VLOOKUP($B29,Data!$A$3:$EX$360,(K$3-1979)*4+K$1+2,FALSE)</f>
        <v>2739223</v>
      </c>
      <c r="L29" s="11">
        <f>VLOOKUP($B29,Data!$A$3:$EX$360,(L$3-1979)*4+L$1+2,FALSE)</f>
        <v>2881666</v>
      </c>
      <c r="M29" s="11">
        <f>VLOOKUP($B29,Data!$A$3:$EX$360,(M$3-1979)*4+M$1+2,FALSE)</f>
        <v>3000525</v>
      </c>
      <c r="N29" s="11">
        <f>VLOOKUP($B29,Data!$A$3:$EX$360,(N$3-1979)*4+N$1+2,FALSE)</f>
        <v>3056631</v>
      </c>
      <c r="O29" s="11">
        <f>VLOOKUP($B29,Data!$A$3:$EX$360,(O$3-1979)*4+O$1+2,FALSE)</f>
        <v>3015600</v>
      </c>
      <c r="P29" s="11">
        <f>VLOOKUP($B29,Data!$A$3:$EX$360,(P$3-1979)*4+P$1+2,FALSE)</f>
        <v>2997542</v>
      </c>
      <c r="Q29" s="11">
        <f>VLOOKUP($B29,Data!$A$3:$EX$360,(Q$3-1979)*4+Q$1+2,FALSE)</f>
        <v>3137129</v>
      </c>
      <c r="R29" s="11">
        <f>VLOOKUP($B29,Data!$A$3:$EX$360,(R$3-1979)*4+R$1+2,FALSE)</f>
        <v>3342078</v>
      </c>
      <c r="S29" s="11">
        <f>VLOOKUP($B29,Data!$A$3:$EX$360,(S$3-1979)*4+S$1+2,FALSE)</f>
        <v>3517127</v>
      </c>
      <c r="T29" s="11">
        <f>VLOOKUP($B29,Data!$A$3:$EX$360,(T$3-1979)*4+T$1+2,FALSE)</f>
        <v>3636144</v>
      </c>
      <c r="U29" s="11">
        <f>VLOOKUP($B29,Data!$A$3:$EX$360,(U$3-1979)*4+U$1+2,FALSE)</f>
        <v>4018320</v>
      </c>
      <c r="V29" s="11">
        <f>VLOOKUP($B29,Data!$A$3:$EX$360,(V$3-1979)*4+V$1+2,FALSE)</f>
        <v>4257969</v>
      </c>
      <c r="W29" s="11">
        <f>VLOOKUP($B29,Data!$A$3:$EX$360,(W$3-1979)*4+W$1+2,FALSE)</f>
        <v>4491679</v>
      </c>
      <c r="X29" s="11">
        <f>VLOOKUP($B29,Data!$A$3:$EX$360,(X$3-1979)*4+X$1+2,FALSE)</f>
        <v>4958906</v>
      </c>
      <c r="Y29" s="11">
        <f>VLOOKUP($B29,Data!$A$3:$EX$360,(Y$3-1979)*4+Y$1+2,FALSE)</f>
        <v>5141340</v>
      </c>
      <c r="Z29" s="11">
        <f>VLOOKUP($B29,Data!$A$3:$EX$360,(Z$3-1979)*4+Z$1+2,FALSE)</f>
        <v>5460679</v>
      </c>
      <c r="AA29" s="11">
        <f>VLOOKUP($B29,Data!$A$3:$EX$360,(AA$3-1979)*4+AA$1+2,FALSE)</f>
        <v>6033200</v>
      </c>
      <c r="AB29" s="11">
        <f>VLOOKUP($B29,Data!$A$3:$EX$360,(AB$3-1979)*4+AB$1+2,FALSE)</f>
        <v>7232743</v>
      </c>
      <c r="AC29" s="11">
        <f>VLOOKUP($B29,Data!$A$3:$EX$360,(AC$3-1979)*4+AC$1+2,FALSE)</f>
        <v>8336276</v>
      </c>
      <c r="AD29" s="11">
        <f>VLOOKUP($B29,Data!$A$3:$EX$360,(AD$3-1979)*4+AD$1+2,FALSE)</f>
        <v>8754021</v>
      </c>
      <c r="AE29" s="11">
        <f>VLOOKUP($B29,Data!$A$3:$EX$360,(AE$3-1979)*4+AE$1+2,FALSE)</f>
        <v>8815531</v>
      </c>
      <c r="AF29" s="11">
        <f>VLOOKUP($B29,Data!$A$3:$EX$360,(AF$3-1979)*4+AF$1+2,FALSE)</f>
        <v>7334028</v>
      </c>
      <c r="AG29" s="11">
        <f>VLOOKUP($B29,Data!$A$3:$EX$360,(AG$3-1979)*4+AG$1+2,FALSE)</f>
        <v>6128936</v>
      </c>
      <c r="AH29" s="11">
        <f>VLOOKUP($B29,Data!$A$3:$EX$360,(AH$3-1979)*4+AH$1+2,FALSE)</f>
        <v>6761115</v>
      </c>
      <c r="AI29" s="11">
        <f>VLOOKUP($B29,Data!$A$3:$EX$360,(AI$3-1979)*4+AI$1+2,FALSE)</f>
        <v>7415515</v>
      </c>
      <c r="AJ29" s="11">
        <f>VLOOKUP($B29,Data!$A$3:$EX$360,(AJ$3-1979)*4+AJ$1+2,FALSE)</f>
        <v>8174703</v>
      </c>
      <c r="AK29" s="11">
        <f>VLOOKUP($B29,Data!$A$3:$EX$360,(AK$3-1979)*4+AK$1+2,FALSE)</f>
        <v>9327491</v>
      </c>
      <c r="AL29" s="11">
        <f>VLOOKUP($B29,Data!$A$3:$EX$360,(AL$3-1979)*4+AL$1+2,FALSE)</f>
        <v>10097465</v>
      </c>
      <c r="AM29" s="11">
        <f>VLOOKUP($B29,Data!$A$3:$EX$360,(AM$3-1979)*4+AM$1+2,FALSE)</f>
        <v>10829426</v>
      </c>
      <c r="AN29" s="4">
        <f>VLOOKUP($B29,Data!$A$3:$EX$360,(AN$3-1979)*4+AN$1+2,FALSE)</f>
        <v>0</v>
      </c>
    </row>
    <row r="30" spans="1:40">
      <c r="A30" s="7" t="s">
        <v>339</v>
      </c>
      <c r="B30" s="4" t="s">
        <v>340</v>
      </c>
      <c r="C30" s="4">
        <f>VLOOKUP($B30,Data!$A$3:$EX$360,(C$3-1979)*4+C$1+2,FALSE)</f>
        <v>0</v>
      </c>
      <c r="D30" s="11">
        <f>VLOOKUP($B30,Data!$A$3:$EX$360,(D$3-1979)*4+D$1+2,FALSE)</f>
        <v>0</v>
      </c>
      <c r="E30" s="11">
        <f>VLOOKUP($B30,Data!$A$3:$EX$360,(E$3-1979)*4+E$1+2,FALSE)</f>
        <v>0</v>
      </c>
      <c r="F30" s="11">
        <f>VLOOKUP($B30,Data!$A$3:$EX$360,(F$3-1979)*4+F$1+2,FALSE)</f>
        <v>0</v>
      </c>
      <c r="G30" s="11">
        <f>VLOOKUP($B30,Data!$A$3:$EX$360,(G$3-1979)*4+G$1+2,FALSE)</f>
        <v>0</v>
      </c>
      <c r="H30" s="11">
        <f>VLOOKUP($B30,Data!$A$3:$EX$360,(H$3-1979)*4+H$1+2,FALSE)</f>
        <v>0</v>
      </c>
      <c r="I30" s="11">
        <f>VLOOKUP($B30,Data!$A$3:$EX$360,(I$3-1979)*4+I$1+2,FALSE)</f>
        <v>0</v>
      </c>
      <c r="J30" s="11">
        <f>VLOOKUP($B30,Data!$A$3:$EX$360,(J$3-1979)*4+J$1+2,FALSE)</f>
        <v>0</v>
      </c>
      <c r="K30" s="11">
        <f>VLOOKUP($B30,Data!$A$3:$EX$360,(K$3-1979)*4+K$1+2,FALSE)</f>
        <v>0</v>
      </c>
      <c r="L30" s="11">
        <f>VLOOKUP($B30,Data!$A$3:$EX$360,(L$3-1979)*4+L$1+2,FALSE)</f>
        <v>0</v>
      </c>
      <c r="M30" s="11">
        <f>VLOOKUP($B30,Data!$A$3:$EX$360,(M$3-1979)*4+M$1+2,FALSE)</f>
        <v>0</v>
      </c>
      <c r="N30" s="11">
        <f>VLOOKUP($B30,Data!$A$3:$EX$360,(N$3-1979)*4+N$1+2,FALSE)</f>
        <v>0</v>
      </c>
      <c r="O30" s="11">
        <f>VLOOKUP($B30,Data!$A$3:$EX$360,(O$3-1979)*4+O$1+2,FALSE)</f>
        <v>0</v>
      </c>
      <c r="P30" s="11">
        <f>VLOOKUP($B30,Data!$A$3:$EX$360,(P$3-1979)*4+P$1+2,FALSE)</f>
        <v>0</v>
      </c>
      <c r="Q30" s="11">
        <f>VLOOKUP($B30,Data!$A$3:$EX$360,(Q$3-1979)*4+Q$1+2,FALSE)</f>
        <v>0</v>
      </c>
      <c r="R30" s="11">
        <f>VLOOKUP($B30,Data!$A$3:$EX$360,(R$3-1979)*4+R$1+2,FALSE)</f>
        <v>0</v>
      </c>
      <c r="S30" s="11">
        <f>VLOOKUP($B30,Data!$A$3:$EX$360,(S$3-1979)*4+S$1+2,FALSE)</f>
        <v>0</v>
      </c>
      <c r="T30" s="11">
        <f>VLOOKUP($B30,Data!$A$3:$EX$360,(T$3-1979)*4+T$1+2,FALSE)</f>
        <v>0</v>
      </c>
      <c r="U30" s="11">
        <f>VLOOKUP($B30,Data!$A$3:$EX$360,(U$3-1979)*4+U$1+2,FALSE)</f>
        <v>0</v>
      </c>
      <c r="V30" s="11">
        <f>VLOOKUP($B30,Data!$A$3:$EX$360,(V$3-1979)*4+V$1+2,FALSE)</f>
        <v>0</v>
      </c>
      <c r="W30" s="11">
        <f>VLOOKUP($B30,Data!$A$3:$EX$360,(W$3-1979)*4+W$1+2,FALSE)</f>
        <v>0</v>
      </c>
      <c r="X30" s="11">
        <f>VLOOKUP($B30,Data!$A$3:$EX$360,(X$3-1979)*4+X$1+2,FALSE)</f>
        <v>0</v>
      </c>
      <c r="Y30" s="11">
        <f>VLOOKUP($B30,Data!$A$3:$EX$360,(Y$3-1979)*4+Y$1+2,FALSE)</f>
        <v>0</v>
      </c>
      <c r="Z30" s="11">
        <f>VLOOKUP($B30,Data!$A$3:$EX$360,(Z$3-1979)*4+Z$1+2,FALSE)</f>
        <v>0</v>
      </c>
      <c r="AA30" s="11">
        <f>VLOOKUP($B30,Data!$A$3:$EX$360,(AA$3-1979)*4+AA$1+2,FALSE)</f>
        <v>0</v>
      </c>
      <c r="AB30" s="11">
        <f>VLOOKUP($B30,Data!$A$3:$EX$360,(AB$3-1979)*4+AB$1+2,FALSE)</f>
        <v>0</v>
      </c>
      <c r="AC30" s="11">
        <f>VLOOKUP($B30,Data!$A$3:$EX$360,(AC$3-1979)*4+AC$1+2,FALSE)</f>
        <v>0</v>
      </c>
      <c r="AD30" s="11">
        <f>VLOOKUP($B30,Data!$A$3:$EX$360,(AD$3-1979)*4+AD$1+2,FALSE)</f>
        <v>0</v>
      </c>
      <c r="AE30" s="11">
        <f>VLOOKUP($B30,Data!$A$3:$EX$360,(AE$3-1979)*4+AE$1+2,FALSE)</f>
        <v>0</v>
      </c>
      <c r="AF30" s="11">
        <f>VLOOKUP($B30,Data!$A$3:$EX$360,(AF$3-1979)*4+AF$1+2,FALSE)</f>
        <v>0</v>
      </c>
      <c r="AG30" s="11">
        <f>VLOOKUP($B30,Data!$A$3:$EX$360,(AG$3-1979)*4+AG$1+2,FALSE)</f>
        <v>894</v>
      </c>
      <c r="AH30" s="11">
        <f>VLOOKUP($B30,Data!$A$3:$EX$360,(AH$3-1979)*4+AH$1+2,FALSE)</f>
        <v>3839</v>
      </c>
      <c r="AI30" s="11">
        <f>VLOOKUP($B30,Data!$A$3:$EX$360,(AI$3-1979)*4+AI$1+2,FALSE)</f>
        <v>5217</v>
      </c>
      <c r="AJ30" s="11">
        <f>VLOOKUP($B30,Data!$A$3:$EX$360,(AJ$3-1979)*4+AJ$1+2,FALSE)</f>
        <v>1759</v>
      </c>
      <c r="AK30" s="11">
        <f>VLOOKUP($B30,Data!$A$3:$EX$360,(AK$3-1979)*4+AK$1+2,FALSE)</f>
        <v>0</v>
      </c>
      <c r="AL30" s="11">
        <f>VLOOKUP($B30,Data!$A$3:$EX$360,(AL$3-1979)*4+AL$1+2,FALSE)</f>
        <v>0</v>
      </c>
      <c r="AM30" s="11">
        <f>VLOOKUP($B30,Data!$A$3:$EX$360,(AM$3-1979)*4+AM$1+2,FALSE)</f>
        <v>0</v>
      </c>
      <c r="AN30" s="4">
        <f>VLOOKUP($B30,Data!$A$3:$EX$360,(AN$3-1979)*4+AN$1+2,FALSE)</f>
        <v>0</v>
      </c>
    </row>
    <row r="31" spans="1:40">
      <c r="A31" s="7" t="s">
        <v>345</v>
      </c>
      <c r="B31" s="4" t="s">
        <v>346</v>
      </c>
      <c r="C31" s="4">
        <f>VLOOKUP($B31,Data!$A$3:$EX$360,(C$3-1979)*4+C$1+2,FALSE)</f>
        <v>35234</v>
      </c>
      <c r="D31" s="11">
        <f>VLOOKUP($B31,Data!$A$3:$EX$360,(D$3-1979)*4+D$1+2,FALSE)</f>
        <v>37313</v>
      </c>
      <c r="E31" s="11">
        <f>VLOOKUP($B31,Data!$A$3:$EX$360,(E$3-1979)*4+E$1+2,FALSE)</f>
        <v>40637</v>
      </c>
      <c r="F31" s="11">
        <f>VLOOKUP($B31,Data!$A$3:$EX$360,(F$3-1979)*4+F$1+2,FALSE)</f>
        <v>44497</v>
      </c>
      <c r="G31" s="11">
        <f>VLOOKUP($B31,Data!$A$3:$EX$360,(G$3-1979)*4+G$1+2,FALSE)</f>
        <v>48606</v>
      </c>
      <c r="H31" s="11">
        <f>VLOOKUP($B31,Data!$A$3:$EX$360,(H$3-1979)*4+H$1+2,FALSE)</f>
        <v>52849</v>
      </c>
      <c r="I31" s="11">
        <f>VLOOKUP($B31,Data!$A$3:$EX$360,(I$3-1979)*4+I$1+2,FALSE)</f>
        <v>56930</v>
      </c>
      <c r="J31" s="11">
        <f>VLOOKUP($B31,Data!$A$3:$EX$360,(J$3-1979)*4+J$1+2,FALSE)</f>
        <v>61019</v>
      </c>
      <c r="K31" s="11">
        <f>VLOOKUP($B31,Data!$A$3:$EX$360,(K$3-1979)*4+K$1+2,FALSE)</f>
        <v>66334</v>
      </c>
      <c r="L31" s="11">
        <f>VLOOKUP($B31,Data!$A$3:$EX$360,(L$3-1979)*4+L$1+2,FALSE)</f>
        <v>72600</v>
      </c>
      <c r="M31" s="11">
        <f>VLOOKUP($B31,Data!$A$3:$EX$360,(M$3-1979)*4+M$1+2,FALSE)</f>
        <v>77898</v>
      </c>
      <c r="N31" s="11">
        <f>VLOOKUP($B31,Data!$A$3:$EX$360,(N$3-1979)*4+N$1+2,FALSE)</f>
        <v>83465</v>
      </c>
      <c r="O31" s="11">
        <f>VLOOKUP($B31,Data!$A$3:$EX$360,(O$3-1979)*4+O$1+2,FALSE)</f>
        <v>89350</v>
      </c>
      <c r="P31" s="11">
        <f>VLOOKUP($B31,Data!$A$3:$EX$360,(P$3-1979)*4+P$1+2,FALSE)</f>
        <v>97830</v>
      </c>
      <c r="Q31" s="11">
        <f>VLOOKUP($B31,Data!$A$3:$EX$360,(Q$3-1979)*4+Q$1+2,FALSE)</f>
        <v>105432</v>
      </c>
      <c r="R31" s="11">
        <f>VLOOKUP($B31,Data!$A$3:$EX$360,(R$3-1979)*4+R$1+2,FALSE)</f>
        <v>113483</v>
      </c>
      <c r="S31" s="11">
        <f>VLOOKUP($B31,Data!$A$3:$EX$360,(S$3-1979)*4+S$1+2,FALSE)</f>
        <v>121502</v>
      </c>
      <c r="T31" s="11">
        <f>VLOOKUP($B31,Data!$A$3:$EX$360,(T$3-1979)*4+T$1+2,FALSE)</f>
        <v>129304</v>
      </c>
      <c r="U31" s="11">
        <f>VLOOKUP($B31,Data!$A$3:$EX$360,(U$3-1979)*4+U$1+2,FALSE)</f>
        <v>139969</v>
      </c>
      <c r="V31" s="11">
        <f>VLOOKUP($B31,Data!$A$3:$EX$360,(V$3-1979)*4+V$1+2,FALSE)</f>
        <v>150256</v>
      </c>
      <c r="W31" s="11">
        <f>VLOOKUP($B31,Data!$A$3:$EX$360,(W$3-1979)*4+W$1+2,FALSE)</f>
        <v>161994</v>
      </c>
      <c r="X31" s="11">
        <f>VLOOKUP($B31,Data!$A$3:$EX$360,(X$3-1979)*4+X$1+2,FALSE)</f>
        <v>168874</v>
      </c>
      <c r="Y31" s="11">
        <f>VLOOKUP($B31,Data!$A$3:$EX$360,(Y$3-1979)*4+Y$1+2,FALSE)</f>
        <v>175412</v>
      </c>
      <c r="Z31" s="11">
        <f>VLOOKUP($B31,Data!$A$3:$EX$360,(Z$3-1979)*4+Z$1+2,FALSE)</f>
        <v>185626</v>
      </c>
      <c r="AA31" s="11">
        <f>VLOOKUP($B31,Data!$A$3:$EX$360,(AA$3-1979)*4+AA$1+2,FALSE)</f>
        <v>199533</v>
      </c>
      <c r="AB31" s="11">
        <f>VLOOKUP($B31,Data!$A$3:$EX$360,(AB$3-1979)*4+AB$1+2,FALSE)</f>
        <v>210979</v>
      </c>
      <c r="AC31" s="11">
        <f>VLOOKUP($B31,Data!$A$3:$EX$360,(AC$3-1979)*4+AC$1+2,FALSE)</f>
        <v>217300</v>
      </c>
      <c r="AD31" s="11">
        <f>VLOOKUP($B31,Data!$A$3:$EX$360,(AD$3-1979)*4+AD$1+2,FALSE)</f>
        <v>232066</v>
      </c>
      <c r="AE31" s="11">
        <f>VLOOKUP($B31,Data!$A$3:$EX$360,(AE$3-1979)*4+AE$1+2,FALSE)</f>
        <v>247611</v>
      </c>
      <c r="AF31" s="11">
        <f>VLOOKUP($B31,Data!$A$3:$EX$360,(AF$3-1979)*4+AF$1+2,FALSE)</f>
        <v>265195</v>
      </c>
      <c r="AG31" s="11">
        <f>VLOOKUP($B31,Data!$A$3:$EX$360,(AG$3-1979)*4+AG$1+2,FALSE)</f>
        <v>273620</v>
      </c>
      <c r="AH31" s="11">
        <f>VLOOKUP($B31,Data!$A$3:$EX$360,(AH$3-1979)*4+AH$1+2,FALSE)</f>
        <v>290735</v>
      </c>
      <c r="AI31" s="11">
        <f>VLOOKUP($B31,Data!$A$3:$EX$360,(AI$3-1979)*4+AI$1+2,FALSE)</f>
        <v>305498</v>
      </c>
      <c r="AJ31" s="11">
        <f>VLOOKUP($B31,Data!$A$3:$EX$360,(AJ$3-1979)*4+AJ$1+2,FALSE)</f>
        <v>303741</v>
      </c>
      <c r="AK31" s="11">
        <f>VLOOKUP($B31,Data!$A$3:$EX$360,(AK$3-1979)*4+AK$1+2,FALSE)</f>
        <v>304160</v>
      </c>
      <c r="AL31" s="11">
        <f>VLOOKUP($B31,Data!$A$3:$EX$360,(AL$3-1979)*4+AL$1+2,FALSE)</f>
        <v>309971</v>
      </c>
      <c r="AM31" s="11">
        <f>VLOOKUP($B31,Data!$A$3:$EX$360,(AM$3-1979)*4+AM$1+2,FALSE)</f>
        <v>313120</v>
      </c>
      <c r="AN31" s="4">
        <f>VLOOKUP($B31,Data!$A$3:$EX$360,(AN$3-1979)*4+AN$1+2,FALSE)</f>
        <v>0</v>
      </c>
    </row>
    <row r="32" spans="1:40">
      <c r="A32" s="21" t="s">
        <v>100</v>
      </c>
      <c r="B32" s="22" t="s">
        <v>354</v>
      </c>
      <c r="C32" s="23">
        <f>VLOOKUP($B32,Data!$A$3:$EX$360,(C$3-1979)*4+C$1+2,FALSE)</f>
        <v>6400365</v>
      </c>
      <c r="D32" s="23">
        <f>VLOOKUP($B32,Data!$A$3:$EX$360,(D$3-1979)*4+D$1+2,FALSE)</f>
        <v>7315963</v>
      </c>
      <c r="E32" s="23">
        <f>VLOOKUP($B32,Data!$A$3:$EX$360,(E$3-1979)*4+E$1+2,FALSE)</f>
        <v>7786977</v>
      </c>
      <c r="F32" s="23">
        <f>VLOOKUP($B32,Data!$A$3:$EX$360,(F$3-1979)*4+F$1+2,FALSE)</f>
        <v>8389526</v>
      </c>
      <c r="G32" s="23">
        <f>VLOOKUP($B32,Data!$A$3:$EX$360,(G$3-1979)*4+G$1+2,FALSE)</f>
        <v>9151789</v>
      </c>
      <c r="H32" s="23">
        <f>VLOOKUP($B32,Data!$A$3:$EX$360,(H$3-1979)*4+H$1+2,FALSE)</f>
        <v>9734728</v>
      </c>
      <c r="I32" s="23">
        <f>VLOOKUP($B32,Data!$A$3:$EX$360,(I$3-1979)*4+I$1+2,FALSE)</f>
        <v>10856399</v>
      </c>
      <c r="J32" s="23">
        <f>VLOOKUP($B32,Data!$A$3:$EX$360,(J$3-1979)*4+J$1+2,FALSE)</f>
        <v>12045974</v>
      </c>
      <c r="K32" s="23">
        <f>VLOOKUP($B32,Data!$A$3:$EX$360,(K$3-1979)*4+K$1+2,FALSE)</f>
        <v>12814605</v>
      </c>
      <c r="L32" s="23">
        <f>VLOOKUP($B32,Data!$A$3:$EX$360,(L$3-1979)*4+L$1+2,FALSE)</f>
        <v>14063471</v>
      </c>
      <c r="M32" s="23">
        <f>VLOOKUP($B32,Data!$A$3:$EX$360,(M$3-1979)*4+M$1+2,FALSE)</f>
        <v>15400384</v>
      </c>
      <c r="N32" s="23">
        <f>VLOOKUP($B32,Data!$A$3:$EX$360,(N$3-1979)*4+N$1+2,FALSE)</f>
        <v>15946952</v>
      </c>
      <c r="O32" s="23">
        <f>VLOOKUP($B32,Data!$A$3:$EX$360,(O$3-1979)*4+O$1+2,FALSE)</f>
        <v>17379382</v>
      </c>
      <c r="P32" s="23">
        <f>VLOOKUP($B32,Data!$A$3:$EX$360,(P$3-1979)*4+P$1+2,FALSE)</f>
        <v>18290445</v>
      </c>
      <c r="Q32" s="23">
        <f>VLOOKUP($B32,Data!$A$3:$EX$360,(Q$3-1979)*4+Q$1+2,FALSE)</f>
        <v>19581573</v>
      </c>
      <c r="R32" s="23">
        <f>VLOOKUP($B32,Data!$A$3:$EX$360,(R$3-1979)*4+R$1+2,FALSE)</f>
        <v>20403603</v>
      </c>
      <c r="S32" s="23">
        <f>VLOOKUP($B32,Data!$A$3:$EX$360,(S$3-1979)*4+S$1+2,FALSE)</f>
        <v>22757611</v>
      </c>
      <c r="T32" s="23">
        <f>VLOOKUP($B32,Data!$A$3:$EX$360,(T$3-1979)*4+T$1+2,FALSE)</f>
        <v>24323390</v>
      </c>
      <c r="U32" s="23">
        <f>VLOOKUP($B32,Data!$A$3:$EX$360,(U$3-1979)*4+U$1+2,FALSE)</f>
        <v>27379782</v>
      </c>
      <c r="V32" s="23">
        <f>VLOOKUP($B32,Data!$A$3:$EX$360,(V$3-1979)*4+V$1+2,FALSE)</f>
        <v>30522694</v>
      </c>
      <c r="W32" s="23">
        <f>VLOOKUP($B32,Data!$A$3:$EX$360,(W$3-1979)*4+W$1+2,FALSE)</f>
        <v>34658561</v>
      </c>
      <c r="X32" s="23">
        <f>VLOOKUP($B32,Data!$A$3:$EX$360,(X$3-1979)*4+X$1+2,FALSE)</f>
        <v>33944236</v>
      </c>
      <c r="Y32" s="23">
        <f>VLOOKUP($B32,Data!$A$3:$EX$360,(Y$3-1979)*4+Y$1+2,FALSE)</f>
        <v>33482401</v>
      </c>
      <c r="Z32" s="23">
        <f>VLOOKUP($B32,Data!$A$3:$EX$360,(Z$3-1979)*4+Z$1+2,FALSE)</f>
        <v>32152535</v>
      </c>
      <c r="AA32" s="23">
        <f>VLOOKUP($B32,Data!$A$3:$EX$360,(AA$3-1979)*4+AA$1+2,FALSE)</f>
        <v>36661690</v>
      </c>
      <c r="AB32" s="23">
        <f>VLOOKUP($B32,Data!$A$3:$EX$360,(AB$3-1979)*4+AB$1+2,FALSE)</f>
        <v>41689735</v>
      </c>
      <c r="AC32" s="23">
        <f>VLOOKUP($B32,Data!$A$3:$EX$360,(AC$3-1979)*4+AC$1+2,FALSE)</f>
        <v>45348893</v>
      </c>
      <c r="AD32" s="23">
        <f>VLOOKUP($B32,Data!$A$3:$EX$360,(AD$3-1979)*4+AD$1+2,FALSE)</f>
        <v>50055364</v>
      </c>
      <c r="AE32" s="23">
        <f>VLOOKUP($B32,Data!$A$3:$EX$360,(AE$3-1979)*4+AE$1+2,FALSE)</f>
        <v>52785658</v>
      </c>
      <c r="AF32" s="23">
        <f>VLOOKUP($B32,Data!$A$3:$EX$360,(AF$3-1979)*4+AF$1+2,FALSE)</f>
        <v>45954544</v>
      </c>
      <c r="AG32" s="23">
        <f>VLOOKUP($B32,Data!$A$3:$EX$360,(AG$3-1979)*4+AG$1+2,FALSE)</f>
        <v>48520922</v>
      </c>
      <c r="AH32" s="23">
        <f>VLOOKUP($B32,Data!$A$3:$EX$360,(AH$3-1979)*4+AH$1+2,FALSE)</f>
        <v>52738537</v>
      </c>
      <c r="AI32" s="23">
        <f>VLOOKUP($B32,Data!$A$3:$EX$360,(AI$3-1979)*4+AI$1+2,FALSE)</f>
        <v>53614226</v>
      </c>
      <c r="AJ32" s="23">
        <f>VLOOKUP($B32,Data!$A$3:$EX$360,(AJ$3-1979)*4+AJ$1+2,FALSE)</f>
        <v>57937931</v>
      </c>
      <c r="AK32" s="23">
        <f>VLOOKUP($B32,Data!$A$3:$EX$360,(AK$3-1979)*4+AK$1+2,FALSE)</f>
        <v>65398324</v>
      </c>
      <c r="AL32" s="23">
        <f>VLOOKUP($B32,Data!$A$3:$EX$360,(AL$3-1979)*4+AL$1+2,FALSE)</f>
        <v>69269793</v>
      </c>
      <c r="AM32" s="23">
        <f>VLOOKUP($B32,Data!$A$3:$EX$360,(AM$3-1979)*4+AM$1+2,FALSE)</f>
        <v>71223217</v>
      </c>
      <c r="AN32" s="4">
        <f>VLOOKUP($B32,Data!$A$3:$EX$360,(AN$3-1979)*4+AN$1+2,FALSE)</f>
        <v>0</v>
      </c>
    </row>
    <row r="33" spans="1:40">
      <c r="A33" s="7" t="s">
        <v>319</v>
      </c>
      <c r="B33" s="4" t="s">
        <v>373</v>
      </c>
      <c r="C33" s="4">
        <f>VLOOKUP($B33,Data!$A$3:$EX$360,(C$3-1979)*4+C$1+2,FALSE)</f>
        <v>3025997</v>
      </c>
      <c r="D33" s="11">
        <f>VLOOKUP($B33,Data!$A$3:$EX$360,(D$3-1979)*4+D$1+2,FALSE)</f>
        <v>3413722</v>
      </c>
      <c r="E33" s="11">
        <f>VLOOKUP($B33,Data!$A$3:$EX$360,(E$3-1979)*4+E$1+2,FALSE)</f>
        <v>3803851</v>
      </c>
      <c r="F33" s="11">
        <f>VLOOKUP($B33,Data!$A$3:$EX$360,(F$3-1979)*4+F$1+2,FALSE)</f>
        <v>3989640</v>
      </c>
      <c r="G33" s="11">
        <f>VLOOKUP($B33,Data!$A$3:$EX$360,(G$3-1979)*4+G$1+2,FALSE)</f>
        <v>4175842</v>
      </c>
      <c r="H33" s="11">
        <f>VLOOKUP($B33,Data!$A$3:$EX$360,(H$3-1979)*4+H$1+2,FALSE)</f>
        <v>4733720</v>
      </c>
      <c r="I33" s="11">
        <f>VLOOKUP($B33,Data!$A$3:$EX$360,(I$3-1979)*4+I$1+2,FALSE)</f>
        <v>5339877</v>
      </c>
      <c r="J33" s="11">
        <f>VLOOKUP($B33,Data!$A$3:$EX$360,(J$3-1979)*4+J$1+2,FALSE)</f>
        <v>5827675</v>
      </c>
      <c r="K33" s="11">
        <f>VLOOKUP($B33,Data!$A$3:$EX$360,(K$3-1979)*4+K$1+2,FALSE)</f>
        <v>6308856</v>
      </c>
      <c r="L33" s="11">
        <f>VLOOKUP($B33,Data!$A$3:$EX$360,(L$3-1979)*4+L$1+2,FALSE)</f>
        <v>6876517</v>
      </c>
      <c r="M33" s="11">
        <f>VLOOKUP($B33,Data!$A$3:$EX$360,(M$3-1979)*4+M$1+2,FALSE)</f>
        <v>7444347</v>
      </c>
      <c r="N33" s="11">
        <f>VLOOKUP($B33,Data!$A$3:$EX$360,(N$3-1979)*4+N$1+2,FALSE)</f>
        <v>7604397</v>
      </c>
      <c r="O33" s="11">
        <f>VLOOKUP($B33,Data!$A$3:$EX$360,(O$3-1979)*4+O$1+2,FALSE)</f>
        <v>7729202</v>
      </c>
      <c r="P33" s="11">
        <f>VLOOKUP($B33,Data!$A$3:$EX$360,(P$3-1979)*4+P$1+2,FALSE)</f>
        <v>7961932</v>
      </c>
      <c r="Q33" s="11">
        <f>VLOOKUP($B33,Data!$A$3:$EX$360,(Q$3-1979)*4+Q$1+2,FALSE)</f>
        <v>8225886</v>
      </c>
      <c r="R33" s="11">
        <f>VLOOKUP($B33,Data!$A$3:$EX$360,(R$3-1979)*4+R$1+2,FALSE)</f>
        <v>8537076</v>
      </c>
      <c r="S33" s="11">
        <f>VLOOKUP($B33,Data!$A$3:$EX$360,(S$3-1979)*4+S$1+2,FALSE)</f>
        <v>8834711</v>
      </c>
      <c r="T33" s="11">
        <f>VLOOKUP($B33,Data!$A$3:$EX$360,(T$3-1979)*4+T$1+2,FALSE)</f>
        <v>9221349</v>
      </c>
      <c r="U33" s="11">
        <f>VLOOKUP($B33,Data!$A$3:$EX$360,(U$3-1979)*4+U$1+2,FALSE)</f>
        <v>9826935</v>
      </c>
      <c r="V33" s="11">
        <f>VLOOKUP($B33,Data!$A$3:$EX$360,(V$3-1979)*4+V$1+2,FALSE)</f>
        <v>10787634</v>
      </c>
      <c r="W33" s="11">
        <f>VLOOKUP($B33,Data!$A$3:$EX$360,(W$3-1979)*4+W$1+2,FALSE)</f>
        <v>11804410</v>
      </c>
      <c r="X33" s="11">
        <f>VLOOKUP($B33,Data!$A$3:$EX$360,(X$3-1979)*4+X$1+2,FALSE)</f>
        <v>13524765</v>
      </c>
      <c r="Y33" s="11">
        <f>VLOOKUP($B33,Data!$A$3:$EX$360,(Y$3-1979)*4+Y$1+2,FALSE)</f>
        <v>14864541</v>
      </c>
      <c r="Z33" s="11">
        <f>VLOOKUP($B33,Data!$A$3:$EX$360,(Z$3-1979)*4+Z$1+2,FALSE)</f>
        <v>16284831</v>
      </c>
      <c r="AA33" s="11">
        <f>VLOOKUP($B33,Data!$A$3:$EX$360,(AA$3-1979)*4+AA$1+2,FALSE)</f>
        <v>18009999</v>
      </c>
      <c r="AB33" s="11">
        <f>VLOOKUP($B33,Data!$A$3:$EX$360,(AB$3-1979)*4+AB$1+2,FALSE)</f>
        <v>20900266</v>
      </c>
      <c r="AC33" s="11">
        <f>VLOOKUP($B33,Data!$A$3:$EX$360,(AC$3-1979)*4+AC$1+2,FALSE)</f>
        <v>24292046</v>
      </c>
      <c r="AD33" s="11">
        <f>VLOOKUP($B33,Data!$A$3:$EX$360,(AD$3-1979)*4+AD$1+2,FALSE)</f>
        <v>24980596</v>
      </c>
      <c r="AE33" s="11">
        <f>VLOOKUP($B33,Data!$A$3:$EX$360,(AE$3-1979)*4+AE$1+2,FALSE)</f>
        <v>23265037</v>
      </c>
      <c r="AF33" s="11">
        <f>VLOOKUP($B33,Data!$A$3:$EX$360,(AF$3-1979)*4+AF$1+2,FALSE)</f>
        <v>19454086</v>
      </c>
      <c r="AG33" s="11">
        <f>VLOOKUP($B33,Data!$A$3:$EX$360,(AG$3-1979)*4+AG$1+2,FALSE)</f>
        <v>18442611</v>
      </c>
      <c r="AH33" s="11">
        <f>VLOOKUP($B33,Data!$A$3:$EX$360,(AH$3-1979)*4+AH$1+2,FALSE)</f>
        <v>18085859</v>
      </c>
      <c r="AI33" s="11">
        <f>VLOOKUP($B33,Data!$A$3:$EX$360,(AI$3-1979)*4+AI$1+2,FALSE)</f>
        <v>18161816</v>
      </c>
      <c r="AJ33" s="11">
        <f>VLOOKUP($B33,Data!$A$3:$EX$360,(AJ$3-1979)*4+AJ$1+2,FALSE)</f>
        <v>19613927</v>
      </c>
      <c r="AK33" s="11">
        <f>VLOOKUP($B33,Data!$A$3:$EX$360,(AK$3-1979)*4+AK$1+2,FALSE)</f>
        <v>21852995</v>
      </c>
      <c r="AL33" s="11">
        <f>VLOOKUP($B33,Data!$A$3:$EX$360,(AL$3-1979)*4+AL$1+2,FALSE)</f>
        <v>23200549</v>
      </c>
      <c r="AM33" s="11">
        <f>VLOOKUP($B33,Data!$A$3:$EX$360,(AM$3-1979)*4+AM$1+2,FALSE)</f>
        <v>24766938</v>
      </c>
      <c r="AN33" s="4">
        <f>VLOOKUP($B33,Data!$A$3:$EX$360,(AN$3-1979)*4+AN$1+2,FALSE)</f>
        <v>0</v>
      </c>
    </row>
    <row r="34" spans="1:40">
      <c r="A34" s="7" t="s">
        <v>320</v>
      </c>
      <c r="B34" s="4" t="s">
        <v>374</v>
      </c>
      <c r="C34" s="4">
        <f>VLOOKUP($B34,Data!$A$3:$EX$360,(C$3-1979)*4+C$1+2,FALSE)</f>
        <v>895657</v>
      </c>
      <c r="D34" s="11">
        <f>VLOOKUP($B34,Data!$A$3:$EX$360,(D$3-1979)*4+D$1+2,FALSE)</f>
        <v>990891</v>
      </c>
      <c r="E34" s="11">
        <f>VLOOKUP($B34,Data!$A$3:$EX$360,(E$3-1979)*4+E$1+2,FALSE)</f>
        <v>1060767</v>
      </c>
      <c r="F34" s="11">
        <f>VLOOKUP($B34,Data!$A$3:$EX$360,(F$3-1979)*4+F$1+2,FALSE)</f>
        <v>1102394</v>
      </c>
      <c r="G34" s="11">
        <f>VLOOKUP($B34,Data!$A$3:$EX$360,(G$3-1979)*4+G$1+2,FALSE)</f>
        <v>1175035</v>
      </c>
      <c r="H34" s="11">
        <f>VLOOKUP($B34,Data!$A$3:$EX$360,(H$3-1979)*4+H$1+2,FALSE)</f>
        <v>1269579</v>
      </c>
      <c r="I34" s="11">
        <f>VLOOKUP($B34,Data!$A$3:$EX$360,(I$3-1979)*4+I$1+2,FALSE)</f>
        <v>1377049</v>
      </c>
      <c r="J34" s="11">
        <f>VLOOKUP($B34,Data!$A$3:$EX$360,(J$3-1979)*4+J$1+2,FALSE)</f>
        <v>1522302</v>
      </c>
      <c r="K34" s="11">
        <f>VLOOKUP($B34,Data!$A$3:$EX$360,(K$3-1979)*4+K$1+2,FALSE)</f>
        <v>1652663</v>
      </c>
      <c r="L34" s="11">
        <f>VLOOKUP($B34,Data!$A$3:$EX$360,(L$3-1979)*4+L$1+2,FALSE)</f>
        <v>1800306</v>
      </c>
      <c r="M34" s="11">
        <f>VLOOKUP($B34,Data!$A$3:$EX$360,(M$3-1979)*4+M$1+2,FALSE)</f>
        <v>1925665</v>
      </c>
      <c r="N34" s="11">
        <f>VLOOKUP($B34,Data!$A$3:$EX$360,(N$3-1979)*4+N$1+2,FALSE)</f>
        <v>2039103</v>
      </c>
      <c r="O34" s="11">
        <f>VLOOKUP($B34,Data!$A$3:$EX$360,(O$3-1979)*4+O$1+2,FALSE)</f>
        <v>2117373</v>
      </c>
      <c r="P34" s="11">
        <f>VLOOKUP($B34,Data!$A$3:$EX$360,(P$3-1979)*4+P$1+2,FALSE)</f>
        <v>2193351</v>
      </c>
      <c r="Q34" s="11">
        <f>VLOOKUP($B34,Data!$A$3:$EX$360,(Q$3-1979)*4+Q$1+2,FALSE)</f>
        <v>2302157</v>
      </c>
      <c r="R34" s="11">
        <f>VLOOKUP($B34,Data!$A$3:$EX$360,(R$3-1979)*4+R$1+2,FALSE)</f>
        <v>2424137</v>
      </c>
      <c r="S34" s="11">
        <f>VLOOKUP($B34,Data!$A$3:$EX$360,(S$3-1979)*4+S$1+2,FALSE)</f>
        <v>2529265</v>
      </c>
      <c r="T34" s="11">
        <f>VLOOKUP($B34,Data!$A$3:$EX$360,(T$3-1979)*4+T$1+2,FALSE)</f>
        <v>2627930</v>
      </c>
      <c r="U34" s="11">
        <f>VLOOKUP($B34,Data!$A$3:$EX$360,(U$3-1979)*4+U$1+2,FALSE)</f>
        <v>2717985</v>
      </c>
      <c r="V34" s="11">
        <f>VLOOKUP($B34,Data!$A$3:$EX$360,(V$3-1979)*4+V$1+2,FALSE)</f>
        <v>2833751</v>
      </c>
      <c r="W34" s="11">
        <f>VLOOKUP($B34,Data!$A$3:$EX$360,(W$3-1979)*4+W$1+2,FALSE)</f>
        <v>2991089</v>
      </c>
      <c r="X34" s="11">
        <f>VLOOKUP($B34,Data!$A$3:$EX$360,(X$3-1979)*4+X$1+2,FALSE)</f>
        <v>3201768</v>
      </c>
      <c r="Y34" s="11">
        <f>VLOOKUP($B34,Data!$A$3:$EX$360,(Y$3-1979)*4+Y$1+2,FALSE)</f>
        <v>3364335</v>
      </c>
      <c r="Z34" s="11">
        <f>VLOOKUP($B34,Data!$A$3:$EX$360,(Z$3-1979)*4+Z$1+2,FALSE)</f>
        <v>3527462</v>
      </c>
      <c r="AA34" s="11">
        <f>VLOOKUP($B34,Data!$A$3:$EX$360,(AA$3-1979)*4+AA$1+2,FALSE)</f>
        <v>3679170</v>
      </c>
      <c r="AB34" s="11">
        <f>VLOOKUP($B34,Data!$A$3:$EX$360,(AB$3-1979)*4+AB$1+2,FALSE)</f>
        <v>3899492</v>
      </c>
      <c r="AC34" s="11">
        <f>VLOOKUP($B34,Data!$A$3:$EX$360,(AC$3-1979)*4+AC$1+2,FALSE)</f>
        <v>4107797</v>
      </c>
      <c r="AD34" s="11">
        <f>VLOOKUP($B34,Data!$A$3:$EX$360,(AD$3-1979)*4+AD$1+2,FALSE)</f>
        <v>4300518</v>
      </c>
      <c r="AE34" s="11">
        <f>VLOOKUP($B34,Data!$A$3:$EX$360,(AE$3-1979)*4+AE$1+2,FALSE)</f>
        <v>4476039</v>
      </c>
      <c r="AF34" s="11">
        <f>VLOOKUP($B34,Data!$A$3:$EX$360,(AF$3-1979)*4+AF$1+2,FALSE)</f>
        <v>4578612</v>
      </c>
      <c r="AG34" s="11">
        <f>VLOOKUP($B34,Data!$A$3:$EX$360,(AG$3-1979)*4+AG$1+2,FALSE)</f>
        <v>4588116</v>
      </c>
      <c r="AH34" s="11">
        <f>VLOOKUP($B34,Data!$A$3:$EX$360,(AH$3-1979)*4+AH$1+2,FALSE)</f>
        <v>4586668</v>
      </c>
      <c r="AI34" s="11">
        <f>VLOOKUP($B34,Data!$A$3:$EX$360,(AI$3-1979)*4+AI$1+2,FALSE)</f>
        <v>4723306</v>
      </c>
      <c r="AJ34" s="11">
        <f>VLOOKUP($B34,Data!$A$3:$EX$360,(AJ$3-1979)*4+AJ$1+2,FALSE)</f>
        <v>4848903</v>
      </c>
      <c r="AK34" s="11">
        <f>VLOOKUP($B34,Data!$A$3:$EX$360,(AK$3-1979)*4+AK$1+2,FALSE)</f>
        <v>4941221</v>
      </c>
      <c r="AL34" s="11">
        <f>VLOOKUP($B34,Data!$A$3:$EX$360,(AL$3-1979)*4+AL$1+2,FALSE)</f>
        <v>5052862</v>
      </c>
      <c r="AM34" s="11">
        <f>VLOOKUP($B34,Data!$A$3:$EX$360,(AM$3-1979)*4+AM$1+2,FALSE)</f>
        <v>5236776</v>
      </c>
      <c r="AN34" s="4">
        <f>VLOOKUP($B34,Data!$A$3:$EX$360,(AN$3-1979)*4+AN$1+2,FALSE)</f>
        <v>0</v>
      </c>
    </row>
    <row r="35" spans="1:40">
      <c r="A35" s="7" t="s">
        <v>5</v>
      </c>
      <c r="B35" s="4" t="s">
        <v>375</v>
      </c>
      <c r="C35" s="4">
        <f>VLOOKUP($B35,Data!$A$3:$EX$360,(C$3-1979)*4+C$1+2,FALSE)</f>
        <v>31525</v>
      </c>
      <c r="D35" s="11">
        <f>VLOOKUP($B35,Data!$A$3:$EX$360,(D$3-1979)*4+D$1+2,FALSE)</f>
        <v>36149</v>
      </c>
      <c r="E35" s="11">
        <f>VLOOKUP($B35,Data!$A$3:$EX$360,(E$3-1979)*4+E$1+2,FALSE)</f>
        <v>40085</v>
      </c>
      <c r="F35" s="11">
        <f>VLOOKUP($B35,Data!$A$3:$EX$360,(F$3-1979)*4+F$1+2,FALSE)</f>
        <v>42671</v>
      </c>
      <c r="G35" s="11">
        <f>VLOOKUP($B35,Data!$A$3:$EX$360,(G$3-1979)*4+G$1+2,FALSE)</f>
        <v>45262</v>
      </c>
      <c r="H35" s="11">
        <f>VLOOKUP($B35,Data!$A$3:$EX$360,(H$3-1979)*4+H$1+2,FALSE)</f>
        <v>48100</v>
      </c>
      <c r="I35" s="11">
        <f>VLOOKUP($B35,Data!$A$3:$EX$360,(I$3-1979)*4+I$1+2,FALSE)</f>
        <v>50419</v>
      </c>
      <c r="J35" s="11">
        <f>VLOOKUP($B35,Data!$A$3:$EX$360,(J$3-1979)*4+J$1+2,FALSE)</f>
        <v>54289</v>
      </c>
      <c r="K35" s="11">
        <f>VLOOKUP($B35,Data!$A$3:$EX$360,(K$3-1979)*4+K$1+2,FALSE)</f>
        <v>58600</v>
      </c>
      <c r="L35" s="11">
        <f>VLOOKUP($B35,Data!$A$3:$EX$360,(L$3-1979)*4+L$1+2,FALSE)</f>
        <v>63306</v>
      </c>
      <c r="M35" s="11">
        <f>VLOOKUP($B35,Data!$A$3:$EX$360,(M$3-1979)*4+M$1+2,FALSE)</f>
        <v>68558</v>
      </c>
      <c r="N35" s="11">
        <f>VLOOKUP($B35,Data!$A$3:$EX$360,(N$3-1979)*4+N$1+2,FALSE)</f>
        <v>74319</v>
      </c>
      <c r="O35" s="11">
        <f>VLOOKUP($B35,Data!$A$3:$EX$360,(O$3-1979)*4+O$1+2,FALSE)</f>
        <v>78767</v>
      </c>
      <c r="P35" s="11">
        <f>VLOOKUP($B35,Data!$A$3:$EX$360,(P$3-1979)*4+P$1+2,FALSE)</f>
        <v>82840</v>
      </c>
      <c r="Q35" s="11">
        <f>VLOOKUP($B35,Data!$A$3:$EX$360,(Q$3-1979)*4+Q$1+2,FALSE)</f>
        <v>85115</v>
      </c>
      <c r="R35" s="11">
        <f>VLOOKUP($B35,Data!$A$3:$EX$360,(R$3-1979)*4+R$1+2,FALSE)</f>
        <v>87566</v>
      </c>
      <c r="S35" s="11">
        <f>VLOOKUP($B35,Data!$A$3:$EX$360,(S$3-1979)*4+S$1+2,FALSE)</f>
        <v>90118</v>
      </c>
      <c r="T35" s="11">
        <f>VLOOKUP($B35,Data!$A$3:$EX$360,(T$3-1979)*4+T$1+2,FALSE)</f>
        <v>91444</v>
      </c>
      <c r="U35" s="11">
        <f>VLOOKUP($B35,Data!$A$3:$EX$360,(U$3-1979)*4+U$1+2,FALSE)</f>
        <v>94610</v>
      </c>
      <c r="V35" s="11">
        <f>VLOOKUP($B35,Data!$A$3:$EX$360,(V$3-1979)*4+V$1+2,FALSE)</f>
        <v>103614</v>
      </c>
      <c r="W35" s="11">
        <f>VLOOKUP($B35,Data!$A$3:$EX$360,(W$3-1979)*4+W$1+2,FALSE)</f>
        <v>114287</v>
      </c>
      <c r="X35" s="11">
        <f>VLOOKUP($B35,Data!$A$3:$EX$360,(X$3-1979)*4+X$1+2,FALSE)</f>
        <v>127346</v>
      </c>
      <c r="Y35" s="11">
        <f>VLOOKUP($B35,Data!$A$3:$EX$360,(Y$3-1979)*4+Y$1+2,FALSE)</f>
        <v>140185</v>
      </c>
      <c r="Z35" s="11">
        <f>VLOOKUP($B35,Data!$A$3:$EX$360,(Z$3-1979)*4+Z$1+2,FALSE)</f>
        <v>155868</v>
      </c>
      <c r="AA35" s="11">
        <f>VLOOKUP($B35,Data!$A$3:$EX$360,(AA$3-1979)*4+AA$1+2,FALSE)</f>
        <v>171754</v>
      </c>
      <c r="AB35" s="11">
        <f>VLOOKUP($B35,Data!$A$3:$EX$360,(AB$3-1979)*4+AB$1+2,FALSE)</f>
        <v>189433</v>
      </c>
      <c r="AC35" s="11">
        <f>VLOOKUP($B35,Data!$A$3:$EX$360,(AC$3-1979)*4+AC$1+2,FALSE)</f>
        <v>206077</v>
      </c>
      <c r="AD35" s="11">
        <f>VLOOKUP($B35,Data!$A$3:$EX$360,(AD$3-1979)*4+AD$1+2,FALSE)</f>
        <v>226007</v>
      </c>
      <c r="AE35" s="11">
        <f>VLOOKUP($B35,Data!$A$3:$EX$360,(AE$3-1979)*4+AE$1+2,FALSE)</f>
        <v>245798</v>
      </c>
      <c r="AF35" s="11">
        <f>VLOOKUP($B35,Data!$A$3:$EX$360,(AF$3-1979)*4+AF$1+2,FALSE)</f>
        <v>263997</v>
      </c>
      <c r="AG35" s="11">
        <f>VLOOKUP($B35,Data!$A$3:$EX$360,(AG$3-1979)*4+AG$1+2,FALSE)</f>
        <v>271906</v>
      </c>
      <c r="AH35" s="11">
        <f>VLOOKUP($B35,Data!$A$3:$EX$360,(AH$3-1979)*4+AH$1+2,FALSE)</f>
        <v>280125</v>
      </c>
      <c r="AI35" s="11">
        <f>VLOOKUP($B35,Data!$A$3:$EX$360,(AI$3-1979)*4+AI$1+2,FALSE)</f>
        <v>292961</v>
      </c>
      <c r="AJ35" s="11">
        <f>VLOOKUP($B35,Data!$A$3:$EX$360,(AJ$3-1979)*4+AJ$1+2,FALSE)</f>
        <v>301784</v>
      </c>
      <c r="AK35" s="11">
        <f>VLOOKUP($B35,Data!$A$3:$EX$360,(AK$3-1979)*4+AK$1+2,FALSE)</f>
        <v>311621</v>
      </c>
      <c r="AL35" s="11">
        <f>VLOOKUP($B35,Data!$A$3:$EX$360,(AL$3-1979)*4+AL$1+2,FALSE)</f>
        <v>320424</v>
      </c>
      <c r="AM35" s="11">
        <f>VLOOKUP($B35,Data!$A$3:$EX$360,(AM$3-1979)*4+AM$1+2,FALSE)</f>
        <v>330971</v>
      </c>
      <c r="AN35" s="4">
        <f>VLOOKUP($B35,Data!$A$3:$EX$360,(AN$3-1979)*4+AN$1+2,FALSE)</f>
        <v>0</v>
      </c>
    </row>
    <row r="36" spans="1:40">
      <c r="A36" s="7" t="s">
        <v>102</v>
      </c>
      <c r="B36" s="4" t="s">
        <v>376</v>
      </c>
      <c r="C36" s="4">
        <f>VLOOKUP($B36,Data!$A$3:$EX$360,(C$3-1979)*4+C$1+2,FALSE)</f>
        <v>8850</v>
      </c>
      <c r="D36" s="11">
        <f>VLOOKUP($B36,Data!$A$3:$EX$360,(D$3-1979)*4+D$1+2,FALSE)</f>
        <v>10389</v>
      </c>
      <c r="E36" s="11">
        <f>VLOOKUP($B36,Data!$A$3:$EX$360,(E$3-1979)*4+E$1+2,FALSE)</f>
        <v>12053</v>
      </c>
      <c r="F36" s="11">
        <f>VLOOKUP($B36,Data!$A$3:$EX$360,(F$3-1979)*4+F$1+2,FALSE)</f>
        <v>13405</v>
      </c>
      <c r="G36" s="11">
        <f>VLOOKUP($B36,Data!$A$3:$EX$360,(G$3-1979)*4+G$1+2,FALSE)</f>
        <v>14644</v>
      </c>
      <c r="H36" s="11">
        <f>VLOOKUP($B36,Data!$A$3:$EX$360,(H$3-1979)*4+H$1+2,FALSE)</f>
        <v>15698</v>
      </c>
      <c r="I36" s="11">
        <f>VLOOKUP($B36,Data!$A$3:$EX$360,(I$3-1979)*4+I$1+2,FALSE)</f>
        <v>16706</v>
      </c>
      <c r="J36" s="11">
        <f>VLOOKUP($B36,Data!$A$3:$EX$360,(J$3-1979)*4+J$1+2,FALSE)</f>
        <v>18069</v>
      </c>
      <c r="K36" s="11">
        <f>VLOOKUP($B36,Data!$A$3:$EX$360,(K$3-1979)*4+K$1+2,FALSE)</f>
        <v>20155</v>
      </c>
      <c r="L36" s="11">
        <f>VLOOKUP($B36,Data!$A$3:$EX$360,(L$3-1979)*4+L$1+2,FALSE)</f>
        <v>23020</v>
      </c>
      <c r="M36" s="11">
        <f>VLOOKUP($B36,Data!$A$3:$EX$360,(M$3-1979)*4+M$1+2,FALSE)</f>
        <v>26054</v>
      </c>
      <c r="N36" s="11">
        <f>VLOOKUP($B36,Data!$A$3:$EX$360,(N$3-1979)*4+N$1+2,FALSE)</f>
        <v>29027</v>
      </c>
      <c r="O36" s="11">
        <f>VLOOKUP($B36,Data!$A$3:$EX$360,(O$3-1979)*4+O$1+2,FALSE)</f>
        <v>32339</v>
      </c>
      <c r="P36" s="11">
        <f>VLOOKUP($B36,Data!$A$3:$EX$360,(P$3-1979)*4+P$1+2,FALSE)</f>
        <v>36119</v>
      </c>
      <c r="Q36" s="11">
        <f>VLOOKUP($B36,Data!$A$3:$EX$360,(Q$3-1979)*4+Q$1+2,FALSE)</f>
        <v>38341</v>
      </c>
      <c r="R36" s="11">
        <f>VLOOKUP($B36,Data!$A$3:$EX$360,(R$3-1979)*4+R$1+2,FALSE)</f>
        <v>41038</v>
      </c>
      <c r="S36" s="11">
        <f>VLOOKUP($B36,Data!$A$3:$EX$360,(S$3-1979)*4+S$1+2,FALSE)</f>
        <v>43235</v>
      </c>
      <c r="T36" s="11">
        <f>VLOOKUP($B36,Data!$A$3:$EX$360,(T$3-1979)*4+T$1+2,FALSE)</f>
        <v>45262</v>
      </c>
      <c r="U36" s="11">
        <f>VLOOKUP($B36,Data!$A$3:$EX$360,(U$3-1979)*4+U$1+2,FALSE)</f>
        <v>48876</v>
      </c>
      <c r="V36" s="11">
        <f>VLOOKUP($B36,Data!$A$3:$EX$360,(V$3-1979)*4+V$1+2,FALSE)</f>
        <v>52882</v>
      </c>
      <c r="W36" s="11">
        <f>VLOOKUP($B36,Data!$A$3:$EX$360,(W$3-1979)*4+W$1+2,FALSE)</f>
        <v>57501</v>
      </c>
      <c r="X36" s="11">
        <f>VLOOKUP($B36,Data!$A$3:$EX$360,(X$3-1979)*4+X$1+2,FALSE)</f>
        <v>62039</v>
      </c>
      <c r="Y36" s="11">
        <f>VLOOKUP($B36,Data!$A$3:$EX$360,(Y$3-1979)*4+Y$1+2,FALSE)</f>
        <v>63754</v>
      </c>
      <c r="Z36" s="11">
        <f>VLOOKUP($B36,Data!$A$3:$EX$360,(Z$3-1979)*4+Z$1+2,FALSE)</f>
        <v>67080</v>
      </c>
      <c r="AA36" s="11">
        <f>VLOOKUP($B36,Data!$A$3:$EX$360,(AA$3-1979)*4+AA$1+2,FALSE)</f>
        <v>71588</v>
      </c>
      <c r="AB36" s="11">
        <f>VLOOKUP($B36,Data!$A$3:$EX$360,(AB$3-1979)*4+AB$1+2,FALSE)</f>
        <v>75501</v>
      </c>
      <c r="AC36" s="11">
        <f>VLOOKUP($B36,Data!$A$3:$EX$360,(AC$3-1979)*4+AC$1+2,FALSE)</f>
        <v>79492</v>
      </c>
      <c r="AD36" s="11">
        <f>VLOOKUP($B36,Data!$A$3:$EX$360,(AD$3-1979)*4+AD$1+2,FALSE)</f>
        <v>82823</v>
      </c>
      <c r="AE36" s="11">
        <f>VLOOKUP($B36,Data!$A$3:$EX$360,(AE$3-1979)*4+AE$1+2,FALSE)</f>
        <v>87643</v>
      </c>
      <c r="AF36" s="11">
        <f>VLOOKUP($B36,Data!$A$3:$EX$360,(AF$3-1979)*4+AF$1+2,FALSE)</f>
        <v>91624</v>
      </c>
      <c r="AG36" s="11">
        <f>VLOOKUP($B36,Data!$A$3:$EX$360,(AG$3-1979)*4+AG$1+2,FALSE)</f>
        <v>96394</v>
      </c>
      <c r="AH36" s="11">
        <f>VLOOKUP($B36,Data!$A$3:$EX$360,(AH$3-1979)*4+AH$1+2,FALSE)</f>
        <v>101759</v>
      </c>
      <c r="AI36" s="11">
        <f>VLOOKUP($B36,Data!$A$3:$EX$360,(AI$3-1979)*4+AI$1+2,FALSE)</f>
        <v>109363</v>
      </c>
      <c r="AJ36" s="11">
        <f>VLOOKUP($B36,Data!$A$3:$EX$360,(AJ$3-1979)*4+AJ$1+2,FALSE)</f>
        <v>115900</v>
      </c>
      <c r="AK36" s="11">
        <f>VLOOKUP($B36,Data!$A$3:$EX$360,(AK$3-1979)*4+AK$1+2,FALSE)</f>
        <v>125993</v>
      </c>
      <c r="AL36" s="11">
        <f>VLOOKUP($B36,Data!$A$3:$EX$360,(AL$3-1979)*4+AL$1+2,FALSE)</f>
        <v>132834</v>
      </c>
      <c r="AM36" s="11">
        <f>VLOOKUP($B36,Data!$A$3:$EX$360,(AM$3-1979)*4+AM$1+2,FALSE)</f>
        <v>138896</v>
      </c>
      <c r="AN36" s="4">
        <f>VLOOKUP($B36,Data!$A$3:$EX$360,(AN$3-1979)*4+AN$1+2,FALSE)</f>
        <v>0</v>
      </c>
    </row>
    <row r="37" spans="1:40">
      <c r="A37" s="21" t="s">
        <v>101</v>
      </c>
      <c r="B37" s="22" t="s">
        <v>372</v>
      </c>
      <c r="C37" s="23">
        <f>VLOOKUP($B37,Data!$A$3:$EX$360,(C$3-1979)*4+C$1+2,FALSE)</f>
        <v>3962029</v>
      </c>
      <c r="D37" s="23">
        <f>VLOOKUP($B37,Data!$A$3:$EX$360,(D$3-1979)*4+D$1+2,FALSE)</f>
        <v>4451151</v>
      </c>
      <c r="E37" s="23">
        <f>VLOOKUP($B37,Data!$A$3:$EX$360,(E$3-1979)*4+E$1+2,FALSE)</f>
        <v>4916756</v>
      </c>
      <c r="F37" s="23">
        <f>VLOOKUP($B37,Data!$A$3:$EX$360,(F$3-1979)*4+F$1+2,FALSE)</f>
        <v>5148110</v>
      </c>
      <c r="G37" s="23">
        <f>VLOOKUP($B37,Data!$A$3:$EX$360,(G$3-1979)*4+G$1+2,FALSE)</f>
        <v>5410783</v>
      </c>
      <c r="H37" s="23">
        <f>VLOOKUP($B37,Data!$A$3:$EX$360,(H$3-1979)*4+H$1+2,FALSE)</f>
        <v>6067097</v>
      </c>
      <c r="I37" s="23">
        <f>VLOOKUP($B37,Data!$A$3:$EX$360,(I$3-1979)*4+I$1+2,FALSE)</f>
        <v>6784051</v>
      </c>
      <c r="J37" s="23">
        <f>VLOOKUP($B37,Data!$A$3:$EX$360,(J$3-1979)*4+J$1+2,FALSE)</f>
        <v>7422335</v>
      </c>
      <c r="K37" s="23">
        <f>VLOOKUP($B37,Data!$A$3:$EX$360,(K$3-1979)*4+K$1+2,FALSE)</f>
        <v>8040274</v>
      </c>
      <c r="L37" s="23">
        <f>VLOOKUP($B37,Data!$A$3:$EX$360,(L$3-1979)*4+L$1+2,FALSE)</f>
        <v>8763149</v>
      </c>
      <c r="M37" s="23">
        <f>VLOOKUP($B37,Data!$A$3:$EX$360,(M$3-1979)*4+M$1+2,FALSE)</f>
        <v>9464624</v>
      </c>
      <c r="N37" s="23">
        <f>VLOOKUP($B37,Data!$A$3:$EX$360,(N$3-1979)*4+N$1+2,FALSE)</f>
        <v>9746846</v>
      </c>
      <c r="O37" s="23">
        <f>VLOOKUP($B37,Data!$A$3:$EX$360,(O$3-1979)*4+O$1+2,FALSE)</f>
        <v>9957681</v>
      </c>
      <c r="P37" s="23">
        <f>VLOOKUP($B37,Data!$A$3:$EX$360,(P$3-1979)*4+P$1+2,FALSE)</f>
        <v>10274242</v>
      </c>
      <c r="Q37" s="23">
        <f>VLOOKUP($B37,Data!$A$3:$EX$360,(Q$3-1979)*4+Q$1+2,FALSE)</f>
        <v>10651499</v>
      </c>
      <c r="R37" s="23">
        <f>VLOOKUP($B37,Data!$A$3:$EX$360,(R$3-1979)*4+R$1+2,FALSE)</f>
        <v>11089817</v>
      </c>
      <c r="S37" s="23">
        <f>VLOOKUP($B37,Data!$A$3:$EX$360,(S$3-1979)*4+S$1+2,FALSE)</f>
        <v>11497329</v>
      </c>
      <c r="T37" s="23">
        <f>VLOOKUP($B37,Data!$A$3:$EX$360,(T$3-1979)*4+T$1+2,FALSE)</f>
        <v>11985985</v>
      </c>
      <c r="U37" s="23">
        <f>VLOOKUP($B37,Data!$A$3:$EX$360,(U$3-1979)*4+U$1+2,FALSE)</f>
        <v>12688406</v>
      </c>
      <c r="V37" s="23">
        <f>VLOOKUP($B37,Data!$A$3:$EX$360,(V$3-1979)*4+V$1+2,FALSE)</f>
        <v>13777881</v>
      </c>
      <c r="W37" s="23">
        <f>VLOOKUP($B37,Data!$A$3:$EX$360,(W$3-1979)*4+W$1+2,FALSE)</f>
        <v>14967287</v>
      </c>
      <c r="X37" s="23">
        <f>VLOOKUP($B37,Data!$A$3:$EX$360,(X$3-1979)*4+X$1+2,FALSE)</f>
        <v>16915918</v>
      </c>
      <c r="Y37" s="23">
        <f>VLOOKUP($B37,Data!$A$3:$EX$360,(Y$3-1979)*4+Y$1+2,FALSE)</f>
        <v>18432815</v>
      </c>
      <c r="Z37" s="23">
        <f>VLOOKUP($B37,Data!$A$3:$EX$360,(Z$3-1979)*4+Z$1+2,FALSE)</f>
        <v>20035241</v>
      </c>
      <c r="AA37" s="23">
        <f>VLOOKUP($B37,Data!$A$3:$EX$360,(AA$3-1979)*4+AA$1+2,FALSE)</f>
        <v>21932511</v>
      </c>
      <c r="AB37" s="23">
        <f>VLOOKUP($B37,Data!$A$3:$EX$360,(AB$3-1979)*4+AB$1+2,FALSE)</f>
        <v>25064692</v>
      </c>
      <c r="AC37" s="23">
        <f>VLOOKUP($B37,Data!$A$3:$EX$360,(AC$3-1979)*4+AC$1+2,FALSE)</f>
        <v>28685412</v>
      </c>
      <c r="AD37" s="23">
        <f>VLOOKUP($B37,Data!$A$3:$EX$360,(AD$3-1979)*4+AD$1+2,FALSE)</f>
        <v>29589944</v>
      </c>
      <c r="AE37" s="23">
        <f>VLOOKUP($B37,Data!$A$3:$EX$360,(AE$3-1979)*4+AE$1+2,FALSE)</f>
        <v>28074517</v>
      </c>
      <c r="AF37" s="23">
        <f>VLOOKUP($B37,Data!$A$3:$EX$360,(AF$3-1979)*4+AF$1+2,FALSE)</f>
        <v>24388319</v>
      </c>
      <c r="AG37" s="23">
        <f>VLOOKUP($B37,Data!$A$3:$EX$360,(AG$3-1979)*4+AG$1+2,FALSE)</f>
        <v>23399027</v>
      </c>
      <c r="AH37" s="23">
        <f>VLOOKUP($B37,Data!$A$3:$EX$360,(AH$3-1979)*4+AH$1+2,FALSE)</f>
        <v>23054411</v>
      </c>
      <c r="AI37" s="23">
        <f>VLOOKUP($B37,Data!$A$3:$EX$360,(AI$3-1979)*4+AI$1+2,FALSE)</f>
        <v>23287446</v>
      </c>
      <c r="AJ37" s="23">
        <f>VLOOKUP($B37,Data!$A$3:$EX$360,(AJ$3-1979)*4+AJ$1+2,FALSE)</f>
        <v>24880514</v>
      </c>
      <c r="AK37" s="23">
        <f>VLOOKUP($B37,Data!$A$3:$EX$360,(AK$3-1979)*4+AK$1+2,FALSE)</f>
        <v>27231830</v>
      </c>
      <c r="AL37" s="23">
        <f>VLOOKUP($B37,Data!$A$3:$EX$360,(AL$3-1979)*4+AL$1+2,FALSE)</f>
        <v>28706669</v>
      </c>
      <c r="AM37" s="23">
        <f>VLOOKUP($B37,Data!$A$3:$EX$360,(AM$3-1979)*4+AM$1+2,FALSE)</f>
        <v>30473581</v>
      </c>
      <c r="AN37" s="4">
        <f>VLOOKUP($B37,Data!$A$3:$EX$360,(AN$3-1979)*4+AN$1+2,FALSE)</f>
        <v>0</v>
      </c>
    </row>
    <row r="38" spans="1:40">
      <c r="A38" s="12" t="s">
        <v>0</v>
      </c>
      <c r="B38" s="13" t="s">
        <v>316</v>
      </c>
      <c r="C38" s="14">
        <f t="shared" ref="C38:AN38" si="1">C32+C37</f>
        <v>10362394</v>
      </c>
      <c r="D38" s="14">
        <f t="shared" si="1"/>
        <v>11767114</v>
      </c>
      <c r="E38" s="14">
        <f t="shared" si="1"/>
        <v>12703733</v>
      </c>
      <c r="F38" s="14">
        <f t="shared" si="1"/>
        <v>13537636</v>
      </c>
      <c r="G38" s="14">
        <f t="shared" si="1"/>
        <v>14562572</v>
      </c>
      <c r="H38" s="14">
        <f t="shared" si="1"/>
        <v>15801825</v>
      </c>
      <c r="I38" s="14">
        <f t="shared" si="1"/>
        <v>17640450</v>
      </c>
      <c r="J38" s="14">
        <f t="shared" si="1"/>
        <v>19468309</v>
      </c>
      <c r="K38" s="14">
        <f t="shared" si="1"/>
        <v>20854879</v>
      </c>
      <c r="L38" s="14">
        <f t="shared" si="1"/>
        <v>22826620</v>
      </c>
      <c r="M38" s="14">
        <f t="shared" si="1"/>
        <v>24865008</v>
      </c>
      <c r="N38" s="14">
        <f t="shared" si="1"/>
        <v>25693798</v>
      </c>
      <c r="O38" s="14">
        <f t="shared" si="1"/>
        <v>27337063</v>
      </c>
      <c r="P38" s="14">
        <f t="shared" si="1"/>
        <v>28564687</v>
      </c>
      <c r="Q38" s="14">
        <f t="shared" si="1"/>
        <v>30233072</v>
      </c>
      <c r="R38" s="14">
        <f t="shared" si="1"/>
        <v>31493420</v>
      </c>
      <c r="S38" s="14">
        <f t="shared" si="1"/>
        <v>34254940</v>
      </c>
      <c r="T38" s="14">
        <f t="shared" si="1"/>
        <v>36309375</v>
      </c>
      <c r="U38" s="14">
        <f t="shared" si="1"/>
        <v>40068188</v>
      </c>
      <c r="V38" s="14">
        <f t="shared" si="1"/>
        <v>44300575</v>
      </c>
      <c r="W38" s="14">
        <f t="shared" si="1"/>
        <v>49625848</v>
      </c>
      <c r="X38" s="14">
        <f t="shared" si="1"/>
        <v>50860154</v>
      </c>
      <c r="Y38" s="14">
        <f t="shared" si="1"/>
        <v>51915216</v>
      </c>
      <c r="Z38" s="14">
        <f t="shared" si="1"/>
        <v>52187776</v>
      </c>
      <c r="AA38" s="14">
        <f t="shared" si="1"/>
        <v>58594201</v>
      </c>
      <c r="AB38" s="14">
        <f t="shared" si="1"/>
        <v>66754427</v>
      </c>
      <c r="AC38" s="14">
        <f t="shared" si="1"/>
        <v>74034305</v>
      </c>
      <c r="AD38" s="14">
        <f t="shared" si="1"/>
        <v>79645308</v>
      </c>
      <c r="AE38" s="14">
        <f t="shared" si="1"/>
        <v>80860175</v>
      </c>
      <c r="AF38" s="14">
        <f t="shared" si="1"/>
        <v>70342863</v>
      </c>
      <c r="AG38" s="14">
        <f t="shared" si="1"/>
        <v>71919949</v>
      </c>
      <c r="AH38" s="14">
        <f t="shared" si="1"/>
        <v>75792948</v>
      </c>
      <c r="AI38" s="14">
        <f t="shared" si="1"/>
        <v>76901672</v>
      </c>
      <c r="AJ38" s="14">
        <f t="shared" si="1"/>
        <v>82818445</v>
      </c>
      <c r="AK38" s="14">
        <f t="shared" si="1"/>
        <v>92630154</v>
      </c>
      <c r="AL38" s="14">
        <f t="shared" si="1"/>
        <v>97976462</v>
      </c>
      <c r="AM38" s="14">
        <f t="shared" si="1"/>
        <v>101696798</v>
      </c>
      <c r="AN38" s="4">
        <f t="shared" si="1"/>
        <v>0</v>
      </c>
    </row>
    <row r="39" spans="1:4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40">
      <c r="A40" s="10" t="s">
        <v>648</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c r="A41" s="7" t="s">
        <v>29</v>
      </c>
      <c r="B41" s="4" t="s">
        <v>359</v>
      </c>
      <c r="C41" s="4">
        <f>VLOOKUP($B41,Data!$A$3:$EX$360,(C$3-1979)*4+C$1+2,FALSE)</f>
        <v>13600</v>
      </c>
      <c r="D41" s="11">
        <f>VLOOKUP($B41,Data!$A$3:$EX$360,(D$3-1979)*4+D$1+2,FALSE)</f>
        <v>16700</v>
      </c>
      <c r="E41" s="11">
        <f>VLOOKUP($B41,Data!$A$3:$EX$360,(E$3-1979)*4+E$1+2,FALSE)</f>
        <v>21100</v>
      </c>
      <c r="F41" s="11">
        <f>VLOOKUP($B41,Data!$A$3:$EX$360,(F$3-1979)*4+F$1+2,FALSE)</f>
        <v>29600</v>
      </c>
      <c r="G41" s="11">
        <f>VLOOKUP($B41,Data!$A$3:$EX$360,(G$3-1979)*4+G$1+2,FALSE)</f>
        <v>41000</v>
      </c>
      <c r="H41" s="11">
        <f>VLOOKUP($B41,Data!$A$3:$EX$360,(H$3-1979)*4+H$1+2,FALSE)</f>
        <v>51171</v>
      </c>
      <c r="I41" s="11">
        <f>VLOOKUP($B41,Data!$A$3:$EX$360,(I$3-1979)*4+I$1+2,FALSE)</f>
        <v>81334</v>
      </c>
      <c r="J41" s="11">
        <f>VLOOKUP($B41,Data!$A$3:$EX$360,(J$3-1979)*4+J$1+2,FALSE)</f>
        <v>78372</v>
      </c>
      <c r="K41" s="11">
        <f>VLOOKUP($B41,Data!$A$3:$EX$360,(K$3-1979)*4+K$1+2,FALSE)</f>
        <v>78073</v>
      </c>
      <c r="L41" s="11">
        <f>VLOOKUP($B41,Data!$A$3:$EX$360,(L$3-1979)*4+L$1+2,FALSE)</f>
        <v>79564</v>
      </c>
      <c r="M41" s="11">
        <f>VLOOKUP($B41,Data!$A$3:$EX$360,(M$3-1979)*4+M$1+2,FALSE)</f>
        <v>82715</v>
      </c>
      <c r="N41" s="11">
        <f>VLOOKUP($B41,Data!$A$3:$EX$360,(N$3-1979)*4+N$1+2,FALSE)</f>
        <v>85694</v>
      </c>
      <c r="O41" s="11">
        <f>VLOOKUP($B41,Data!$A$3:$EX$360,(O$3-1979)*4+O$1+2,FALSE)</f>
        <v>89511</v>
      </c>
      <c r="P41" s="11">
        <f>VLOOKUP($B41,Data!$A$3:$EX$360,(P$3-1979)*4+P$1+2,FALSE)</f>
        <v>91891</v>
      </c>
      <c r="Q41" s="11">
        <f>VLOOKUP($B41,Data!$A$3:$EX$360,(Q$3-1979)*4+Q$1+2,FALSE)</f>
        <v>92952</v>
      </c>
      <c r="R41" s="11">
        <f>VLOOKUP($B41,Data!$A$3:$EX$360,(R$3-1979)*4+R$1+2,FALSE)</f>
        <v>96138</v>
      </c>
      <c r="S41" s="11">
        <f>VLOOKUP($B41,Data!$A$3:$EX$360,(S$3-1979)*4+S$1+2,FALSE)</f>
        <v>96359</v>
      </c>
      <c r="T41" s="11">
        <f>VLOOKUP($B41,Data!$A$3:$EX$360,(T$3-1979)*4+T$1+2,FALSE)</f>
        <v>102440</v>
      </c>
      <c r="U41" s="11">
        <f>VLOOKUP($B41,Data!$A$3:$EX$360,(U$3-1979)*4+U$1+2,FALSE)</f>
        <v>109571</v>
      </c>
      <c r="V41" s="11">
        <f>VLOOKUP($B41,Data!$A$3:$EX$360,(V$3-1979)*4+V$1+2,FALSE)</f>
        <v>121329</v>
      </c>
      <c r="W41" s="11">
        <f>VLOOKUP($B41,Data!$A$3:$EX$360,(W$3-1979)*4+W$1+2,FALSE)</f>
        <v>131742</v>
      </c>
      <c r="X41" s="11">
        <f>VLOOKUP($B41,Data!$A$3:$EX$360,(X$3-1979)*4+X$1+2,FALSE)</f>
        <v>137501</v>
      </c>
      <c r="Y41" s="11">
        <f>VLOOKUP($B41,Data!$A$3:$EX$360,(Y$3-1979)*4+Y$1+2,FALSE)</f>
        <v>151328</v>
      </c>
      <c r="Z41" s="11">
        <f>VLOOKUP($B41,Data!$A$3:$EX$360,(Z$3-1979)*4+Z$1+2,FALSE)</f>
        <v>163897</v>
      </c>
      <c r="AA41" s="11">
        <f>VLOOKUP($B41,Data!$A$3:$EX$360,(AA$3-1979)*4+AA$1+2,FALSE)</f>
        <v>177703</v>
      </c>
      <c r="AB41" s="11">
        <f>VLOOKUP($B41,Data!$A$3:$EX$360,(AB$3-1979)*4+AB$1+2,FALSE)</f>
        <v>202367</v>
      </c>
      <c r="AC41" s="11">
        <f>VLOOKUP($B41,Data!$A$3:$EX$360,(AC$3-1979)*4+AC$1+2,FALSE)</f>
        <v>216808</v>
      </c>
      <c r="AD41" s="11">
        <f>VLOOKUP($B41,Data!$A$3:$EX$360,(AD$3-1979)*4+AD$1+2,FALSE)</f>
        <v>233244</v>
      </c>
      <c r="AE41" s="11">
        <f>VLOOKUP($B41,Data!$A$3:$EX$360,(AE$3-1979)*4+AE$1+2,FALSE)</f>
        <v>255724</v>
      </c>
      <c r="AF41" s="11">
        <f>VLOOKUP($B41,Data!$A$3:$EX$360,(AF$3-1979)*4+AF$1+2,FALSE)</f>
        <v>266376</v>
      </c>
      <c r="AG41" s="11">
        <f>VLOOKUP($B41,Data!$A$3:$EX$360,(AG$3-1979)*4+AG$1+2,FALSE)</f>
        <v>273215</v>
      </c>
      <c r="AH41" s="11">
        <f>VLOOKUP($B41,Data!$A$3:$EX$360,(AH$3-1979)*4+AH$1+2,FALSE)</f>
        <v>271757</v>
      </c>
      <c r="AI41" s="11">
        <f>VLOOKUP($B41,Data!$A$3:$EX$360,(AI$3-1979)*4+AI$1+2,FALSE)</f>
        <v>264320</v>
      </c>
      <c r="AJ41" s="11">
        <f>VLOOKUP($B41,Data!$A$3:$EX$360,(AJ$3-1979)*4+AJ$1+2,FALSE)</f>
        <v>250498</v>
      </c>
      <c r="AK41" s="11">
        <f>VLOOKUP($B41,Data!$A$3:$EX$360,(AK$3-1979)*4+AK$1+2,FALSE)</f>
        <v>236137</v>
      </c>
      <c r="AL41" s="11">
        <f>VLOOKUP($B41,Data!$A$3:$EX$360,(AL$3-1979)*4+AL$1+2,FALSE)</f>
        <v>229442</v>
      </c>
      <c r="AM41" s="11">
        <f>VLOOKUP($B41,Data!$A$3:$EX$360,(AM$3-1979)*4+AM$1+2,FALSE)</f>
        <v>221455</v>
      </c>
      <c r="AN41" s="4">
        <f>VLOOKUP($B41,Data!$A$3:$EX$360,(AN$3-1979)*4+AN$1+2,FALSE)</f>
        <v>0</v>
      </c>
    </row>
    <row r="42" spans="1:40" outlineLevel="1">
      <c r="A42" s="8" t="s">
        <v>61</v>
      </c>
      <c r="B42" s="4" t="s">
        <v>361</v>
      </c>
      <c r="C42" s="4">
        <f>VLOOKUP($B42,Data!$A$3:$EX$360,(C$3-1979)*4+C$1+2,FALSE)</f>
        <v>826724</v>
      </c>
      <c r="D42" s="11">
        <f>VLOOKUP($B42,Data!$A$3:$EX$360,(D$3-1979)*4+D$1+2,FALSE)</f>
        <v>926526</v>
      </c>
      <c r="E42" s="11">
        <f>VLOOKUP($B42,Data!$A$3:$EX$360,(E$3-1979)*4+E$1+2,FALSE)</f>
        <v>998261</v>
      </c>
      <c r="F42" s="11">
        <f>VLOOKUP($B42,Data!$A$3:$EX$360,(F$3-1979)*4+F$1+2,FALSE)</f>
        <v>1031175</v>
      </c>
      <c r="G42" s="11">
        <f>VLOOKUP($B42,Data!$A$3:$EX$360,(G$3-1979)*4+G$1+2,FALSE)</f>
        <v>1116384</v>
      </c>
      <c r="H42" s="11">
        <f>VLOOKUP($B42,Data!$A$3:$EX$360,(H$3-1979)*4+H$1+2,FALSE)</f>
        <v>1243294</v>
      </c>
      <c r="I42" s="11">
        <f>VLOOKUP($B42,Data!$A$3:$EX$360,(I$3-1979)*4+I$1+2,FALSE)</f>
        <v>1450249</v>
      </c>
      <c r="J42" s="11">
        <f>VLOOKUP($B42,Data!$A$3:$EX$360,(J$3-1979)*4+J$1+2,FALSE)</f>
        <v>1649024</v>
      </c>
      <c r="K42" s="11">
        <f>VLOOKUP($B42,Data!$A$3:$EX$360,(K$3-1979)*4+K$1+2,FALSE)</f>
        <v>1828608</v>
      </c>
      <c r="L42" s="11">
        <f>VLOOKUP($B42,Data!$A$3:$EX$360,(L$3-1979)*4+L$1+2,FALSE)</f>
        <v>2054832</v>
      </c>
      <c r="M42" s="11">
        <f>VLOOKUP($B42,Data!$A$3:$EX$360,(M$3-1979)*4+M$1+2,FALSE)</f>
        <v>2260115</v>
      </c>
      <c r="N42" s="11">
        <f>VLOOKUP($B42,Data!$A$3:$EX$360,(N$3-1979)*4+N$1+2,FALSE)</f>
        <v>2489255</v>
      </c>
      <c r="O42" s="11">
        <f>VLOOKUP($B42,Data!$A$3:$EX$360,(O$3-1979)*4+O$1+2,FALSE)</f>
        <v>2667356</v>
      </c>
      <c r="P42" s="11">
        <f>VLOOKUP($B42,Data!$A$3:$EX$360,(P$3-1979)*4+P$1+2,FALSE)</f>
        <v>2840356</v>
      </c>
      <c r="Q42" s="11">
        <f>VLOOKUP($B42,Data!$A$3:$EX$360,(Q$3-1979)*4+Q$1+2,FALSE)</f>
        <v>2999034</v>
      </c>
      <c r="R42" s="11">
        <f>VLOOKUP($B42,Data!$A$3:$EX$360,(R$3-1979)*4+R$1+2,FALSE)</f>
        <v>3165543</v>
      </c>
      <c r="S42" s="11">
        <f>VLOOKUP($B42,Data!$A$3:$EX$360,(S$3-1979)*4+S$1+2,FALSE)</f>
        <v>3319182</v>
      </c>
      <c r="T42" s="11">
        <f>VLOOKUP($B42,Data!$A$3:$EX$360,(T$3-1979)*4+T$1+2,FALSE)</f>
        <v>3537293</v>
      </c>
      <c r="U42" s="11">
        <f>VLOOKUP($B42,Data!$A$3:$EX$360,(U$3-1979)*4+U$1+2,FALSE)</f>
        <v>3753196</v>
      </c>
      <c r="V42" s="11">
        <f>VLOOKUP($B42,Data!$A$3:$EX$360,(V$3-1979)*4+V$1+2,FALSE)</f>
        <v>4054655</v>
      </c>
      <c r="W42" s="11">
        <f>VLOOKUP($B42,Data!$A$3:$EX$360,(W$3-1979)*4+W$1+2,FALSE)</f>
        <v>4431564</v>
      </c>
      <c r="X42" s="11">
        <f>VLOOKUP($B42,Data!$A$3:$EX$360,(X$3-1979)*4+X$1+2,FALSE)</f>
        <v>4813874</v>
      </c>
      <c r="Y42" s="11">
        <f>VLOOKUP($B42,Data!$A$3:$EX$360,(Y$3-1979)*4+Y$1+2,FALSE)</f>
        <v>5322036</v>
      </c>
      <c r="Z42" s="11">
        <f>VLOOKUP($B42,Data!$A$3:$EX$360,(Z$3-1979)*4+Z$1+2,FALSE)</f>
        <v>6028047</v>
      </c>
      <c r="AA42" s="11">
        <f>VLOOKUP($B42,Data!$A$3:$EX$360,(AA$3-1979)*4+AA$1+2,FALSE)</f>
        <v>6909820</v>
      </c>
      <c r="AB42" s="11">
        <f>VLOOKUP($B42,Data!$A$3:$EX$360,(AB$3-1979)*4+AB$1+2,FALSE)</f>
        <v>7859078</v>
      </c>
      <c r="AC42" s="11">
        <f>VLOOKUP($B42,Data!$A$3:$EX$360,(AC$3-1979)*4+AC$1+2,FALSE)</f>
        <v>8912714</v>
      </c>
      <c r="AD42" s="11">
        <f>VLOOKUP($B42,Data!$A$3:$EX$360,(AD$3-1979)*4+AD$1+2,FALSE)</f>
        <v>9910254</v>
      </c>
      <c r="AE42" s="11">
        <f>VLOOKUP($B42,Data!$A$3:$EX$360,(AE$3-1979)*4+AE$1+2,FALSE)</f>
        <v>10613076</v>
      </c>
      <c r="AF42" s="11">
        <f>VLOOKUP($B42,Data!$A$3:$EX$360,(AF$3-1979)*4+AF$1+2,FALSE)</f>
        <v>10595560</v>
      </c>
      <c r="AG42" s="11">
        <f>VLOOKUP($B42,Data!$A$3:$EX$360,(AG$3-1979)*4+AG$1+2,FALSE)</f>
        <v>10453634</v>
      </c>
      <c r="AH42" s="11">
        <f>VLOOKUP($B42,Data!$A$3:$EX$360,(AH$3-1979)*4+AH$1+2,FALSE)</f>
        <v>9970939</v>
      </c>
      <c r="AI42" s="11">
        <f>VLOOKUP($B42,Data!$A$3:$EX$360,(AI$3-1979)*4+AI$1+2,FALSE)</f>
        <v>9755997</v>
      </c>
      <c r="AJ42" s="11">
        <f>VLOOKUP($B42,Data!$A$3:$EX$360,(AJ$3-1979)*4+AJ$1+2,FALSE)</f>
        <v>9549772</v>
      </c>
      <c r="AK42" s="11">
        <f>VLOOKUP($B42,Data!$A$3:$EX$360,(AK$3-1979)*4+AK$1+2,FALSE)</f>
        <v>9466819</v>
      </c>
      <c r="AL42" s="11">
        <f>VLOOKUP($B42,Data!$A$3:$EX$360,(AL$3-1979)*4+AL$1+2,FALSE)</f>
        <v>9461074</v>
      </c>
      <c r="AM42" s="11">
        <f>VLOOKUP($B42,Data!$A$3:$EX$360,(AM$3-1979)*4+AM$1+2,FALSE)</f>
        <v>9547191</v>
      </c>
      <c r="AN42" s="4">
        <f>VLOOKUP($B42,Data!$A$3:$EX$360,(AN$3-1979)*4+AN$1+2,FALSE)</f>
        <v>0</v>
      </c>
    </row>
    <row r="43" spans="1:40" outlineLevel="1">
      <c r="A43" s="8" t="s">
        <v>323</v>
      </c>
      <c r="B43" s="4" t="s">
        <v>362</v>
      </c>
      <c r="C43" s="4">
        <f>VLOOKUP($B43,Data!$A$3:$EX$360,(C$3-1979)*4+C$1+2,FALSE)</f>
        <v>354616</v>
      </c>
      <c r="D43" s="11">
        <f>VLOOKUP($B43,Data!$A$3:$EX$360,(D$3-1979)*4+D$1+2,FALSE)</f>
        <v>358044</v>
      </c>
      <c r="E43" s="11">
        <f>VLOOKUP($B43,Data!$A$3:$EX$360,(E$3-1979)*4+E$1+2,FALSE)</f>
        <v>377882</v>
      </c>
      <c r="F43" s="11">
        <f>VLOOKUP($B43,Data!$A$3:$EX$360,(F$3-1979)*4+F$1+2,FALSE)</f>
        <v>396718</v>
      </c>
      <c r="G43" s="11">
        <f>VLOOKUP($B43,Data!$A$3:$EX$360,(G$3-1979)*4+G$1+2,FALSE)</f>
        <v>444878</v>
      </c>
      <c r="H43" s="11">
        <f>VLOOKUP($B43,Data!$A$3:$EX$360,(H$3-1979)*4+H$1+2,FALSE)</f>
        <v>526584</v>
      </c>
      <c r="I43" s="11">
        <f>VLOOKUP($B43,Data!$A$3:$EX$360,(I$3-1979)*4+I$1+2,FALSE)</f>
        <v>610574</v>
      </c>
      <c r="J43" s="11">
        <f>VLOOKUP($B43,Data!$A$3:$EX$360,(J$3-1979)*4+J$1+2,FALSE)</f>
        <v>666355</v>
      </c>
      <c r="K43" s="11">
        <f>VLOOKUP($B43,Data!$A$3:$EX$360,(K$3-1979)*4+K$1+2,FALSE)</f>
        <v>698640</v>
      </c>
      <c r="L43" s="11">
        <f>VLOOKUP($B43,Data!$A$3:$EX$360,(L$3-1979)*4+L$1+2,FALSE)</f>
        <v>745206</v>
      </c>
      <c r="M43" s="11">
        <f>VLOOKUP($B43,Data!$A$3:$EX$360,(M$3-1979)*4+M$1+2,FALSE)</f>
        <v>809285</v>
      </c>
      <c r="N43" s="11">
        <f>VLOOKUP($B43,Data!$A$3:$EX$360,(N$3-1979)*4+N$1+2,FALSE)</f>
        <v>824391</v>
      </c>
      <c r="O43" s="11">
        <f>VLOOKUP($B43,Data!$A$3:$EX$360,(O$3-1979)*4+O$1+2,FALSE)</f>
        <v>815581</v>
      </c>
      <c r="P43" s="11">
        <f>VLOOKUP($B43,Data!$A$3:$EX$360,(P$3-1979)*4+P$1+2,FALSE)</f>
        <v>824769</v>
      </c>
      <c r="Q43" s="11">
        <f>VLOOKUP($B43,Data!$A$3:$EX$360,(Q$3-1979)*4+Q$1+2,FALSE)</f>
        <v>886169</v>
      </c>
      <c r="R43" s="11">
        <f>VLOOKUP($B43,Data!$A$3:$EX$360,(R$3-1979)*4+R$1+2,FALSE)</f>
        <v>1021168</v>
      </c>
      <c r="S43" s="11">
        <f>VLOOKUP($B43,Data!$A$3:$EX$360,(S$3-1979)*4+S$1+2,FALSE)</f>
        <v>1168160</v>
      </c>
      <c r="T43" s="11">
        <f>VLOOKUP($B43,Data!$A$3:$EX$360,(T$3-1979)*4+T$1+2,FALSE)</f>
        <v>1273878</v>
      </c>
      <c r="U43" s="11">
        <f>VLOOKUP($B43,Data!$A$3:$EX$360,(U$3-1979)*4+U$1+2,FALSE)</f>
        <v>1344165</v>
      </c>
      <c r="V43" s="11">
        <f>VLOOKUP($B43,Data!$A$3:$EX$360,(V$3-1979)*4+V$1+2,FALSE)</f>
        <v>1441272</v>
      </c>
      <c r="W43" s="11">
        <f>VLOOKUP($B43,Data!$A$3:$EX$360,(W$3-1979)*4+W$1+2,FALSE)</f>
        <v>1553622</v>
      </c>
      <c r="X43" s="11">
        <f>VLOOKUP($B43,Data!$A$3:$EX$360,(X$3-1979)*4+X$1+2,FALSE)</f>
        <v>1741267</v>
      </c>
      <c r="Y43" s="11">
        <f>VLOOKUP($B43,Data!$A$3:$EX$360,(Y$3-1979)*4+Y$1+2,FALSE)</f>
        <v>1891827</v>
      </c>
      <c r="Z43" s="11">
        <f>VLOOKUP($B43,Data!$A$3:$EX$360,(Z$3-1979)*4+Z$1+2,FALSE)</f>
        <v>1997008</v>
      </c>
      <c r="AA43" s="11">
        <f>VLOOKUP($B43,Data!$A$3:$EX$360,(AA$3-1979)*4+AA$1+2,FALSE)</f>
        <v>2102932</v>
      </c>
      <c r="AB43" s="11">
        <f>VLOOKUP($B43,Data!$A$3:$EX$360,(AB$3-1979)*4+AB$1+2,FALSE)</f>
        <v>2220119</v>
      </c>
      <c r="AC43" s="11">
        <f>VLOOKUP($B43,Data!$A$3:$EX$360,(AC$3-1979)*4+AC$1+2,FALSE)</f>
        <v>2320555</v>
      </c>
      <c r="AD43" s="11">
        <f>VLOOKUP($B43,Data!$A$3:$EX$360,(AD$3-1979)*4+AD$1+2,FALSE)</f>
        <v>2456716</v>
      </c>
      <c r="AE43" s="11">
        <f>VLOOKUP($B43,Data!$A$3:$EX$360,(AE$3-1979)*4+AE$1+2,FALSE)</f>
        <v>2609880</v>
      </c>
      <c r="AF43" s="11">
        <f>VLOOKUP($B43,Data!$A$3:$EX$360,(AF$3-1979)*4+AF$1+2,FALSE)</f>
        <v>2644184</v>
      </c>
      <c r="AG43" s="11">
        <f>VLOOKUP($B43,Data!$A$3:$EX$360,(AG$3-1979)*4+AG$1+2,FALSE)</f>
        <v>2555390</v>
      </c>
      <c r="AH43" s="11">
        <f>VLOOKUP($B43,Data!$A$3:$EX$360,(AH$3-1979)*4+AH$1+2,FALSE)</f>
        <v>2647203</v>
      </c>
      <c r="AI43" s="11">
        <f>VLOOKUP($B43,Data!$A$3:$EX$360,(AI$3-1979)*4+AI$1+2,FALSE)</f>
        <v>2758267</v>
      </c>
      <c r="AJ43" s="11">
        <f>VLOOKUP($B43,Data!$A$3:$EX$360,(AJ$3-1979)*4+AJ$1+2,FALSE)</f>
        <v>2920354</v>
      </c>
      <c r="AK43" s="11">
        <f>VLOOKUP($B43,Data!$A$3:$EX$360,(AK$3-1979)*4+AK$1+2,FALSE)</f>
        <v>3096199</v>
      </c>
      <c r="AL43" s="11">
        <f>VLOOKUP($B43,Data!$A$3:$EX$360,(AL$3-1979)*4+AL$1+2,FALSE)</f>
        <v>3317991</v>
      </c>
      <c r="AM43" s="11">
        <f>VLOOKUP($B43,Data!$A$3:$EX$360,(AM$3-1979)*4+AM$1+2,FALSE)</f>
        <v>3535728</v>
      </c>
      <c r="AN43" s="4">
        <f>VLOOKUP($B43,Data!$A$3:$EX$360,(AN$3-1979)*4+AN$1+2,FALSE)</f>
        <v>0</v>
      </c>
    </row>
    <row r="44" spans="1:40" outlineLevel="1">
      <c r="A44" s="8" t="s">
        <v>363</v>
      </c>
      <c r="B44" s="4" t="s">
        <v>364</v>
      </c>
      <c r="C44" s="4">
        <f>VLOOKUP($B44,Data!$A$3:$EX$360,(C$3-1979)*4+C$1+2,FALSE)</f>
        <v>15841</v>
      </c>
      <c r="D44" s="11">
        <f>VLOOKUP($B44,Data!$A$3:$EX$360,(D$3-1979)*4+D$1+2,FALSE)</f>
        <v>17469</v>
      </c>
      <c r="E44" s="11">
        <f>VLOOKUP($B44,Data!$A$3:$EX$360,(E$3-1979)*4+E$1+2,FALSE)</f>
        <v>20911</v>
      </c>
      <c r="F44" s="11">
        <f>VLOOKUP($B44,Data!$A$3:$EX$360,(F$3-1979)*4+F$1+2,FALSE)</f>
        <v>22220</v>
      </c>
      <c r="G44" s="11">
        <f>VLOOKUP($B44,Data!$A$3:$EX$360,(G$3-1979)*4+G$1+2,FALSE)</f>
        <v>20370</v>
      </c>
      <c r="H44" s="11">
        <f>VLOOKUP($B44,Data!$A$3:$EX$360,(H$3-1979)*4+H$1+2,FALSE)</f>
        <v>13586</v>
      </c>
      <c r="I44" s="11">
        <f>VLOOKUP($B44,Data!$A$3:$EX$360,(I$3-1979)*4+I$1+2,FALSE)</f>
        <v>19014</v>
      </c>
      <c r="J44" s="11">
        <f>VLOOKUP($B44,Data!$A$3:$EX$360,(J$3-1979)*4+J$1+2,FALSE)</f>
        <v>17485</v>
      </c>
      <c r="K44" s="11">
        <f>VLOOKUP($B44,Data!$A$3:$EX$360,(K$3-1979)*4+K$1+2,FALSE)</f>
        <v>17870</v>
      </c>
      <c r="L44" s="11">
        <f>VLOOKUP($B44,Data!$A$3:$EX$360,(L$3-1979)*4+L$1+2,FALSE)</f>
        <v>18250</v>
      </c>
      <c r="M44" s="11">
        <f>VLOOKUP($B44,Data!$A$3:$EX$360,(M$3-1979)*4+M$1+2,FALSE)</f>
        <v>8705</v>
      </c>
      <c r="N44" s="11">
        <f>VLOOKUP($B44,Data!$A$3:$EX$360,(N$3-1979)*4+N$1+2,FALSE)</f>
        <v>9592</v>
      </c>
      <c r="O44" s="11">
        <f>VLOOKUP($B44,Data!$A$3:$EX$360,(O$3-1979)*4+O$1+2,FALSE)</f>
        <v>7740</v>
      </c>
      <c r="P44" s="11">
        <f>VLOOKUP($B44,Data!$A$3:$EX$360,(P$3-1979)*4+P$1+2,FALSE)</f>
        <v>14729</v>
      </c>
      <c r="Q44" s="11">
        <f>VLOOKUP($B44,Data!$A$3:$EX$360,(Q$3-1979)*4+Q$1+2,FALSE)</f>
        <v>23573</v>
      </c>
      <c r="R44" s="11">
        <f>VLOOKUP($B44,Data!$A$3:$EX$360,(R$3-1979)*4+R$1+2,FALSE)</f>
        <v>32285</v>
      </c>
      <c r="S44" s="11">
        <f>VLOOKUP($B44,Data!$A$3:$EX$360,(S$3-1979)*4+S$1+2,FALSE)</f>
        <v>50796</v>
      </c>
      <c r="T44" s="11">
        <f>VLOOKUP($B44,Data!$A$3:$EX$360,(T$3-1979)*4+T$1+2,FALSE)</f>
        <v>40683</v>
      </c>
      <c r="U44" s="11">
        <f>VLOOKUP($B44,Data!$A$3:$EX$360,(U$3-1979)*4+U$1+2,FALSE)</f>
        <v>50518</v>
      </c>
      <c r="V44" s="11">
        <f>VLOOKUP($B44,Data!$A$3:$EX$360,(V$3-1979)*4+V$1+2,FALSE)</f>
        <v>42942</v>
      </c>
      <c r="W44" s="11">
        <f>VLOOKUP($B44,Data!$A$3:$EX$360,(W$3-1979)*4+W$1+2,FALSE)</f>
        <v>19336</v>
      </c>
      <c r="X44" s="11">
        <f>VLOOKUP($B44,Data!$A$3:$EX$360,(X$3-1979)*4+X$1+2,FALSE)</f>
        <v>14942</v>
      </c>
      <c r="Y44" s="11">
        <f>VLOOKUP($B44,Data!$A$3:$EX$360,(Y$3-1979)*4+Y$1+2,FALSE)</f>
        <v>-1204</v>
      </c>
      <c r="Z44" s="11">
        <f>VLOOKUP($B44,Data!$A$3:$EX$360,(Z$3-1979)*4+Z$1+2,FALSE)</f>
        <v>-25207</v>
      </c>
      <c r="AA44" s="11">
        <f>VLOOKUP($B44,Data!$A$3:$EX$360,(AA$3-1979)*4+AA$1+2,FALSE)</f>
        <v>3200</v>
      </c>
      <c r="AB44" s="11">
        <f>VLOOKUP($B44,Data!$A$3:$EX$360,(AB$3-1979)*4+AB$1+2,FALSE)</f>
        <v>-16823</v>
      </c>
      <c r="AC44" s="11">
        <f>VLOOKUP($B44,Data!$A$3:$EX$360,(AC$3-1979)*4+AC$1+2,FALSE)</f>
        <v>-16519</v>
      </c>
      <c r="AD44" s="11">
        <f>VLOOKUP($B44,Data!$A$3:$EX$360,(AD$3-1979)*4+AD$1+2,FALSE)</f>
        <v>30935</v>
      </c>
      <c r="AE44" s="11">
        <f>VLOOKUP($B44,Data!$A$3:$EX$360,(AE$3-1979)*4+AE$1+2,FALSE)</f>
        <v>21793</v>
      </c>
      <c r="AF44" s="11">
        <f>VLOOKUP($B44,Data!$A$3:$EX$360,(AF$3-1979)*4+AF$1+2,FALSE)</f>
        <v>26429</v>
      </c>
      <c r="AG44" s="11">
        <f>VLOOKUP($B44,Data!$A$3:$EX$360,(AG$3-1979)*4+AG$1+2,FALSE)</f>
        <v>-15882</v>
      </c>
      <c r="AH44" s="11">
        <f>VLOOKUP($B44,Data!$A$3:$EX$360,(AH$3-1979)*4+AH$1+2,FALSE)</f>
        <v>61036</v>
      </c>
      <c r="AI44" s="11">
        <f>VLOOKUP($B44,Data!$A$3:$EX$360,(AI$3-1979)*4+AI$1+2,FALSE)</f>
        <v>11534</v>
      </c>
      <c r="AJ44" s="11">
        <f>VLOOKUP($B44,Data!$A$3:$EX$360,(AJ$3-1979)*4+AJ$1+2,FALSE)</f>
        <v>62636</v>
      </c>
      <c r="AK44" s="11">
        <f>VLOOKUP($B44,Data!$A$3:$EX$360,(AK$3-1979)*4+AK$1+2,FALSE)</f>
        <v>90825</v>
      </c>
      <c r="AL44" s="11">
        <f>VLOOKUP($B44,Data!$A$3:$EX$360,(AL$3-1979)*4+AL$1+2,FALSE)</f>
        <v>211904</v>
      </c>
      <c r="AM44" s="11">
        <f>VLOOKUP($B44,Data!$A$3:$EX$360,(AM$3-1979)*4+AM$1+2,FALSE)</f>
        <v>325676</v>
      </c>
      <c r="AN44" s="4">
        <f>VLOOKUP($B44,Data!$A$3:$EX$360,(AN$3-1979)*4+AN$1+2,FALSE)</f>
        <v>0</v>
      </c>
    </row>
    <row r="45" spans="1:40" outlineLevel="1">
      <c r="A45" s="8" t="s">
        <v>63</v>
      </c>
      <c r="B45" s="4" t="s">
        <v>367</v>
      </c>
      <c r="C45" s="4">
        <f>VLOOKUP($B45,Data!$A$3:$EX$360,(C$3-1979)*4+C$1+2,FALSE)</f>
        <v>17612</v>
      </c>
      <c r="D45" s="11">
        <f>VLOOKUP($B45,Data!$A$3:$EX$360,(D$3-1979)*4+D$1+2,FALSE)</f>
        <v>18256</v>
      </c>
      <c r="E45" s="11">
        <f>VLOOKUP($B45,Data!$A$3:$EX$360,(E$3-1979)*4+E$1+2,FALSE)</f>
        <v>19053</v>
      </c>
      <c r="F45" s="11">
        <f>VLOOKUP($B45,Data!$A$3:$EX$360,(F$3-1979)*4+F$1+2,FALSE)</f>
        <v>20918</v>
      </c>
      <c r="G45" s="11">
        <f>VLOOKUP($B45,Data!$A$3:$EX$360,(G$3-1979)*4+G$1+2,FALSE)</f>
        <v>28428</v>
      </c>
      <c r="H45" s="11">
        <f>VLOOKUP($B45,Data!$A$3:$EX$360,(H$3-1979)*4+H$1+2,FALSE)</f>
        <v>35354</v>
      </c>
      <c r="I45" s="11">
        <f>VLOOKUP($B45,Data!$A$3:$EX$360,(I$3-1979)*4+I$1+2,FALSE)</f>
        <v>38572</v>
      </c>
      <c r="J45" s="11">
        <f>VLOOKUP($B45,Data!$A$3:$EX$360,(J$3-1979)*4+J$1+2,FALSE)</f>
        <v>43240</v>
      </c>
      <c r="K45" s="11">
        <f>VLOOKUP($B45,Data!$A$3:$EX$360,(K$3-1979)*4+K$1+2,FALSE)</f>
        <v>49546</v>
      </c>
      <c r="L45" s="11">
        <f>VLOOKUP($B45,Data!$A$3:$EX$360,(L$3-1979)*4+L$1+2,FALSE)</f>
        <v>62742</v>
      </c>
      <c r="M45" s="11">
        <f>VLOOKUP($B45,Data!$A$3:$EX$360,(M$3-1979)*4+M$1+2,FALSE)</f>
        <v>69972</v>
      </c>
      <c r="N45" s="11">
        <f>VLOOKUP($B45,Data!$A$3:$EX$360,(N$3-1979)*4+N$1+2,FALSE)</f>
        <v>77205</v>
      </c>
      <c r="O45" s="11">
        <f>VLOOKUP($B45,Data!$A$3:$EX$360,(O$3-1979)*4+O$1+2,FALSE)</f>
        <v>85756</v>
      </c>
      <c r="P45" s="11">
        <f>VLOOKUP($B45,Data!$A$3:$EX$360,(P$3-1979)*4+P$1+2,FALSE)</f>
        <v>92333</v>
      </c>
      <c r="Q45" s="11">
        <f>VLOOKUP($B45,Data!$A$3:$EX$360,(Q$3-1979)*4+Q$1+2,FALSE)</f>
        <v>103019</v>
      </c>
      <c r="R45" s="11">
        <f>VLOOKUP($B45,Data!$A$3:$EX$360,(R$3-1979)*4+R$1+2,FALSE)</f>
        <v>102198</v>
      </c>
      <c r="S45" s="11">
        <f>VLOOKUP($B45,Data!$A$3:$EX$360,(S$3-1979)*4+S$1+2,FALSE)</f>
        <v>101639</v>
      </c>
      <c r="T45" s="11">
        <f>VLOOKUP($B45,Data!$A$3:$EX$360,(T$3-1979)*4+T$1+2,FALSE)</f>
        <v>105743</v>
      </c>
      <c r="U45" s="11">
        <f>VLOOKUP($B45,Data!$A$3:$EX$360,(U$3-1979)*4+U$1+2,FALSE)</f>
        <v>108795</v>
      </c>
      <c r="V45" s="11">
        <f>VLOOKUP($B45,Data!$A$3:$EX$360,(V$3-1979)*4+V$1+2,FALSE)</f>
        <v>118674</v>
      </c>
      <c r="W45" s="11">
        <f>VLOOKUP($B45,Data!$A$3:$EX$360,(W$3-1979)*4+W$1+2,FALSE)</f>
        <v>121211</v>
      </c>
      <c r="X45" s="11">
        <f>VLOOKUP($B45,Data!$A$3:$EX$360,(X$3-1979)*4+X$1+2,FALSE)</f>
        <v>132829</v>
      </c>
      <c r="Y45" s="11">
        <f>VLOOKUP($B45,Data!$A$3:$EX$360,(Y$3-1979)*4+Y$1+2,FALSE)</f>
        <v>141658</v>
      </c>
      <c r="Z45" s="11">
        <f>VLOOKUP($B45,Data!$A$3:$EX$360,(Z$3-1979)*4+Z$1+2,FALSE)</f>
        <v>153828</v>
      </c>
      <c r="AA45" s="11">
        <f>VLOOKUP($B45,Data!$A$3:$EX$360,(AA$3-1979)*4+AA$1+2,FALSE)</f>
        <v>160095</v>
      </c>
      <c r="AB45" s="11">
        <f>VLOOKUP($B45,Data!$A$3:$EX$360,(AB$3-1979)*4+AB$1+2,FALSE)</f>
        <v>165047</v>
      </c>
      <c r="AC45" s="11">
        <f>VLOOKUP($B45,Data!$A$3:$EX$360,(AC$3-1979)*4+AC$1+2,FALSE)</f>
        <v>172831</v>
      </c>
      <c r="AD45" s="11">
        <f>VLOOKUP($B45,Data!$A$3:$EX$360,(AD$3-1979)*4+AD$1+2,FALSE)</f>
        <v>190701</v>
      </c>
      <c r="AE45" s="11">
        <f>VLOOKUP($B45,Data!$A$3:$EX$360,(AE$3-1979)*4+AE$1+2,FALSE)</f>
        <v>203966</v>
      </c>
      <c r="AF45" s="11">
        <f>VLOOKUP($B45,Data!$A$3:$EX$360,(AF$3-1979)*4+AF$1+2,FALSE)</f>
        <v>200934</v>
      </c>
      <c r="AG45" s="11">
        <f>VLOOKUP($B45,Data!$A$3:$EX$360,(AG$3-1979)*4+AG$1+2,FALSE)</f>
        <v>204495</v>
      </c>
      <c r="AH45" s="11">
        <f>VLOOKUP($B45,Data!$A$3:$EX$360,(AH$3-1979)*4+AH$1+2,FALSE)</f>
        <v>207259</v>
      </c>
      <c r="AI45" s="11">
        <f>VLOOKUP($B45,Data!$A$3:$EX$360,(AI$3-1979)*4+AI$1+2,FALSE)</f>
        <v>201148</v>
      </c>
      <c r="AJ45" s="11">
        <f>VLOOKUP($B45,Data!$A$3:$EX$360,(AJ$3-1979)*4+AJ$1+2,FALSE)</f>
        <v>198917</v>
      </c>
      <c r="AK45" s="11">
        <f>VLOOKUP($B45,Data!$A$3:$EX$360,(AK$3-1979)*4+AK$1+2,FALSE)</f>
        <v>202730</v>
      </c>
      <c r="AL45" s="11">
        <f>VLOOKUP($B45,Data!$A$3:$EX$360,(AL$3-1979)*4+AL$1+2,FALSE)</f>
        <v>210188</v>
      </c>
      <c r="AM45" s="11">
        <f>VLOOKUP($B45,Data!$A$3:$EX$360,(AM$3-1979)*4+AM$1+2,FALSE)</f>
        <v>220449</v>
      </c>
      <c r="AN45" s="4">
        <f>VLOOKUP($B45,Data!$A$3:$EX$360,(AN$3-1979)*4+AN$1+2,FALSE)</f>
        <v>0</v>
      </c>
    </row>
    <row r="46" spans="1:40" outlineLevel="1">
      <c r="A46" s="8" t="s">
        <v>366</v>
      </c>
      <c r="B46" s="4" t="s">
        <v>365</v>
      </c>
      <c r="C46" s="4">
        <f>VLOOKUP($B46,Data!$A$3:$EX$360,(C$3-1979)*4+C$1+2,FALSE)</f>
        <v>61871</v>
      </c>
      <c r="D46" s="11">
        <f>VLOOKUP($B46,Data!$A$3:$EX$360,(D$3-1979)*4+D$1+2,FALSE)</f>
        <v>76832</v>
      </c>
      <c r="E46" s="11">
        <f>VLOOKUP($B46,Data!$A$3:$EX$360,(E$3-1979)*4+E$1+2,FALSE)</f>
        <v>83987</v>
      </c>
      <c r="F46" s="11">
        <f>VLOOKUP($B46,Data!$A$3:$EX$360,(F$3-1979)*4+F$1+2,FALSE)</f>
        <v>92616</v>
      </c>
      <c r="G46" s="11">
        <f>VLOOKUP($B46,Data!$A$3:$EX$360,(G$3-1979)*4+G$1+2,FALSE)</f>
        <v>102953</v>
      </c>
      <c r="H46" s="11">
        <f>VLOOKUP($B46,Data!$A$3:$EX$360,(H$3-1979)*4+H$1+2,FALSE)</f>
        <v>101644</v>
      </c>
      <c r="I46" s="11">
        <f>VLOOKUP($B46,Data!$A$3:$EX$360,(I$3-1979)*4+I$1+2,FALSE)</f>
        <v>122919</v>
      </c>
      <c r="J46" s="11">
        <f>VLOOKUP($B46,Data!$A$3:$EX$360,(J$3-1979)*4+J$1+2,FALSE)</f>
        <v>132416</v>
      </c>
      <c r="K46" s="11">
        <f>VLOOKUP($B46,Data!$A$3:$EX$360,(K$3-1979)*4+K$1+2,FALSE)</f>
        <v>116120</v>
      </c>
      <c r="L46" s="11">
        <f>VLOOKUP($B46,Data!$A$3:$EX$360,(L$3-1979)*4+L$1+2,FALSE)</f>
        <v>119192</v>
      </c>
      <c r="M46" s="11">
        <f>VLOOKUP($B46,Data!$A$3:$EX$360,(M$3-1979)*4+M$1+2,FALSE)</f>
        <v>116857</v>
      </c>
      <c r="N46" s="11">
        <f>VLOOKUP($B46,Data!$A$3:$EX$360,(N$3-1979)*4+N$1+2,FALSE)</f>
        <v>120472</v>
      </c>
      <c r="O46" s="11">
        <f>VLOOKUP($B46,Data!$A$3:$EX$360,(O$3-1979)*4+O$1+2,FALSE)</f>
        <v>144143</v>
      </c>
      <c r="P46" s="11">
        <f>VLOOKUP($B46,Data!$A$3:$EX$360,(P$3-1979)*4+P$1+2,FALSE)</f>
        <v>148753</v>
      </c>
      <c r="Q46" s="11">
        <f>VLOOKUP($B46,Data!$A$3:$EX$360,(Q$3-1979)*4+Q$1+2,FALSE)</f>
        <v>172697</v>
      </c>
      <c r="R46" s="11">
        <f>VLOOKUP($B46,Data!$A$3:$EX$360,(R$3-1979)*4+R$1+2,FALSE)</f>
        <v>182755</v>
      </c>
      <c r="S46" s="11">
        <f>VLOOKUP($B46,Data!$A$3:$EX$360,(S$3-1979)*4+S$1+2,FALSE)</f>
        <v>187007</v>
      </c>
      <c r="T46" s="11">
        <f>VLOOKUP($B46,Data!$A$3:$EX$360,(T$3-1979)*4+T$1+2,FALSE)</f>
        <v>216732</v>
      </c>
      <c r="U46" s="11">
        <f>VLOOKUP($B46,Data!$A$3:$EX$360,(U$3-1979)*4+U$1+2,FALSE)</f>
        <v>254148</v>
      </c>
      <c r="V46" s="11">
        <f>VLOOKUP($B46,Data!$A$3:$EX$360,(V$3-1979)*4+V$1+2,FALSE)</f>
        <v>275349</v>
      </c>
      <c r="W46" s="11">
        <f>VLOOKUP($B46,Data!$A$3:$EX$360,(W$3-1979)*4+W$1+2,FALSE)</f>
        <v>345719</v>
      </c>
      <c r="X46" s="11">
        <f>VLOOKUP($B46,Data!$A$3:$EX$360,(X$3-1979)*4+X$1+2,FALSE)</f>
        <v>354272</v>
      </c>
      <c r="Y46" s="11">
        <f>VLOOKUP($B46,Data!$A$3:$EX$360,(Y$3-1979)*4+Y$1+2,FALSE)</f>
        <v>316402</v>
      </c>
      <c r="Z46" s="11">
        <f>VLOOKUP($B46,Data!$A$3:$EX$360,(Z$3-1979)*4+Z$1+2,FALSE)</f>
        <v>268403</v>
      </c>
      <c r="AA46" s="11">
        <f>VLOOKUP($B46,Data!$A$3:$EX$360,(AA$3-1979)*4+AA$1+2,FALSE)</f>
        <v>301220</v>
      </c>
      <c r="AB46" s="11">
        <f>VLOOKUP($B46,Data!$A$3:$EX$360,(AB$3-1979)*4+AB$1+2,FALSE)</f>
        <v>383049</v>
      </c>
      <c r="AC46" s="11">
        <f>VLOOKUP($B46,Data!$A$3:$EX$360,(AC$3-1979)*4+AC$1+2,FALSE)</f>
        <v>351521</v>
      </c>
      <c r="AD46" s="11">
        <f>VLOOKUP($B46,Data!$A$3:$EX$360,(AD$3-1979)*4+AD$1+2,FALSE)</f>
        <v>415930</v>
      </c>
      <c r="AE46" s="11">
        <f>VLOOKUP($B46,Data!$A$3:$EX$360,(AE$3-1979)*4+AE$1+2,FALSE)</f>
        <v>452573</v>
      </c>
      <c r="AF46" s="11">
        <f>VLOOKUP($B46,Data!$A$3:$EX$360,(AF$3-1979)*4+AF$1+2,FALSE)</f>
        <v>298087</v>
      </c>
      <c r="AG46" s="11">
        <f>VLOOKUP($B46,Data!$A$3:$EX$360,(AG$3-1979)*4+AG$1+2,FALSE)</f>
        <v>336748</v>
      </c>
      <c r="AH46" s="11">
        <f>VLOOKUP($B46,Data!$A$3:$EX$360,(AH$3-1979)*4+AH$1+2,FALSE)</f>
        <v>414384</v>
      </c>
      <c r="AI46" s="11">
        <f>VLOOKUP($B46,Data!$A$3:$EX$360,(AI$3-1979)*4+AI$1+2,FALSE)</f>
        <v>377004</v>
      </c>
      <c r="AJ46" s="11">
        <f>VLOOKUP($B46,Data!$A$3:$EX$360,(AJ$3-1979)*4+AJ$1+2,FALSE)</f>
        <v>443143</v>
      </c>
      <c r="AK46" s="11">
        <f>VLOOKUP($B46,Data!$A$3:$EX$360,(AK$3-1979)*4+AK$1+2,FALSE)</f>
        <v>480609</v>
      </c>
      <c r="AL46" s="11">
        <f>VLOOKUP($B46,Data!$A$3:$EX$360,(AL$3-1979)*4+AL$1+2,FALSE)</f>
        <v>513817</v>
      </c>
      <c r="AM46" s="11">
        <f>VLOOKUP($B46,Data!$A$3:$EX$360,(AM$3-1979)*4+AM$1+2,FALSE)</f>
        <v>437272</v>
      </c>
      <c r="AN46" s="4">
        <f>VLOOKUP($B46,Data!$A$3:$EX$360,(AN$3-1979)*4+AN$1+2,FALSE)</f>
        <v>0</v>
      </c>
    </row>
    <row r="47" spans="1:40">
      <c r="A47" s="7" t="s">
        <v>15</v>
      </c>
      <c r="B47" s="4" t="s">
        <v>360</v>
      </c>
      <c r="C47" s="4">
        <f>VLOOKUP($B47,Data!$A$3:$EX$360,(C$3-1979)*4+C$1+2,FALSE)</f>
        <v>1276664</v>
      </c>
      <c r="D47" s="11">
        <f>VLOOKUP($B47,Data!$A$3:$EX$360,(D$3-1979)*4+D$1+2,FALSE)</f>
        <v>1397127</v>
      </c>
      <c r="E47" s="11">
        <f>VLOOKUP($B47,Data!$A$3:$EX$360,(E$3-1979)*4+E$1+2,FALSE)</f>
        <v>1500094</v>
      </c>
      <c r="F47" s="11">
        <f>VLOOKUP($B47,Data!$A$3:$EX$360,(F$3-1979)*4+F$1+2,FALSE)</f>
        <v>1563647</v>
      </c>
      <c r="G47" s="11">
        <f>VLOOKUP($B47,Data!$A$3:$EX$360,(G$3-1979)*4+G$1+2,FALSE)</f>
        <v>1713013</v>
      </c>
      <c r="H47" s="11">
        <f>VLOOKUP($B47,Data!$A$3:$EX$360,(H$3-1979)*4+H$1+2,FALSE)</f>
        <v>1920462</v>
      </c>
      <c r="I47" s="11">
        <f>VLOOKUP($B47,Data!$A$3:$EX$360,(I$3-1979)*4+I$1+2,FALSE)</f>
        <v>2241328</v>
      </c>
      <c r="J47" s="11">
        <f>VLOOKUP($B47,Data!$A$3:$EX$360,(J$3-1979)*4+J$1+2,FALSE)</f>
        <v>2508520</v>
      </c>
      <c r="K47" s="11">
        <f>VLOOKUP($B47,Data!$A$3:$EX$360,(K$3-1979)*4+K$1+2,FALSE)</f>
        <v>2710784</v>
      </c>
      <c r="L47" s="11">
        <f>VLOOKUP($B47,Data!$A$3:$EX$360,(L$3-1979)*4+L$1+2,FALSE)</f>
        <v>3000222</v>
      </c>
      <c r="M47" s="11">
        <f>VLOOKUP($B47,Data!$A$3:$EX$360,(M$3-1979)*4+M$1+2,FALSE)</f>
        <v>3264934</v>
      </c>
      <c r="N47" s="11">
        <f>VLOOKUP($B47,Data!$A$3:$EX$360,(N$3-1979)*4+N$1+2,FALSE)</f>
        <v>3520915</v>
      </c>
      <c r="O47" s="11">
        <f>VLOOKUP($B47,Data!$A$3:$EX$360,(O$3-1979)*4+O$1+2,FALSE)</f>
        <v>3720576</v>
      </c>
      <c r="P47" s="11">
        <f>VLOOKUP($B47,Data!$A$3:$EX$360,(P$3-1979)*4+P$1+2,FALSE)</f>
        <v>3920939</v>
      </c>
      <c r="Q47" s="11">
        <f>VLOOKUP($B47,Data!$A$3:$EX$360,(Q$3-1979)*4+Q$1+2,FALSE)</f>
        <v>4184492</v>
      </c>
      <c r="R47" s="11">
        <f>VLOOKUP($B47,Data!$A$3:$EX$360,(R$3-1979)*4+R$1+2,FALSE)</f>
        <v>4503949</v>
      </c>
      <c r="S47" s="11">
        <f>VLOOKUP($B47,Data!$A$3:$EX$360,(S$3-1979)*4+S$1+2,FALSE)</f>
        <v>4826784</v>
      </c>
      <c r="T47" s="11">
        <f>VLOOKUP($B47,Data!$A$3:$EX$360,(T$3-1979)*4+T$1+2,FALSE)</f>
        <v>5174328</v>
      </c>
      <c r="U47" s="11">
        <f>VLOOKUP($B47,Data!$A$3:$EX$360,(U$3-1979)*4+U$1+2,FALSE)</f>
        <v>5510821</v>
      </c>
      <c r="V47" s="11">
        <f>VLOOKUP($B47,Data!$A$3:$EX$360,(V$3-1979)*4+V$1+2,FALSE)</f>
        <v>5932892</v>
      </c>
      <c r="W47" s="11">
        <f>VLOOKUP($B47,Data!$A$3:$EX$360,(W$3-1979)*4+W$1+2,FALSE)</f>
        <v>6471452</v>
      </c>
      <c r="X47" s="11">
        <f>VLOOKUP($B47,Data!$A$3:$EX$360,(X$3-1979)*4+X$1+2,FALSE)</f>
        <v>7057184</v>
      </c>
      <c r="Y47" s="11">
        <f>VLOOKUP($B47,Data!$A$3:$EX$360,(Y$3-1979)*4+Y$1+2,FALSE)</f>
        <v>7670719</v>
      </c>
      <c r="Z47" s="11">
        <f>VLOOKUP($B47,Data!$A$3:$EX$360,(Z$3-1979)*4+Z$1+2,FALSE)</f>
        <v>8422079</v>
      </c>
      <c r="AA47" s="11">
        <f>VLOOKUP($B47,Data!$A$3:$EX$360,(AA$3-1979)*4+AA$1+2,FALSE)</f>
        <v>9477267</v>
      </c>
      <c r="AB47" s="11">
        <f>VLOOKUP($B47,Data!$A$3:$EX$360,(AB$3-1979)*4+AB$1+2,FALSE)</f>
        <v>10610470</v>
      </c>
      <c r="AC47" s="11">
        <f>VLOOKUP($B47,Data!$A$3:$EX$360,(AC$3-1979)*4+AC$1+2,FALSE)</f>
        <v>11741102</v>
      </c>
      <c r="AD47" s="11">
        <f>VLOOKUP($B47,Data!$A$3:$EX$360,(AD$3-1979)*4+AD$1+2,FALSE)</f>
        <v>13004536</v>
      </c>
      <c r="AE47" s="11">
        <f>VLOOKUP($B47,Data!$A$3:$EX$360,(AE$3-1979)*4+AE$1+2,FALSE)</f>
        <v>13901288</v>
      </c>
      <c r="AF47" s="11">
        <f>VLOOKUP($B47,Data!$A$3:$EX$360,(AF$3-1979)*4+AF$1+2,FALSE)</f>
        <v>13765194</v>
      </c>
      <c r="AG47" s="11">
        <f>VLOOKUP($B47,Data!$A$3:$EX$360,(AG$3-1979)*4+AG$1+2,FALSE)</f>
        <v>13534385</v>
      </c>
      <c r="AH47" s="11">
        <f>VLOOKUP($B47,Data!$A$3:$EX$360,(AH$3-1979)*4+AH$1+2,FALSE)</f>
        <v>13300821</v>
      </c>
      <c r="AI47" s="11">
        <f>VLOOKUP($B47,Data!$A$3:$EX$360,(AI$3-1979)*4+AI$1+2,FALSE)</f>
        <v>13103950</v>
      </c>
      <c r="AJ47" s="11">
        <f>VLOOKUP($B47,Data!$A$3:$EX$360,(AJ$3-1979)*4+AJ$1+2,FALSE)</f>
        <v>13174822</v>
      </c>
      <c r="AK47" s="11">
        <f>VLOOKUP($B47,Data!$A$3:$EX$360,(AK$3-1979)*4+AK$1+2,FALSE)</f>
        <v>13337182</v>
      </c>
      <c r="AL47" s="11">
        <f>VLOOKUP($B47,Data!$A$3:$EX$360,(AL$3-1979)*4+AL$1+2,FALSE)</f>
        <v>13714974</v>
      </c>
      <c r="AM47" s="11">
        <f>VLOOKUP($B47,Data!$A$3:$EX$360,(AM$3-1979)*4+AM$1+2,FALSE)</f>
        <v>14066316</v>
      </c>
      <c r="AN47" s="4">
        <f>VLOOKUP($B47,Data!$A$3:$EX$360,(AN$3-1979)*4+AN$1+2,FALSE)</f>
        <v>0</v>
      </c>
    </row>
    <row r="48" spans="1:40">
      <c r="A48" s="7" t="s">
        <v>24</v>
      </c>
      <c r="B48" s="4" t="s">
        <v>369</v>
      </c>
      <c r="C48" s="4">
        <f>VLOOKUP($B48,Data!$A$3:$EX$360,(C$3-1979)*4+C$1+2,FALSE)</f>
        <v>12627</v>
      </c>
      <c r="D48" s="11">
        <f>VLOOKUP($B48,Data!$A$3:$EX$360,(D$3-1979)*4+D$1+2,FALSE)</f>
        <v>13806</v>
      </c>
      <c r="E48" s="11">
        <f>VLOOKUP($B48,Data!$A$3:$EX$360,(E$3-1979)*4+E$1+2,FALSE)</f>
        <v>14776</v>
      </c>
      <c r="F48" s="11">
        <f>VLOOKUP($B48,Data!$A$3:$EX$360,(F$3-1979)*4+F$1+2,FALSE)</f>
        <v>15607</v>
      </c>
      <c r="G48" s="11">
        <f>VLOOKUP($B48,Data!$A$3:$EX$360,(G$3-1979)*4+G$1+2,FALSE)</f>
        <v>18048</v>
      </c>
      <c r="H48" s="11">
        <f>VLOOKUP($B48,Data!$A$3:$EX$360,(H$3-1979)*4+H$1+2,FALSE)</f>
        <v>21191</v>
      </c>
      <c r="I48" s="11">
        <f>VLOOKUP($B48,Data!$A$3:$EX$360,(I$3-1979)*4+I$1+2,FALSE)</f>
        <v>24317</v>
      </c>
      <c r="J48" s="11">
        <f>VLOOKUP($B48,Data!$A$3:$EX$360,(J$3-1979)*4+J$1+2,FALSE)</f>
        <v>26589</v>
      </c>
      <c r="K48" s="11">
        <f>VLOOKUP($B48,Data!$A$3:$EX$360,(K$3-1979)*4+K$1+2,FALSE)</f>
        <v>31272</v>
      </c>
      <c r="L48" s="11">
        <f>VLOOKUP($B48,Data!$A$3:$EX$360,(L$3-1979)*4+L$1+2,FALSE)</f>
        <v>41271</v>
      </c>
      <c r="M48" s="11">
        <f>VLOOKUP($B48,Data!$A$3:$EX$360,(M$3-1979)*4+M$1+2,FALSE)</f>
        <v>57444</v>
      </c>
      <c r="N48" s="11">
        <f>VLOOKUP($B48,Data!$A$3:$EX$360,(N$3-1979)*4+N$1+2,FALSE)</f>
        <v>66788</v>
      </c>
      <c r="O48" s="11">
        <f>VLOOKUP($B48,Data!$A$3:$EX$360,(O$3-1979)*4+O$1+2,FALSE)</f>
        <v>76202</v>
      </c>
      <c r="P48" s="11">
        <f>VLOOKUP($B48,Data!$A$3:$EX$360,(P$3-1979)*4+P$1+2,FALSE)</f>
        <v>82073</v>
      </c>
      <c r="Q48" s="11">
        <f>VLOOKUP($B48,Data!$A$3:$EX$360,(Q$3-1979)*4+Q$1+2,FALSE)</f>
        <v>88063</v>
      </c>
      <c r="R48" s="11">
        <f>VLOOKUP($B48,Data!$A$3:$EX$360,(R$3-1979)*4+R$1+2,FALSE)</f>
        <v>93230</v>
      </c>
      <c r="S48" s="11">
        <f>VLOOKUP($B48,Data!$A$3:$EX$360,(S$3-1979)*4+S$1+2,FALSE)</f>
        <v>101090</v>
      </c>
      <c r="T48" s="11">
        <f>VLOOKUP($B48,Data!$A$3:$EX$360,(T$3-1979)*4+T$1+2,FALSE)</f>
        <v>109116</v>
      </c>
      <c r="U48" s="11">
        <f>VLOOKUP($B48,Data!$A$3:$EX$360,(U$3-1979)*4+U$1+2,FALSE)</f>
        <v>118008</v>
      </c>
      <c r="V48" s="11">
        <f>VLOOKUP($B48,Data!$A$3:$EX$360,(V$3-1979)*4+V$1+2,FALSE)</f>
        <v>126753</v>
      </c>
      <c r="W48" s="11">
        <f>VLOOKUP($B48,Data!$A$3:$EX$360,(W$3-1979)*4+W$1+2,FALSE)</f>
        <v>130895</v>
      </c>
      <c r="X48" s="11">
        <f>VLOOKUP($B48,Data!$A$3:$EX$360,(X$3-1979)*4+X$1+2,FALSE)</f>
        <v>134711</v>
      </c>
      <c r="Y48" s="11">
        <f>VLOOKUP($B48,Data!$A$3:$EX$360,(Y$3-1979)*4+Y$1+2,FALSE)</f>
        <v>132852</v>
      </c>
      <c r="Z48" s="11">
        <f>VLOOKUP($B48,Data!$A$3:$EX$360,(Z$3-1979)*4+Z$1+2,FALSE)</f>
        <v>151960</v>
      </c>
      <c r="AA48" s="11">
        <f>VLOOKUP($B48,Data!$A$3:$EX$360,(AA$3-1979)*4+AA$1+2,FALSE)</f>
        <v>156800</v>
      </c>
      <c r="AB48" s="11">
        <f>VLOOKUP($B48,Data!$A$3:$EX$360,(AB$3-1979)*4+AB$1+2,FALSE)</f>
        <v>173251</v>
      </c>
      <c r="AC48" s="11">
        <f>VLOOKUP($B48,Data!$A$3:$EX$360,(AC$3-1979)*4+AC$1+2,FALSE)</f>
        <v>186288</v>
      </c>
      <c r="AD48" s="11">
        <f>VLOOKUP($B48,Data!$A$3:$EX$360,(AD$3-1979)*4+AD$1+2,FALSE)</f>
        <v>199916</v>
      </c>
      <c r="AE48" s="11">
        <f>VLOOKUP($B48,Data!$A$3:$EX$360,(AE$3-1979)*4+AE$1+2,FALSE)</f>
        <v>214541</v>
      </c>
      <c r="AF48" s="11">
        <f>VLOOKUP($B48,Data!$A$3:$EX$360,(AF$3-1979)*4+AF$1+2,FALSE)</f>
        <v>236745</v>
      </c>
      <c r="AG48" s="11">
        <f>VLOOKUP($B48,Data!$A$3:$EX$360,(AG$3-1979)*4+AG$1+2,FALSE)</f>
        <v>278169</v>
      </c>
      <c r="AH48" s="11">
        <f>VLOOKUP($B48,Data!$A$3:$EX$360,(AH$3-1979)*4+AH$1+2,FALSE)</f>
        <v>248778</v>
      </c>
      <c r="AI48" s="11">
        <f>VLOOKUP($B48,Data!$A$3:$EX$360,(AI$3-1979)*4+AI$1+2,FALSE)</f>
        <v>250000</v>
      </c>
      <c r="AJ48" s="11">
        <f>VLOOKUP($B48,Data!$A$3:$EX$360,(AJ$3-1979)*4+AJ$1+2,FALSE)</f>
        <v>254000</v>
      </c>
      <c r="AK48" s="11">
        <f>VLOOKUP($B48,Data!$A$3:$EX$360,(AK$3-1979)*4+AK$1+2,FALSE)</f>
        <v>255000</v>
      </c>
      <c r="AL48" s="11">
        <f>VLOOKUP($B48,Data!$A$3:$EX$360,(AL$3-1979)*4+AL$1+2,FALSE)</f>
        <v>258132</v>
      </c>
      <c r="AM48" s="11">
        <f>VLOOKUP($B48,Data!$A$3:$EX$360,(AM$3-1979)*4+AM$1+2,FALSE)</f>
        <v>259366</v>
      </c>
      <c r="AN48" s="4">
        <f>VLOOKUP($B48,Data!$A$3:$EX$360,(AN$3-1979)*4+AN$1+2,FALSE)</f>
        <v>0</v>
      </c>
    </row>
    <row r="49" spans="1:40">
      <c r="A49" s="7" t="s">
        <v>368</v>
      </c>
      <c r="B49" s="4" t="s">
        <v>370</v>
      </c>
      <c r="C49" s="4">
        <f>VLOOKUP($B49,Data!$A$3:$EX$360,(C$3-1979)*4+C$1+2,FALSE)</f>
        <v>11692</v>
      </c>
      <c r="D49" s="11">
        <f>VLOOKUP($B49,Data!$A$3:$EX$360,(D$3-1979)*4+D$1+2,FALSE)</f>
        <v>12939</v>
      </c>
      <c r="E49" s="11">
        <f>VLOOKUP($B49,Data!$A$3:$EX$360,(E$3-1979)*4+E$1+2,FALSE)</f>
        <v>14722</v>
      </c>
      <c r="F49" s="11">
        <f>VLOOKUP($B49,Data!$A$3:$EX$360,(F$3-1979)*4+F$1+2,FALSE)</f>
        <v>15515</v>
      </c>
      <c r="G49" s="11">
        <f>VLOOKUP($B49,Data!$A$3:$EX$360,(G$3-1979)*4+G$1+2,FALSE)</f>
        <v>16099</v>
      </c>
      <c r="H49" s="11">
        <f>VLOOKUP($B49,Data!$A$3:$EX$360,(H$3-1979)*4+H$1+2,FALSE)</f>
        <v>15108</v>
      </c>
      <c r="I49" s="11">
        <f>VLOOKUP($B49,Data!$A$3:$EX$360,(I$3-1979)*4+I$1+2,FALSE)</f>
        <v>15209</v>
      </c>
      <c r="J49" s="11">
        <f>VLOOKUP($B49,Data!$A$3:$EX$360,(J$3-1979)*4+J$1+2,FALSE)</f>
        <v>13885</v>
      </c>
      <c r="K49" s="11">
        <f>VLOOKUP($B49,Data!$A$3:$EX$360,(K$3-1979)*4+K$1+2,FALSE)</f>
        <v>15093</v>
      </c>
      <c r="L49" s="11">
        <f>VLOOKUP($B49,Data!$A$3:$EX$360,(L$3-1979)*4+L$1+2,FALSE)</f>
        <v>15542</v>
      </c>
      <c r="M49" s="11">
        <f>VLOOKUP($B49,Data!$A$3:$EX$360,(M$3-1979)*4+M$1+2,FALSE)</f>
        <v>16371</v>
      </c>
      <c r="N49" s="11">
        <f>VLOOKUP($B49,Data!$A$3:$EX$360,(N$3-1979)*4+N$1+2,FALSE)</f>
        <v>16459</v>
      </c>
      <c r="O49" s="11">
        <f>VLOOKUP($B49,Data!$A$3:$EX$360,(O$3-1979)*4+O$1+2,FALSE)</f>
        <v>15737</v>
      </c>
      <c r="P49" s="11">
        <f>VLOOKUP($B49,Data!$A$3:$EX$360,(P$3-1979)*4+P$1+2,FALSE)</f>
        <v>15762</v>
      </c>
      <c r="Q49" s="11">
        <f>VLOOKUP($B49,Data!$A$3:$EX$360,(Q$3-1979)*4+Q$1+2,FALSE)</f>
        <v>16268</v>
      </c>
      <c r="R49" s="11">
        <f>VLOOKUP($B49,Data!$A$3:$EX$360,(R$3-1979)*4+R$1+2,FALSE)</f>
        <v>16797</v>
      </c>
      <c r="S49" s="11">
        <f>VLOOKUP($B49,Data!$A$3:$EX$360,(S$3-1979)*4+S$1+2,FALSE)</f>
        <v>17515</v>
      </c>
      <c r="T49" s="11">
        <f>VLOOKUP($B49,Data!$A$3:$EX$360,(T$3-1979)*4+T$1+2,FALSE)</f>
        <v>18306</v>
      </c>
      <c r="U49" s="11">
        <f>VLOOKUP($B49,Data!$A$3:$EX$360,(U$3-1979)*4+U$1+2,FALSE)</f>
        <v>18641</v>
      </c>
      <c r="V49" s="11">
        <f>VLOOKUP($B49,Data!$A$3:$EX$360,(V$3-1979)*4+V$1+2,FALSE)</f>
        <v>17227</v>
      </c>
      <c r="W49" s="11">
        <f>VLOOKUP($B49,Data!$A$3:$EX$360,(W$3-1979)*4+W$1+2,FALSE)</f>
        <v>19435</v>
      </c>
      <c r="X49" s="11">
        <f>VLOOKUP($B49,Data!$A$3:$EX$360,(X$3-1979)*4+X$1+2,FALSE)</f>
        <v>19560</v>
      </c>
      <c r="Y49" s="11">
        <f>VLOOKUP($B49,Data!$A$3:$EX$360,(Y$3-1979)*4+Y$1+2,FALSE)</f>
        <v>19117</v>
      </c>
      <c r="Z49" s="11">
        <f>VLOOKUP($B49,Data!$A$3:$EX$360,(Z$3-1979)*4+Z$1+2,FALSE)</f>
        <v>20003</v>
      </c>
      <c r="AA49" s="11">
        <f>VLOOKUP($B49,Data!$A$3:$EX$360,(AA$3-1979)*4+AA$1+2,FALSE)</f>
        <v>21619</v>
      </c>
      <c r="AB49" s="11">
        <f>VLOOKUP($B49,Data!$A$3:$EX$360,(AB$3-1979)*4+AB$1+2,FALSE)</f>
        <v>23125</v>
      </c>
      <c r="AC49" s="11">
        <f>VLOOKUP($B49,Data!$A$3:$EX$360,(AC$3-1979)*4+AC$1+2,FALSE)</f>
        <v>22985</v>
      </c>
      <c r="AD49" s="11">
        <f>VLOOKUP($B49,Data!$A$3:$EX$360,(AD$3-1979)*4+AD$1+2,FALSE)</f>
        <v>23553</v>
      </c>
      <c r="AE49" s="11">
        <f>VLOOKUP($B49,Data!$A$3:$EX$360,(AE$3-1979)*4+AE$1+2,FALSE)</f>
        <v>24596</v>
      </c>
      <c r="AF49" s="11">
        <f>VLOOKUP($B49,Data!$A$3:$EX$360,(AF$3-1979)*4+AF$1+2,FALSE)</f>
        <v>27782</v>
      </c>
      <c r="AG49" s="11">
        <f>VLOOKUP($B49,Data!$A$3:$EX$360,(AG$3-1979)*4+AG$1+2,FALSE)</f>
        <v>22854</v>
      </c>
      <c r="AH49" s="11">
        <f>VLOOKUP($B49,Data!$A$3:$EX$360,(AH$3-1979)*4+AH$1+2,FALSE)</f>
        <v>25499</v>
      </c>
      <c r="AI49" s="11">
        <f>VLOOKUP($B49,Data!$A$3:$EX$360,(AI$3-1979)*4+AI$1+2,FALSE)</f>
        <v>25033</v>
      </c>
      <c r="AJ49" s="11">
        <f>VLOOKUP($B49,Data!$A$3:$EX$360,(AJ$3-1979)*4+AJ$1+2,FALSE)</f>
        <v>25665</v>
      </c>
      <c r="AK49" s="11">
        <f>VLOOKUP($B49,Data!$A$3:$EX$360,(AK$3-1979)*4+AK$1+2,FALSE)</f>
        <v>28690</v>
      </c>
      <c r="AL49" s="11">
        <f>VLOOKUP($B49,Data!$A$3:$EX$360,(AL$3-1979)*4+AL$1+2,FALSE)</f>
        <v>29916</v>
      </c>
      <c r="AM49" s="11">
        <f>VLOOKUP($B49,Data!$A$3:$EX$360,(AM$3-1979)*4+AM$1+2,FALSE)</f>
        <v>31624</v>
      </c>
      <c r="AN49" s="4">
        <f>VLOOKUP($B49,Data!$A$3:$EX$360,(AN$3-1979)*4+AN$1+2,FALSE)</f>
        <v>0</v>
      </c>
    </row>
    <row r="50" spans="1:40">
      <c r="A50" s="21" t="s">
        <v>2</v>
      </c>
      <c r="B50" s="22" t="s">
        <v>371</v>
      </c>
      <c r="C50" s="23">
        <f>VLOOKUP($B50,Data!$A$3:$EX$360,(C$3-1979)*4+C$1+2,FALSE)</f>
        <v>1314583</v>
      </c>
      <c r="D50" s="23">
        <f>VLOOKUP($B50,Data!$A$3:$EX$360,(D$3-1979)*4+D$1+2,FALSE)</f>
        <v>1440572</v>
      </c>
      <c r="E50" s="23">
        <f>VLOOKUP($B50,Data!$A$3:$EX$360,(E$3-1979)*4+E$1+2,FALSE)</f>
        <v>1550692</v>
      </c>
      <c r="F50" s="23">
        <f>VLOOKUP($B50,Data!$A$3:$EX$360,(F$3-1979)*4+F$1+2,FALSE)</f>
        <v>1624369</v>
      </c>
      <c r="G50" s="23">
        <f>VLOOKUP($B50,Data!$A$3:$EX$360,(G$3-1979)*4+G$1+2,FALSE)</f>
        <v>1788160</v>
      </c>
      <c r="H50" s="23">
        <f>VLOOKUP($B50,Data!$A$3:$EX$360,(H$3-1979)*4+H$1+2,FALSE)</f>
        <v>2007932</v>
      </c>
      <c r="I50" s="23">
        <f>VLOOKUP($B50,Data!$A$3:$EX$360,(I$3-1979)*4+I$1+2,FALSE)</f>
        <v>2362188</v>
      </c>
      <c r="J50" s="23">
        <f>VLOOKUP($B50,Data!$A$3:$EX$360,(J$3-1979)*4+J$1+2,FALSE)</f>
        <v>2627366</v>
      </c>
      <c r="K50" s="23">
        <f>VLOOKUP($B50,Data!$A$3:$EX$360,(K$3-1979)*4+K$1+2,FALSE)</f>
        <v>2835222</v>
      </c>
      <c r="L50" s="23">
        <f>VLOOKUP($B50,Data!$A$3:$EX$360,(L$3-1979)*4+L$1+2,FALSE)</f>
        <v>3136599</v>
      </c>
      <c r="M50" s="23">
        <f>VLOOKUP($B50,Data!$A$3:$EX$360,(M$3-1979)*4+M$1+2,FALSE)</f>
        <v>3421464</v>
      </c>
      <c r="N50" s="23">
        <f>VLOOKUP($B50,Data!$A$3:$EX$360,(N$3-1979)*4+N$1+2,FALSE)</f>
        <v>3689856</v>
      </c>
      <c r="O50" s="23">
        <f>VLOOKUP($B50,Data!$A$3:$EX$360,(O$3-1979)*4+O$1+2,FALSE)</f>
        <v>3902026</v>
      </c>
      <c r="P50" s="23">
        <f>VLOOKUP($B50,Data!$A$3:$EX$360,(P$3-1979)*4+P$1+2,FALSE)</f>
        <v>4110665</v>
      </c>
      <c r="Q50" s="23">
        <f>VLOOKUP($B50,Data!$A$3:$EX$360,(Q$3-1979)*4+Q$1+2,FALSE)</f>
        <v>4381775</v>
      </c>
      <c r="R50" s="23">
        <f>VLOOKUP($B50,Data!$A$3:$EX$360,(R$3-1979)*4+R$1+2,FALSE)</f>
        <v>4710114</v>
      </c>
      <c r="S50" s="23">
        <f>VLOOKUP($B50,Data!$A$3:$EX$360,(S$3-1979)*4+S$1+2,FALSE)</f>
        <v>5041748</v>
      </c>
      <c r="T50" s="23">
        <f>VLOOKUP($B50,Data!$A$3:$EX$360,(T$3-1979)*4+T$1+2,FALSE)</f>
        <v>5404190</v>
      </c>
      <c r="U50" s="23">
        <f>VLOOKUP($B50,Data!$A$3:$EX$360,(U$3-1979)*4+U$1+2,FALSE)</f>
        <v>5757041</v>
      </c>
      <c r="V50" s="23">
        <f>VLOOKUP($B50,Data!$A$3:$EX$360,(V$3-1979)*4+V$1+2,FALSE)</f>
        <v>6198201</v>
      </c>
      <c r="W50" s="23">
        <f>VLOOKUP($B50,Data!$A$3:$EX$360,(W$3-1979)*4+W$1+2,FALSE)</f>
        <v>6753524</v>
      </c>
      <c r="X50" s="23">
        <f>VLOOKUP($B50,Data!$A$3:$EX$360,(X$3-1979)*4+X$1+2,FALSE)</f>
        <v>7348956</v>
      </c>
      <c r="Y50" s="23">
        <f>VLOOKUP($B50,Data!$A$3:$EX$360,(Y$3-1979)*4+Y$1+2,FALSE)</f>
        <v>7974016</v>
      </c>
      <c r="Z50" s="23">
        <f>VLOOKUP($B50,Data!$A$3:$EX$360,(Z$3-1979)*4+Z$1+2,FALSE)</f>
        <v>8757939</v>
      </c>
      <c r="AA50" s="23">
        <f>VLOOKUP($B50,Data!$A$3:$EX$360,(AA$3-1979)*4+AA$1+2,FALSE)</f>
        <v>9833389</v>
      </c>
      <c r="AB50" s="23">
        <f>VLOOKUP($B50,Data!$A$3:$EX$360,(AB$3-1979)*4+AB$1+2,FALSE)</f>
        <v>11009213</v>
      </c>
      <c r="AC50" s="23">
        <f>VLOOKUP($B50,Data!$A$3:$EX$360,(AC$3-1979)*4+AC$1+2,FALSE)</f>
        <v>12167183</v>
      </c>
      <c r="AD50" s="23">
        <f>VLOOKUP($B50,Data!$A$3:$EX$360,(AD$3-1979)*4+AD$1+2,FALSE)</f>
        <v>13461249</v>
      </c>
      <c r="AE50" s="23">
        <f>VLOOKUP($B50,Data!$A$3:$EX$360,(AE$3-1979)*4+AE$1+2,FALSE)</f>
        <v>14396149</v>
      </c>
      <c r="AF50" s="23">
        <f>VLOOKUP($B50,Data!$A$3:$EX$360,(AF$3-1979)*4+AF$1+2,FALSE)</f>
        <v>14296097</v>
      </c>
      <c r="AG50" s="23">
        <f>VLOOKUP($B50,Data!$A$3:$EX$360,(AG$3-1979)*4+AG$1+2,FALSE)</f>
        <v>14108623</v>
      </c>
      <c r="AH50" s="23">
        <f>VLOOKUP($B50,Data!$A$3:$EX$360,(AH$3-1979)*4+AH$1+2,FALSE)</f>
        <v>13846855</v>
      </c>
      <c r="AI50" s="23">
        <f>VLOOKUP($B50,Data!$A$3:$EX$360,(AI$3-1979)*4+AI$1+2,FALSE)</f>
        <v>13643303</v>
      </c>
      <c r="AJ50" s="23">
        <f>VLOOKUP($B50,Data!$A$3:$EX$360,(AJ$3-1979)*4+AJ$1+2,FALSE)</f>
        <v>13704985</v>
      </c>
      <c r="AK50" s="23">
        <f>VLOOKUP($B50,Data!$A$3:$EX$360,(AK$3-1979)*4+AK$1+2,FALSE)</f>
        <v>13857009</v>
      </c>
      <c r="AL50" s="23">
        <f>VLOOKUP($B50,Data!$A$3:$EX$360,(AL$3-1979)*4+AL$1+2,FALSE)</f>
        <v>14232465</v>
      </c>
      <c r="AM50" s="23">
        <f>VLOOKUP($B50,Data!$A$3:$EX$360,(AM$3-1979)*4+AM$1+2,FALSE)</f>
        <v>14578761</v>
      </c>
      <c r="AN50" s="23">
        <f>VLOOKUP($B50,Data!$A$3:$EX$360,(AN$3-1979)*4+AN$1+2,FALSE)</f>
        <v>0</v>
      </c>
    </row>
    <row r="51" spans="1:40" ht="9.75" customHeight="1"/>
    <row r="52" spans="1:40">
      <c r="A52" s="21" t="s">
        <v>3</v>
      </c>
      <c r="B52" s="22" t="s">
        <v>261</v>
      </c>
      <c r="C52" s="23">
        <f>C24-C50</f>
        <v>-1277561</v>
      </c>
      <c r="D52" s="23">
        <f>D38-D50</f>
        <v>10326542</v>
      </c>
      <c r="E52" s="23">
        <f t="shared" ref="E52:AM52" si="2">E38-E50</f>
        <v>11153041</v>
      </c>
      <c r="F52" s="23">
        <f t="shared" si="2"/>
        <v>11913267</v>
      </c>
      <c r="G52" s="23">
        <f t="shared" si="2"/>
        <v>12774412</v>
      </c>
      <c r="H52" s="23">
        <f t="shared" si="2"/>
        <v>13793893</v>
      </c>
      <c r="I52" s="23">
        <f t="shared" si="2"/>
        <v>15278262</v>
      </c>
      <c r="J52" s="23">
        <f t="shared" si="2"/>
        <v>16840943</v>
      </c>
      <c r="K52" s="23">
        <f t="shared" si="2"/>
        <v>18019657</v>
      </c>
      <c r="L52" s="23">
        <f t="shared" si="2"/>
        <v>19690021</v>
      </c>
      <c r="M52" s="23">
        <f t="shared" si="2"/>
        <v>21443544</v>
      </c>
      <c r="N52" s="23">
        <f t="shared" si="2"/>
        <v>22003942</v>
      </c>
      <c r="O52" s="23">
        <f t="shared" si="2"/>
        <v>23435037</v>
      </c>
      <c r="P52" s="23">
        <f t="shared" si="2"/>
        <v>24454022</v>
      </c>
      <c r="Q52" s="23">
        <f t="shared" si="2"/>
        <v>25851297</v>
      </c>
      <c r="R52" s="23">
        <f t="shared" si="2"/>
        <v>26783306</v>
      </c>
      <c r="S52" s="23">
        <f t="shared" si="2"/>
        <v>29213192</v>
      </c>
      <c r="T52" s="23">
        <f t="shared" si="2"/>
        <v>30905185</v>
      </c>
      <c r="U52" s="23">
        <f t="shared" si="2"/>
        <v>34311147</v>
      </c>
      <c r="V52" s="23">
        <f t="shared" si="2"/>
        <v>38102374</v>
      </c>
      <c r="W52" s="23">
        <f t="shared" si="2"/>
        <v>42872324</v>
      </c>
      <c r="X52" s="23">
        <f t="shared" si="2"/>
        <v>43511198</v>
      </c>
      <c r="Y52" s="23">
        <f t="shared" si="2"/>
        <v>43941200</v>
      </c>
      <c r="Z52" s="23">
        <f t="shared" si="2"/>
        <v>43429837</v>
      </c>
      <c r="AA52" s="23">
        <f t="shared" si="2"/>
        <v>48760812</v>
      </c>
      <c r="AB52" s="23">
        <f t="shared" si="2"/>
        <v>55745214</v>
      </c>
      <c r="AC52" s="23">
        <f t="shared" si="2"/>
        <v>61867122</v>
      </c>
      <c r="AD52" s="23">
        <f t="shared" si="2"/>
        <v>66184059</v>
      </c>
      <c r="AE52" s="23">
        <f t="shared" si="2"/>
        <v>66464026</v>
      </c>
      <c r="AF52" s="23">
        <f t="shared" si="2"/>
        <v>56046766</v>
      </c>
      <c r="AG52" s="23">
        <f t="shared" si="2"/>
        <v>57811326</v>
      </c>
      <c r="AH52" s="23">
        <f t="shared" si="2"/>
        <v>61946093</v>
      </c>
      <c r="AI52" s="23">
        <f t="shared" si="2"/>
        <v>63258369</v>
      </c>
      <c r="AJ52" s="23">
        <f t="shared" si="2"/>
        <v>69113460</v>
      </c>
      <c r="AK52" s="23">
        <f t="shared" si="2"/>
        <v>78773145</v>
      </c>
      <c r="AL52" s="23">
        <f t="shared" si="2"/>
        <v>83743997</v>
      </c>
      <c r="AM52" s="23">
        <f t="shared" si="2"/>
        <v>87118037</v>
      </c>
      <c r="AN52" s="23"/>
    </row>
    <row r="53" spans="1:40">
      <c r="A53" s="12" t="s">
        <v>649</v>
      </c>
      <c r="B53" s="13"/>
      <c r="C53" s="14"/>
      <c r="D53" s="14">
        <f>D52+D50</f>
        <v>11767114</v>
      </c>
      <c r="E53" s="14">
        <f t="shared" ref="E53:AM53" si="3">E52+E50</f>
        <v>12703733</v>
      </c>
      <c r="F53" s="14">
        <f t="shared" si="3"/>
        <v>13537636</v>
      </c>
      <c r="G53" s="14">
        <f t="shared" si="3"/>
        <v>14562572</v>
      </c>
      <c r="H53" s="14">
        <f t="shared" si="3"/>
        <v>15801825</v>
      </c>
      <c r="I53" s="14">
        <f t="shared" si="3"/>
        <v>17640450</v>
      </c>
      <c r="J53" s="14">
        <f t="shared" si="3"/>
        <v>19468309</v>
      </c>
      <c r="K53" s="14">
        <f t="shared" si="3"/>
        <v>20854879</v>
      </c>
      <c r="L53" s="14">
        <f t="shared" si="3"/>
        <v>22826620</v>
      </c>
      <c r="M53" s="14">
        <f t="shared" si="3"/>
        <v>24865008</v>
      </c>
      <c r="N53" s="14">
        <f t="shared" si="3"/>
        <v>25693798</v>
      </c>
      <c r="O53" s="14">
        <f t="shared" si="3"/>
        <v>27337063</v>
      </c>
      <c r="P53" s="14">
        <f t="shared" si="3"/>
        <v>28564687</v>
      </c>
      <c r="Q53" s="14">
        <f t="shared" si="3"/>
        <v>30233072</v>
      </c>
      <c r="R53" s="14">
        <f t="shared" si="3"/>
        <v>31493420</v>
      </c>
      <c r="S53" s="14">
        <f t="shared" si="3"/>
        <v>34254940</v>
      </c>
      <c r="T53" s="14">
        <f t="shared" si="3"/>
        <v>36309375</v>
      </c>
      <c r="U53" s="14">
        <f t="shared" si="3"/>
        <v>40068188</v>
      </c>
      <c r="V53" s="14">
        <f t="shared" si="3"/>
        <v>44300575</v>
      </c>
      <c r="W53" s="14">
        <f t="shared" si="3"/>
        <v>49625848</v>
      </c>
      <c r="X53" s="14">
        <f t="shared" si="3"/>
        <v>50860154</v>
      </c>
      <c r="Y53" s="14">
        <f t="shared" si="3"/>
        <v>51915216</v>
      </c>
      <c r="Z53" s="14">
        <f t="shared" si="3"/>
        <v>52187776</v>
      </c>
      <c r="AA53" s="14">
        <f t="shared" si="3"/>
        <v>58594201</v>
      </c>
      <c r="AB53" s="14">
        <f t="shared" si="3"/>
        <v>66754427</v>
      </c>
      <c r="AC53" s="14">
        <f t="shared" si="3"/>
        <v>74034305</v>
      </c>
      <c r="AD53" s="14">
        <f t="shared" si="3"/>
        <v>79645308</v>
      </c>
      <c r="AE53" s="14">
        <f t="shared" si="3"/>
        <v>80860175</v>
      </c>
      <c r="AF53" s="14">
        <f t="shared" si="3"/>
        <v>70342863</v>
      </c>
      <c r="AG53" s="14">
        <f t="shared" si="3"/>
        <v>71919949</v>
      </c>
      <c r="AH53" s="14">
        <f t="shared" si="3"/>
        <v>75792948</v>
      </c>
      <c r="AI53" s="14">
        <f t="shared" si="3"/>
        <v>76901672</v>
      </c>
      <c r="AJ53" s="14">
        <f t="shared" si="3"/>
        <v>82818445</v>
      </c>
      <c r="AK53" s="14">
        <f t="shared" si="3"/>
        <v>92630154</v>
      </c>
      <c r="AL53" s="14">
        <f t="shared" si="3"/>
        <v>97976462</v>
      </c>
      <c r="AM53" s="14">
        <f t="shared" si="3"/>
        <v>101696798</v>
      </c>
      <c r="AN53" s="14"/>
    </row>
    <row r="54" spans="1:4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row>
    <row r="55" spans="1:4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row>
    <row r="56" spans="1:4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4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row>
    <row r="58" spans="1:4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row>
    <row r="59" spans="1:4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row>
    <row r="60" spans="1:4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row>
    <row r="61" spans="1:4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4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row>
    <row r="63" spans="1:4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row>
    <row r="64" spans="1:4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row>
    <row r="65" spans="4:39">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row>
    <row r="66" spans="4:39">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4:39">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row>
    <row r="68" spans="4:39">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row>
    <row r="69" spans="4:39">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4:39">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row>
    <row r="71" spans="4:39">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4:39">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4:39">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4:39">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row>
    <row r="75" spans="4:39">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row>
    <row r="76" spans="4:39">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workbookViewId="0">
      <selection activeCell="D13" sqref="D13"/>
    </sheetView>
  </sheetViews>
  <sheetFormatPr baseColWidth="10" defaultColWidth="8.83203125" defaultRowHeight="14" x14ac:dyDescent="0"/>
  <cols>
    <col min="1" max="1" width="22" bestFit="1" customWidth="1"/>
  </cols>
  <sheetData>
    <row r="1" spans="1:43">
      <c r="A1" t="s">
        <v>701</v>
      </c>
      <c r="B1" t="s">
        <v>700</v>
      </c>
      <c r="C1" t="s">
        <v>699</v>
      </c>
      <c r="D1" t="s">
        <v>698</v>
      </c>
      <c r="E1" t="s">
        <v>697</v>
      </c>
      <c r="F1" t="s">
        <v>696</v>
      </c>
      <c r="G1">
        <v>1979</v>
      </c>
      <c r="H1">
        <v>1980</v>
      </c>
      <c r="I1">
        <v>1981</v>
      </c>
      <c r="J1">
        <v>1982</v>
      </c>
      <c r="K1">
        <v>1983</v>
      </c>
      <c r="L1">
        <v>1984</v>
      </c>
      <c r="M1">
        <v>1985</v>
      </c>
      <c r="N1">
        <v>1986</v>
      </c>
      <c r="O1">
        <v>1987</v>
      </c>
      <c r="P1">
        <v>1988</v>
      </c>
      <c r="Q1">
        <v>1989</v>
      </c>
      <c r="R1">
        <v>1990</v>
      </c>
      <c r="S1">
        <v>1991</v>
      </c>
      <c r="T1">
        <v>1992</v>
      </c>
      <c r="U1">
        <v>1993</v>
      </c>
      <c r="V1">
        <v>1994</v>
      </c>
      <c r="W1">
        <v>1995</v>
      </c>
      <c r="X1">
        <v>1996</v>
      </c>
      <c r="Y1">
        <v>1997</v>
      </c>
      <c r="Z1">
        <v>1998</v>
      </c>
      <c r="AA1">
        <v>1999</v>
      </c>
      <c r="AB1">
        <v>2000</v>
      </c>
      <c r="AC1">
        <v>2001</v>
      </c>
      <c r="AD1">
        <v>2002</v>
      </c>
      <c r="AE1">
        <v>2003</v>
      </c>
      <c r="AF1">
        <v>2004</v>
      </c>
      <c r="AG1">
        <v>2005</v>
      </c>
      <c r="AH1">
        <v>2006</v>
      </c>
      <c r="AI1">
        <v>2007</v>
      </c>
      <c r="AJ1">
        <v>2008</v>
      </c>
      <c r="AK1">
        <v>2009</v>
      </c>
      <c r="AL1">
        <v>2010</v>
      </c>
      <c r="AM1">
        <v>2011</v>
      </c>
      <c r="AN1">
        <v>2012</v>
      </c>
      <c r="AO1">
        <v>2013</v>
      </c>
      <c r="AP1">
        <v>2014</v>
      </c>
      <c r="AQ1">
        <v>2015</v>
      </c>
    </row>
    <row r="2" spans="1:43">
      <c r="A2" t="s">
        <v>695</v>
      </c>
      <c r="B2" t="s">
        <v>694</v>
      </c>
      <c r="C2">
        <v>1000000</v>
      </c>
      <c r="D2" t="s">
        <v>693</v>
      </c>
      <c r="E2" t="s">
        <v>692</v>
      </c>
      <c r="F2" t="s">
        <v>691</v>
      </c>
      <c r="G2">
        <v>9734459</v>
      </c>
      <c r="H2">
        <v>11209908</v>
      </c>
      <c r="I2">
        <v>12025405</v>
      </c>
      <c r="J2">
        <v>12621424</v>
      </c>
      <c r="K2">
        <v>13405618</v>
      </c>
      <c r="L2">
        <v>14098367</v>
      </c>
      <c r="M2">
        <v>15556852</v>
      </c>
      <c r="N2">
        <v>16810251</v>
      </c>
      <c r="O2">
        <v>17771156</v>
      </c>
      <c r="P2">
        <v>19129140</v>
      </c>
      <c r="Q2">
        <v>20808658</v>
      </c>
      <c r="R2">
        <v>21061997</v>
      </c>
      <c r="S2">
        <v>22547304</v>
      </c>
      <c r="T2">
        <v>23310162</v>
      </c>
      <c r="U2">
        <v>24727274</v>
      </c>
      <c r="V2">
        <v>25548769</v>
      </c>
      <c r="W2">
        <v>28234647</v>
      </c>
      <c r="X2">
        <v>30073606</v>
      </c>
      <c r="Y2">
        <v>33858639</v>
      </c>
      <c r="Z2">
        <v>37850425</v>
      </c>
      <c r="AA2">
        <v>43242685</v>
      </c>
      <c r="AB2">
        <v>43919455</v>
      </c>
      <c r="AC2">
        <v>44025432</v>
      </c>
      <c r="AD2">
        <v>43312242</v>
      </c>
      <c r="AE2">
        <v>49540437</v>
      </c>
      <c r="AF2">
        <v>56372317</v>
      </c>
      <c r="AG2">
        <v>62924356</v>
      </c>
      <c r="AH2">
        <v>67598504</v>
      </c>
      <c r="AI2">
        <v>67896589</v>
      </c>
      <c r="AJ2">
        <v>54262940</v>
      </c>
      <c r="AK2">
        <v>56358847</v>
      </c>
      <c r="AL2">
        <v>59321725</v>
      </c>
      <c r="AM2">
        <v>58918350</v>
      </c>
      <c r="AN2">
        <v>64094741</v>
      </c>
      <c r="AO2">
        <v>73555982</v>
      </c>
      <c r="AP2">
        <v>77788559</v>
      </c>
      <c r="AQ2">
        <v>79631839</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353"/>
  <sheetViews>
    <sheetView topLeftCell="A62" workbookViewId="0">
      <selection activeCell="EV11" sqref="EV11"/>
    </sheetView>
  </sheetViews>
  <sheetFormatPr baseColWidth="10" defaultColWidth="8.83203125" defaultRowHeight="14" x14ac:dyDescent="0"/>
  <cols>
    <col min="3" max="3" width="9.1640625" customWidth="1"/>
  </cols>
  <sheetData>
    <row r="1" spans="1:154">
      <c r="A1" t="s">
        <v>467</v>
      </c>
      <c r="B1" t="s">
        <v>468</v>
      </c>
      <c r="C1" t="s">
        <v>469</v>
      </c>
      <c r="D1" t="s">
        <v>470</v>
      </c>
      <c r="E1" t="s">
        <v>471</v>
      </c>
      <c r="F1" t="s">
        <v>472</v>
      </c>
      <c r="G1" t="s">
        <v>473</v>
      </c>
      <c r="H1" t="s">
        <v>474</v>
      </c>
      <c r="I1" t="s">
        <v>475</v>
      </c>
      <c r="J1" t="s">
        <v>476</v>
      </c>
      <c r="K1" t="s">
        <v>477</v>
      </c>
      <c r="L1" t="s">
        <v>478</v>
      </c>
      <c r="M1" t="s">
        <v>479</v>
      </c>
      <c r="N1" t="s">
        <v>480</v>
      </c>
      <c r="O1" t="s">
        <v>481</v>
      </c>
      <c r="P1" t="s">
        <v>482</v>
      </c>
      <c r="Q1" t="s">
        <v>483</v>
      </c>
      <c r="R1" t="s">
        <v>484</v>
      </c>
      <c r="S1" t="s">
        <v>485</v>
      </c>
      <c r="T1" t="s">
        <v>486</v>
      </c>
      <c r="U1" t="s">
        <v>487</v>
      </c>
      <c r="V1" t="s">
        <v>488</v>
      </c>
      <c r="W1" t="s">
        <v>489</v>
      </c>
      <c r="X1" t="s">
        <v>490</v>
      </c>
      <c r="Y1" t="s">
        <v>491</v>
      </c>
      <c r="Z1" t="s">
        <v>492</v>
      </c>
      <c r="AA1" t="s">
        <v>493</v>
      </c>
      <c r="AB1" t="s">
        <v>494</v>
      </c>
      <c r="AC1" t="s">
        <v>495</v>
      </c>
      <c r="AD1" t="s">
        <v>496</v>
      </c>
      <c r="AE1" t="s">
        <v>497</v>
      </c>
      <c r="AF1" t="s">
        <v>498</v>
      </c>
      <c r="AG1" t="s">
        <v>499</v>
      </c>
      <c r="AH1" t="s">
        <v>500</v>
      </c>
      <c r="AI1" t="s">
        <v>501</v>
      </c>
      <c r="AJ1" t="s">
        <v>502</v>
      </c>
      <c r="AK1" t="s">
        <v>503</v>
      </c>
      <c r="AL1" t="s">
        <v>504</v>
      </c>
      <c r="AM1" t="s">
        <v>505</v>
      </c>
      <c r="AN1" t="s">
        <v>506</v>
      </c>
      <c r="AO1" t="s">
        <v>507</v>
      </c>
      <c r="AP1" t="s">
        <v>508</v>
      </c>
      <c r="AQ1" t="s">
        <v>509</v>
      </c>
      <c r="AR1" t="s">
        <v>510</v>
      </c>
      <c r="AS1" t="s">
        <v>511</v>
      </c>
      <c r="AT1" t="s">
        <v>512</v>
      </c>
      <c r="AU1" t="s">
        <v>513</v>
      </c>
      <c r="AV1" t="s">
        <v>514</v>
      </c>
      <c r="AW1" t="s">
        <v>515</v>
      </c>
      <c r="AX1" t="s">
        <v>516</v>
      </c>
      <c r="AY1" t="s">
        <v>517</v>
      </c>
      <c r="AZ1" t="s">
        <v>518</v>
      </c>
      <c r="BA1" t="s">
        <v>519</v>
      </c>
      <c r="BB1" t="s">
        <v>520</v>
      </c>
      <c r="BC1" t="s">
        <v>521</v>
      </c>
      <c r="BD1" t="s">
        <v>522</v>
      </c>
      <c r="BE1" t="s">
        <v>523</v>
      </c>
      <c r="BF1" t="s">
        <v>524</v>
      </c>
      <c r="BG1" t="s">
        <v>525</v>
      </c>
      <c r="BH1" t="s">
        <v>526</v>
      </c>
      <c r="BI1" t="s">
        <v>527</v>
      </c>
      <c r="BJ1" t="s">
        <v>528</v>
      </c>
      <c r="BK1" t="s">
        <v>529</v>
      </c>
      <c r="BL1" t="s">
        <v>530</v>
      </c>
      <c r="BM1" t="s">
        <v>531</v>
      </c>
      <c r="BN1" t="s">
        <v>532</v>
      </c>
      <c r="BO1" t="s">
        <v>533</v>
      </c>
      <c r="BP1" t="s">
        <v>534</v>
      </c>
      <c r="BQ1" t="s">
        <v>535</v>
      </c>
      <c r="BR1" t="s">
        <v>536</v>
      </c>
      <c r="BS1" t="s">
        <v>537</v>
      </c>
      <c r="BT1" t="s">
        <v>538</v>
      </c>
      <c r="BU1" t="s">
        <v>539</v>
      </c>
      <c r="BV1" t="s">
        <v>540</v>
      </c>
      <c r="BW1" t="s">
        <v>541</v>
      </c>
      <c r="BX1" t="s">
        <v>542</v>
      </c>
      <c r="BY1" t="s">
        <v>543</v>
      </c>
      <c r="BZ1" t="s">
        <v>544</v>
      </c>
      <c r="CA1" t="s">
        <v>545</v>
      </c>
      <c r="CB1" t="s">
        <v>546</v>
      </c>
      <c r="CC1" t="s">
        <v>547</v>
      </c>
      <c r="CD1" t="s">
        <v>548</v>
      </c>
      <c r="CE1" t="s">
        <v>549</v>
      </c>
      <c r="CF1" t="s">
        <v>550</v>
      </c>
      <c r="CG1" t="s">
        <v>551</v>
      </c>
      <c r="CH1" t="s">
        <v>552</v>
      </c>
      <c r="CI1" t="s">
        <v>553</v>
      </c>
      <c r="CJ1" t="s">
        <v>554</v>
      </c>
      <c r="CK1" t="s">
        <v>555</v>
      </c>
      <c r="CL1" t="s">
        <v>556</v>
      </c>
      <c r="CM1" t="s">
        <v>557</v>
      </c>
      <c r="CN1" t="s">
        <v>558</v>
      </c>
      <c r="CO1" t="s">
        <v>559</v>
      </c>
      <c r="CP1" t="s">
        <v>560</v>
      </c>
      <c r="CQ1" t="s">
        <v>561</v>
      </c>
      <c r="CR1" t="s">
        <v>562</v>
      </c>
      <c r="CS1" t="s">
        <v>563</v>
      </c>
      <c r="CT1" t="s">
        <v>564</v>
      </c>
      <c r="CU1" t="s">
        <v>565</v>
      </c>
      <c r="CV1" t="s">
        <v>566</v>
      </c>
      <c r="CW1" t="s">
        <v>567</v>
      </c>
      <c r="CX1" t="s">
        <v>568</v>
      </c>
      <c r="CY1" t="s">
        <v>569</v>
      </c>
      <c r="CZ1" t="s">
        <v>570</v>
      </c>
      <c r="DA1" t="s">
        <v>571</v>
      </c>
      <c r="DB1" t="s">
        <v>572</v>
      </c>
      <c r="DC1" t="s">
        <v>573</v>
      </c>
      <c r="DD1" t="s">
        <v>574</v>
      </c>
      <c r="DE1" t="s">
        <v>575</v>
      </c>
      <c r="DF1" t="s">
        <v>576</v>
      </c>
      <c r="DG1" t="s">
        <v>577</v>
      </c>
      <c r="DH1" t="s">
        <v>578</v>
      </c>
      <c r="DI1" t="s">
        <v>579</v>
      </c>
      <c r="DJ1" t="s">
        <v>580</v>
      </c>
      <c r="DK1" t="s">
        <v>581</v>
      </c>
      <c r="DL1" t="s">
        <v>582</v>
      </c>
      <c r="DM1" t="s">
        <v>583</v>
      </c>
      <c r="DN1" t="s">
        <v>584</v>
      </c>
      <c r="DO1" t="s">
        <v>585</v>
      </c>
      <c r="DP1" t="s">
        <v>586</v>
      </c>
      <c r="DQ1" t="s">
        <v>587</v>
      </c>
      <c r="DR1" t="s">
        <v>588</v>
      </c>
      <c r="DS1" t="s">
        <v>589</v>
      </c>
      <c r="DT1" t="s">
        <v>590</v>
      </c>
      <c r="DU1" t="s">
        <v>591</v>
      </c>
      <c r="DV1" t="s">
        <v>592</v>
      </c>
      <c r="DW1" t="s">
        <v>593</v>
      </c>
      <c r="DX1" t="s">
        <v>594</v>
      </c>
      <c r="DY1" t="s">
        <v>595</v>
      </c>
      <c r="DZ1" t="s">
        <v>596</v>
      </c>
      <c r="EA1" t="s">
        <v>597</v>
      </c>
      <c r="EB1" t="s">
        <v>598</v>
      </c>
      <c r="EC1" t="s">
        <v>599</v>
      </c>
      <c r="ED1" t="s">
        <v>600</v>
      </c>
      <c r="EE1" t="s">
        <v>601</v>
      </c>
      <c r="EF1" t="s">
        <v>602</v>
      </c>
      <c r="EG1" t="s">
        <v>603</v>
      </c>
      <c r="EH1" t="s">
        <v>604</v>
      </c>
      <c r="EI1" t="s">
        <v>605</v>
      </c>
      <c r="EJ1" t="s">
        <v>606</v>
      </c>
      <c r="EK1" t="s">
        <v>607</v>
      </c>
      <c r="EL1" t="s">
        <v>608</v>
      </c>
      <c r="EM1" t="s">
        <v>609</v>
      </c>
      <c r="EN1" t="s">
        <v>610</v>
      </c>
      <c r="EO1" t="s">
        <v>611</v>
      </c>
      <c r="EP1" t="s">
        <v>612</v>
      </c>
      <c r="EQ1" t="s">
        <v>613</v>
      </c>
      <c r="ER1" t="s">
        <v>614</v>
      </c>
      <c r="ES1" t="s">
        <v>615</v>
      </c>
      <c r="ET1" t="s">
        <v>616</v>
      </c>
      <c r="EU1" t="s">
        <v>617</v>
      </c>
      <c r="EV1" t="s">
        <v>618</v>
      </c>
      <c r="EW1" t="s">
        <v>619</v>
      </c>
      <c r="EX1" t="s">
        <v>620</v>
      </c>
    </row>
    <row r="2" spans="1:154">
      <c r="C2" s="1">
        <v>28945</v>
      </c>
      <c r="D2" s="1">
        <v>29036</v>
      </c>
      <c r="E2" s="1">
        <v>29128</v>
      </c>
      <c r="F2" s="1">
        <v>29220</v>
      </c>
      <c r="G2" s="1">
        <v>29311</v>
      </c>
      <c r="H2" s="1">
        <v>29402</v>
      </c>
      <c r="I2" s="1">
        <v>29494</v>
      </c>
      <c r="J2" s="1">
        <v>29586</v>
      </c>
      <c r="K2" s="1">
        <v>29676</v>
      </c>
      <c r="L2" s="1">
        <v>29767</v>
      </c>
      <c r="M2" s="1">
        <v>29859</v>
      </c>
      <c r="N2" s="1">
        <v>29951</v>
      </c>
      <c r="O2" s="1">
        <v>30041</v>
      </c>
      <c r="P2" s="1">
        <v>30132</v>
      </c>
      <c r="Q2" s="1">
        <v>30224</v>
      </c>
      <c r="R2" s="1">
        <v>30316</v>
      </c>
      <c r="S2" s="1">
        <v>30406</v>
      </c>
      <c r="T2" s="1">
        <v>30497</v>
      </c>
      <c r="U2" s="1">
        <v>30589</v>
      </c>
      <c r="V2" s="1">
        <v>30681</v>
      </c>
      <c r="W2" s="1">
        <v>30772</v>
      </c>
      <c r="X2" s="1">
        <v>30863</v>
      </c>
      <c r="Y2" s="1">
        <v>30955</v>
      </c>
      <c r="Z2" s="1">
        <v>31047</v>
      </c>
      <c r="AA2" s="1">
        <v>31137</v>
      </c>
      <c r="AB2" s="1">
        <v>31228</v>
      </c>
      <c r="AC2" s="1">
        <v>31320</v>
      </c>
      <c r="AD2" s="1">
        <v>31412</v>
      </c>
      <c r="AE2" s="1">
        <v>31502</v>
      </c>
      <c r="AF2" s="1">
        <v>31593</v>
      </c>
      <c r="AG2" s="1">
        <v>31685</v>
      </c>
      <c r="AH2" s="1">
        <v>31777</v>
      </c>
      <c r="AI2" s="1">
        <v>31867</v>
      </c>
      <c r="AJ2" s="1">
        <v>31958</v>
      </c>
      <c r="AK2" s="1">
        <v>32050</v>
      </c>
      <c r="AL2" s="1">
        <v>32142</v>
      </c>
      <c r="AM2" s="1">
        <v>32233</v>
      </c>
      <c r="AN2" s="1">
        <v>32324</v>
      </c>
      <c r="AO2" s="1">
        <v>32416</v>
      </c>
      <c r="AP2" s="1">
        <v>32508</v>
      </c>
      <c r="AQ2" s="1">
        <v>32598</v>
      </c>
      <c r="AR2" s="1">
        <v>32689</v>
      </c>
      <c r="AS2" s="1">
        <v>32781</v>
      </c>
      <c r="AT2" s="1">
        <v>32873</v>
      </c>
      <c r="AU2" s="1">
        <v>32963</v>
      </c>
      <c r="AV2" s="1">
        <v>33054</v>
      </c>
      <c r="AW2" s="1">
        <v>33146</v>
      </c>
      <c r="AX2" s="1">
        <v>33238</v>
      </c>
      <c r="AY2" s="1">
        <v>33328</v>
      </c>
      <c r="AZ2" s="1">
        <v>33419</v>
      </c>
      <c r="BA2" s="1">
        <v>33511</v>
      </c>
      <c r="BB2" s="1">
        <v>33603</v>
      </c>
      <c r="BC2" s="1">
        <v>33694</v>
      </c>
      <c r="BD2" s="1">
        <v>33785</v>
      </c>
      <c r="BE2" s="1">
        <v>33877</v>
      </c>
      <c r="BF2" s="1">
        <v>33969</v>
      </c>
      <c r="BG2" s="1">
        <v>34059</v>
      </c>
      <c r="BH2" s="1">
        <v>34150</v>
      </c>
      <c r="BI2" s="1">
        <v>34242</v>
      </c>
      <c r="BJ2" s="1">
        <v>34334</v>
      </c>
      <c r="BK2" s="1">
        <v>34424</v>
      </c>
      <c r="BL2" s="1">
        <v>34515</v>
      </c>
      <c r="BM2" s="1">
        <v>34607</v>
      </c>
      <c r="BN2" s="1">
        <v>34699</v>
      </c>
      <c r="BO2" s="1">
        <v>34789</v>
      </c>
      <c r="BP2" s="1">
        <v>34880</v>
      </c>
      <c r="BQ2" s="1">
        <v>34972</v>
      </c>
      <c r="BR2" s="1">
        <v>35064</v>
      </c>
      <c r="BS2" s="1">
        <v>35155</v>
      </c>
      <c r="BT2" s="1">
        <v>35246</v>
      </c>
      <c r="BU2" s="1">
        <v>35338</v>
      </c>
      <c r="BV2" s="1">
        <v>35430</v>
      </c>
      <c r="BW2" s="1">
        <v>35520</v>
      </c>
      <c r="BX2" s="1">
        <v>35611</v>
      </c>
      <c r="BY2" s="1">
        <v>35703</v>
      </c>
      <c r="BZ2" s="1">
        <v>35795</v>
      </c>
      <c r="CA2" s="1">
        <v>35885</v>
      </c>
      <c r="CB2" s="1">
        <v>35976</v>
      </c>
      <c r="CC2" s="1">
        <v>36068</v>
      </c>
      <c r="CD2" s="1">
        <v>36160</v>
      </c>
      <c r="CE2" s="1">
        <v>36250</v>
      </c>
      <c r="CF2" s="1">
        <v>36341</v>
      </c>
      <c r="CG2" s="1">
        <v>36433</v>
      </c>
      <c r="CH2" s="1">
        <v>36525</v>
      </c>
      <c r="CI2" s="1">
        <v>36616</v>
      </c>
      <c r="CJ2" s="1">
        <v>36707</v>
      </c>
      <c r="CK2" s="1">
        <v>36799</v>
      </c>
      <c r="CL2" s="1">
        <v>36891</v>
      </c>
      <c r="CM2" s="1">
        <v>36981</v>
      </c>
      <c r="CN2" s="1">
        <v>37072</v>
      </c>
      <c r="CO2" s="1">
        <v>37164</v>
      </c>
      <c r="CP2" s="1">
        <v>37256</v>
      </c>
      <c r="CQ2" s="1">
        <v>37346</v>
      </c>
      <c r="CR2" s="1">
        <v>37437</v>
      </c>
      <c r="CS2" s="1">
        <v>37529</v>
      </c>
      <c r="CT2" s="1">
        <v>37621</v>
      </c>
      <c r="CU2" s="1">
        <v>37711</v>
      </c>
      <c r="CV2" s="1">
        <v>37802</v>
      </c>
      <c r="CW2" s="1">
        <v>37894</v>
      </c>
      <c r="CX2" s="1">
        <v>37986</v>
      </c>
      <c r="CY2" s="1">
        <v>38077</v>
      </c>
      <c r="CZ2" s="1">
        <v>38168</v>
      </c>
      <c r="DA2" s="1">
        <v>38260</v>
      </c>
      <c r="DB2" s="1">
        <v>38352</v>
      </c>
      <c r="DC2" s="1">
        <v>38442</v>
      </c>
      <c r="DD2" s="1">
        <v>38533</v>
      </c>
      <c r="DE2" s="1">
        <v>38625</v>
      </c>
      <c r="DF2" s="1">
        <v>38717</v>
      </c>
      <c r="DG2" s="1">
        <v>38807</v>
      </c>
      <c r="DH2" s="1">
        <v>38898</v>
      </c>
      <c r="DI2" s="1">
        <v>38990</v>
      </c>
      <c r="DJ2" s="1">
        <v>39082</v>
      </c>
      <c r="DK2" s="1">
        <v>39172</v>
      </c>
      <c r="DL2" s="1">
        <v>39263</v>
      </c>
      <c r="DM2" s="1">
        <v>39355</v>
      </c>
      <c r="DN2" s="1">
        <v>39447</v>
      </c>
      <c r="DO2" s="1">
        <v>39538</v>
      </c>
      <c r="DP2" s="1">
        <v>39629</v>
      </c>
      <c r="DQ2" s="1">
        <v>39721</v>
      </c>
      <c r="DR2" s="1">
        <v>39813</v>
      </c>
      <c r="DS2" s="1">
        <v>39903</v>
      </c>
      <c r="DT2" s="1">
        <v>39994</v>
      </c>
      <c r="DU2" s="1">
        <v>40086</v>
      </c>
      <c r="DV2" s="1">
        <v>40178</v>
      </c>
      <c r="DW2" s="1">
        <v>40268</v>
      </c>
      <c r="DX2" s="1">
        <v>40359</v>
      </c>
      <c r="DY2" s="1">
        <v>40451</v>
      </c>
      <c r="DZ2" s="1">
        <v>40543</v>
      </c>
      <c r="EA2" s="1">
        <v>40633</v>
      </c>
      <c r="EB2" s="1">
        <v>40724</v>
      </c>
      <c r="EC2" s="1">
        <v>40816</v>
      </c>
      <c r="ED2" s="1">
        <v>40908</v>
      </c>
      <c r="EE2" s="1">
        <v>40999</v>
      </c>
      <c r="EF2" s="1">
        <v>41090</v>
      </c>
      <c r="EG2" s="1">
        <v>41182</v>
      </c>
      <c r="EH2" s="1">
        <v>41274</v>
      </c>
      <c r="EI2" s="1">
        <v>41364</v>
      </c>
      <c r="EJ2" s="1">
        <v>41455</v>
      </c>
      <c r="EK2" s="1">
        <v>41547</v>
      </c>
      <c r="EL2" s="1">
        <v>41639</v>
      </c>
      <c r="EM2" s="1">
        <v>41729</v>
      </c>
      <c r="EN2" s="1">
        <v>41820</v>
      </c>
      <c r="EO2" s="1">
        <v>41912</v>
      </c>
      <c r="EP2" s="1">
        <v>42004</v>
      </c>
      <c r="EQ2" s="1">
        <v>42094</v>
      </c>
      <c r="ER2" s="1">
        <v>42185</v>
      </c>
      <c r="ES2" s="1">
        <v>42277</v>
      </c>
      <c r="ET2" s="1">
        <v>42369</v>
      </c>
      <c r="EU2" s="1">
        <v>42460</v>
      </c>
      <c r="EV2" s="1">
        <v>42551</v>
      </c>
      <c r="EW2" s="1">
        <v>42643</v>
      </c>
      <c r="EX2" s="1">
        <v>42735</v>
      </c>
    </row>
    <row r="3" spans="1:154">
      <c r="A3" t="s">
        <v>420</v>
      </c>
      <c r="B3">
        <v>6484</v>
      </c>
      <c r="C3">
        <v>174341</v>
      </c>
      <c r="D3">
        <v>192927</v>
      </c>
      <c r="E3">
        <v>203095</v>
      </c>
      <c r="F3">
        <v>201641</v>
      </c>
      <c r="G3">
        <v>202332</v>
      </c>
      <c r="H3">
        <v>215603</v>
      </c>
      <c r="I3">
        <v>231309</v>
      </c>
      <c r="J3">
        <v>230418</v>
      </c>
      <c r="K3">
        <v>233586</v>
      </c>
      <c r="L3">
        <v>239841</v>
      </c>
      <c r="M3">
        <v>252737</v>
      </c>
      <c r="N3">
        <v>251953</v>
      </c>
      <c r="O3">
        <v>256491</v>
      </c>
      <c r="P3">
        <v>262960</v>
      </c>
      <c r="Q3">
        <v>286125</v>
      </c>
      <c r="R3">
        <v>283334</v>
      </c>
      <c r="S3">
        <v>285467</v>
      </c>
      <c r="T3">
        <v>303218</v>
      </c>
      <c r="U3">
        <v>314486</v>
      </c>
      <c r="V3">
        <v>292699</v>
      </c>
      <c r="W3">
        <v>305037</v>
      </c>
      <c r="X3">
        <v>310478</v>
      </c>
      <c r="Y3">
        <v>331718</v>
      </c>
      <c r="Z3">
        <v>329636</v>
      </c>
      <c r="AA3">
        <v>337365</v>
      </c>
      <c r="AB3">
        <v>353379</v>
      </c>
      <c r="AC3">
        <v>359117</v>
      </c>
      <c r="AD3">
        <v>373688</v>
      </c>
      <c r="AE3">
        <v>364970</v>
      </c>
      <c r="AF3">
        <v>380521</v>
      </c>
      <c r="AG3">
        <v>388864</v>
      </c>
      <c r="AH3">
        <v>387610</v>
      </c>
      <c r="AI3">
        <v>365437</v>
      </c>
      <c r="AJ3">
        <v>393102</v>
      </c>
      <c r="AK3">
        <v>385612</v>
      </c>
      <c r="AL3">
        <v>372238</v>
      </c>
      <c r="AM3">
        <v>373256</v>
      </c>
      <c r="AN3">
        <v>389444</v>
      </c>
      <c r="AO3">
        <v>387783</v>
      </c>
      <c r="AP3">
        <v>362369</v>
      </c>
      <c r="AQ3">
        <v>341612</v>
      </c>
      <c r="AR3">
        <v>373938</v>
      </c>
      <c r="AS3">
        <v>375173</v>
      </c>
      <c r="AT3">
        <v>370155</v>
      </c>
      <c r="AU3">
        <v>369613</v>
      </c>
      <c r="AV3">
        <v>415594</v>
      </c>
      <c r="AW3">
        <v>438998</v>
      </c>
      <c r="AX3">
        <v>442378</v>
      </c>
      <c r="AY3">
        <v>440571</v>
      </c>
      <c r="AZ3">
        <v>460184</v>
      </c>
      <c r="BA3">
        <v>481528</v>
      </c>
      <c r="BB3">
        <v>500732</v>
      </c>
      <c r="BC3">
        <v>495930</v>
      </c>
      <c r="BD3">
        <v>517654</v>
      </c>
      <c r="BE3">
        <v>518987</v>
      </c>
      <c r="BF3">
        <v>476373</v>
      </c>
      <c r="BG3">
        <v>477138</v>
      </c>
      <c r="BH3">
        <v>494742</v>
      </c>
      <c r="BI3">
        <v>481195</v>
      </c>
      <c r="BJ3">
        <v>483792</v>
      </c>
      <c r="BK3">
        <v>478660</v>
      </c>
      <c r="BL3">
        <v>470578</v>
      </c>
      <c r="BM3">
        <v>455048</v>
      </c>
      <c r="BN3">
        <v>454131</v>
      </c>
      <c r="BO3">
        <v>470266</v>
      </c>
      <c r="BP3">
        <v>489082</v>
      </c>
      <c r="BQ3">
        <v>467010</v>
      </c>
      <c r="BR3">
        <v>431690</v>
      </c>
      <c r="BS3">
        <v>466700</v>
      </c>
      <c r="BT3">
        <v>468754</v>
      </c>
      <c r="BU3">
        <v>462583</v>
      </c>
      <c r="BV3">
        <v>511548</v>
      </c>
      <c r="BW3">
        <v>509371</v>
      </c>
      <c r="BX3">
        <v>527825</v>
      </c>
      <c r="BY3">
        <v>520524</v>
      </c>
      <c r="BZ3">
        <v>515871</v>
      </c>
      <c r="CA3">
        <v>516567</v>
      </c>
      <c r="CB3">
        <v>565106</v>
      </c>
      <c r="CC3">
        <v>536480</v>
      </c>
      <c r="CD3">
        <v>515819</v>
      </c>
      <c r="CE3">
        <v>523171</v>
      </c>
      <c r="CF3">
        <v>556927</v>
      </c>
      <c r="CG3">
        <v>598726</v>
      </c>
      <c r="CH3">
        <v>616211</v>
      </c>
      <c r="CI3">
        <v>585396</v>
      </c>
      <c r="CJ3">
        <v>599255</v>
      </c>
      <c r="CK3">
        <v>598210</v>
      </c>
      <c r="CL3">
        <v>569864</v>
      </c>
      <c r="CM3">
        <v>581983</v>
      </c>
      <c r="CN3">
        <v>605852</v>
      </c>
      <c r="CO3">
        <v>621142</v>
      </c>
      <c r="CP3">
        <v>632611</v>
      </c>
      <c r="CQ3">
        <v>600232</v>
      </c>
      <c r="CR3">
        <v>630327</v>
      </c>
      <c r="CS3">
        <v>668785</v>
      </c>
      <c r="CT3">
        <v>652848</v>
      </c>
      <c r="CU3">
        <v>634399</v>
      </c>
      <c r="CV3">
        <v>667727</v>
      </c>
      <c r="CW3">
        <v>663369</v>
      </c>
      <c r="CX3">
        <v>659716</v>
      </c>
      <c r="CY3">
        <v>639584</v>
      </c>
      <c r="CZ3">
        <v>661305</v>
      </c>
      <c r="DA3">
        <v>650460</v>
      </c>
      <c r="DB3">
        <v>640612</v>
      </c>
      <c r="DC3">
        <v>628575</v>
      </c>
      <c r="DD3">
        <v>643596</v>
      </c>
      <c r="DE3">
        <v>646141</v>
      </c>
      <c r="DF3">
        <v>643690</v>
      </c>
      <c r="DG3">
        <v>636000</v>
      </c>
      <c r="DH3">
        <v>679938</v>
      </c>
      <c r="DI3">
        <v>689921</v>
      </c>
      <c r="DJ3">
        <v>658308</v>
      </c>
      <c r="DK3">
        <v>641577</v>
      </c>
      <c r="DL3">
        <v>667694</v>
      </c>
      <c r="DM3">
        <v>725711</v>
      </c>
      <c r="DN3">
        <v>703845</v>
      </c>
      <c r="DO3">
        <v>705307</v>
      </c>
      <c r="DP3">
        <v>724741</v>
      </c>
      <c r="DQ3">
        <v>1042401</v>
      </c>
      <c r="DR3">
        <v>1292370</v>
      </c>
      <c r="DS3">
        <v>1316783</v>
      </c>
      <c r="DT3">
        <v>1386471</v>
      </c>
      <c r="DU3">
        <v>1448745</v>
      </c>
      <c r="DV3">
        <v>1396676</v>
      </c>
      <c r="DW3">
        <v>1415910</v>
      </c>
      <c r="DX3">
        <v>1474770</v>
      </c>
      <c r="DY3">
        <v>1558065</v>
      </c>
      <c r="DZ3">
        <v>1619800</v>
      </c>
      <c r="EA3">
        <v>1460618</v>
      </c>
      <c r="EB3">
        <v>1477171</v>
      </c>
      <c r="EC3">
        <v>1408964</v>
      </c>
      <c r="ED3">
        <v>1422210</v>
      </c>
      <c r="EE3">
        <v>1383282</v>
      </c>
      <c r="EF3">
        <v>1460011</v>
      </c>
      <c r="EG3">
        <v>1497328</v>
      </c>
      <c r="EH3">
        <v>1519738</v>
      </c>
      <c r="EI3">
        <v>1549497</v>
      </c>
      <c r="EJ3">
        <v>1623732</v>
      </c>
      <c r="EK3">
        <v>1622387</v>
      </c>
      <c r="EL3">
        <v>1717464</v>
      </c>
      <c r="EM3">
        <v>1743636</v>
      </c>
      <c r="EN3">
        <v>1763022</v>
      </c>
      <c r="EO3">
        <v>1810191</v>
      </c>
      <c r="EP3">
        <v>1891992</v>
      </c>
      <c r="EQ3">
        <v>1813061</v>
      </c>
      <c r="ER3">
        <v>1991959</v>
      </c>
      <c r="ES3">
        <v>1973860</v>
      </c>
      <c r="ET3">
        <v>2140518</v>
      </c>
      <c r="EU3">
        <v>2173765</v>
      </c>
      <c r="EV3">
        <v>2241635</v>
      </c>
      <c r="EW3">
        <v>2278826</v>
      </c>
      <c r="EX3">
        <v>0</v>
      </c>
    </row>
    <row r="4" spans="1:154">
      <c r="A4" t="s">
        <v>234</v>
      </c>
      <c r="B4">
        <v>6536</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1174</v>
      </c>
      <c r="CU4">
        <v>2342</v>
      </c>
      <c r="CV4">
        <v>2355</v>
      </c>
      <c r="CW4">
        <v>2738</v>
      </c>
      <c r="CX4">
        <v>2796</v>
      </c>
      <c r="CY4">
        <v>2900</v>
      </c>
      <c r="CZ4">
        <v>2984</v>
      </c>
      <c r="DA4">
        <v>3338</v>
      </c>
      <c r="DB4">
        <v>3266</v>
      </c>
      <c r="DC4">
        <v>3157</v>
      </c>
      <c r="DD4">
        <v>3072</v>
      </c>
      <c r="DE4">
        <v>3263</v>
      </c>
      <c r="DF4">
        <v>3178</v>
      </c>
      <c r="DG4">
        <v>3064</v>
      </c>
      <c r="DH4">
        <v>2973</v>
      </c>
      <c r="DI4">
        <v>3074</v>
      </c>
      <c r="DJ4">
        <v>2761</v>
      </c>
      <c r="DK4">
        <v>2450</v>
      </c>
      <c r="DL4">
        <v>2160</v>
      </c>
      <c r="DM4">
        <v>2070</v>
      </c>
      <c r="DN4">
        <v>2135</v>
      </c>
      <c r="DO4">
        <v>2178</v>
      </c>
      <c r="DP4">
        <v>2227</v>
      </c>
      <c r="DQ4">
        <v>1914</v>
      </c>
      <c r="DR4">
        <v>1742</v>
      </c>
      <c r="DS4">
        <v>1552</v>
      </c>
      <c r="DT4">
        <v>1381</v>
      </c>
      <c r="DU4">
        <v>1144</v>
      </c>
      <c r="DV4">
        <v>1057</v>
      </c>
      <c r="DW4">
        <v>1000</v>
      </c>
      <c r="DX4">
        <v>929</v>
      </c>
      <c r="DY4">
        <v>916</v>
      </c>
      <c r="DZ4">
        <v>865</v>
      </c>
      <c r="EA4">
        <v>811</v>
      </c>
      <c r="EB4">
        <v>765</v>
      </c>
      <c r="EC4">
        <v>720</v>
      </c>
      <c r="ED4">
        <v>708</v>
      </c>
      <c r="EE4">
        <v>684</v>
      </c>
      <c r="EF4">
        <v>661</v>
      </c>
      <c r="EG4">
        <v>555</v>
      </c>
      <c r="EH4">
        <v>546</v>
      </c>
      <c r="EI4">
        <v>530</v>
      </c>
      <c r="EJ4">
        <v>519</v>
      </c>
      <c r="EK4">
        <v>519</v>
      </c>
      <c r="EL4">
        <v>513</v>
      </c>
      <c r="EM4">
        <v>499</v>
      </c>
      <c r="EN4">
        <v>490</v>
      </c>
      <c r="EO4">
        <v>386</v>
      </c>
      <c r="EP4">
        <v>381</v>
      </c>
      <c r="EQ4">
        <v>370</v>
      </c>
      <c r="ER4">
        <v>367</v>
      </c>
      <c r="ES4">
        <v>397</v>
      </c>
      <c r="ET4">
        <v>388</v>
      </c>
      <c r="EU4">
        <v>381</v>
      </c>
      <c r="EV4">
        <v>373</v>
      </c>
      <c r="EW4">
        <v>362</v>
      </c>
      <c r="EX4">
        <v>0</v>
      </c>
    </row>
    <row r="5" spans="1:154">
      <c r="A5" t="s">
        <v>236</v>
      </c>
      <c r="B5">
        <v>6548</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1430</v>
      </c>
      <c r="CT5">
        <v>6654</v>
      </c>
      <c r="CU5">
        <v>12807</v>
      </c>
      <c r="CV5">
        <v>14945</v>
      </c>
      <c r="CW5">
        <v>15515</v>
      </c>
      <c r="CX5">
        <v>17021</v>
      </c>
      <c r="CY5">
        <v>17352</v>
      </c>
      <c r="CZ5">
        <v>17360</v>
      </c>
      <c r="DA5">
        <v>16211</v>
      </c>
      <c r="DB5">
        <v>17835</v>
      </c>
      <c r="DC5">
        <v>17214</v>
      </c>
      <c r="DD5">
        <v>17501</v>
      </c>
      <c r="DE5">
        <v>17563</v>
      </c>
      <c r="DF5">
        <v>17748</v>
      </c>
      <c r="DG5">
        <v>18323</v>
      </c>
      <c r="DH5">
        <v>17709</v>
      </c>
      <c r="DI5">
        <v>17927</v>
      </c>
      <c r="DJ5">
        <v>18936</v>
      </c>
      <c r="DK5">
        <v>18878</v>
      </c>
      <c r="DL5">
        <v>19793</v>
      </c>
      <c r="DM5">
        <v>19078</v>
      </c>
      <c r="DN5">
        <v>17932</v>
      </c>
      <c r="DO5">
        <v>15571</v>
      </c>
      <c r="DP5">
        <v>14761</v>
      </c>
      <c r="DQ5">
        <v>14268</v>
      </c>
      <c r="DR5">
        <v>10454</v>
      </c>
      <c r="DS5">
        <v>8712</v>
      </c>
      <c r="DT5">
        <v>9595</v>
      </c>
      <c r="DU5">
        <v>11143</v>
      </c>
      <c r="DV5">
        <v>11559</v>
      </c>
      <c r="DW5">
        <v>12321</v>
      </c>
      <c r="DX5">
        <v>10844</v>
      </c>
      <c r="DY5">
        <v>11673</v>
      </c>
      <c r="DZ5">
        <v>12376</v>
      </c>
      <c r="EA5">
        <v>12432</v>
      </c>
      <c r="EB5">
        <v>11823</v>
      </c>
      <c r="EC5">
        <v>9469</v>
      </c>
      <c r="ED5">
        <v>10386</v>
      </c>
      <c r="EE5">
        <v>11268</v>
      </c>
      <c r="EF5">
        <v>10488</v>
      </c>
      <c r="EG5">
        <v>10018</v>
      </c>
      <c r="EH5">
        <v>9809</v>
      </c>
      <c r="EI5">
        <v>10515</v>
      </c>
      <c r="EJ5">
        <v>10527</v>
      </c>
      <c r="EK5">
        <v>10316</v>
      </c>
      <c r="EL5">
        <v>11177</v>
      </c>
      <c r="EM5">
        <v>11026</v>
      </c>
      <c r="EN5">
        <v>11295</v>
      </c>
      <c r="EO5">
        <v>10197</v>
      </c>
      <c r="EP5">
        <v>10532</v>
      </c>
      <c r="EQ5">
        <v>10368</v>
      </c>
      <c r="ER5">
        <v>10242</v>
      </c>
      <c r="ES5">
        <v>8463</v>
      </c>
      <c r="ET5">
        <v>8731</v>
      </c>
      <c r="EU5">
        <v>8603</v>
      </c>
      <c r="EV5">
        <v>8600</v>
      </c>
      <c r="EW5">
        <v>8680</v>
      </c>
      <c r="EX5">
        <v>0</v>
      </c>
    </row>
    <row r="6" spans="1:154">
      <c r="A6" t="s">
        <v>235</v>
      </c>
      <c r="B6">
        <v>6542</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783</v>
      </c>
      <c r="CU6">
        <v>1561</v>
      </c>
      <c r="CV6">
        <v>1570</v>
      </c>
      <c r="CW6">
        <v>1825</v>
      </c>
      <c r="CX6">
        <v>1901</v>
      </c>
      <c r="CY6">
        <v>2007</v>
      </c>
      <c r="CZ6">
        <v>2099</v>
      </c>
      <c r="DA6">
        <v>2383</v>
      </c>
      <c r="DB6">
        <v>2433</v>
      </c>
      <c r="DC6">
        <v>2454</v>
      </c>
      <c r="DD6">
        <v>2491</v>
      </c>
      <c r="DE6">
        <v>2760</v>
      </c>
      <c r="DF6">
        <v>2741</v>
      </c>
      <c r="DG6">
        <v>2695</v>
      </c>
      <c r="DH6">
        <v>2668</v>
      </c>
      <c r="DI6">
        <v>2816</v>
      </c>
      <c r="DJ6">
        <v>3094</v>
      </c>
      <c r="DK6">
        <v>3356</v>
      </c>
      <c r="DL6">
        <v>3628</v>
      </c>
      <c r="DM6">
        <v>4298</v>
      </c>
      <c r="DN6">
        <v>4305</v>
      </c>
      <c r="DO6">
        <v>4270</v>
      </c>
      <c r="DP6">
        <v>4252</v>
      </c>
      <c r="DQ6">
        <v>3563</v>
      </c>
      <c r="DR6">
        <v>3651</v>
      </c>
      <c r="DS6">
        <v>3679</v>
      </c>
      <c r="DT6">
        <v>3728</v>
      </c>
      <c r="DU6">
        <v>3543</v>
      </c>
      <c r="DV6">
        <v>3201</v>
      </c>
      <c r="DW6">
        <v>2954</v>
      </c>
      <c r="DX6">
        <v>2670</v>
      </c>
      <c r="DY6">
        <v>2552</v>
      </c>
      <c r="DZ6">
        <v>2874</v>
      </c>
      <c r="EA6">
        <v>3159</v>
      </c>
      <c r="EB6">
        <v>3453</v>
      </c>
      <c r="EC6">
        <v>3727</v>
      </c>
      <c r="ED6">
        <v>3666</v>
      </c>
      <c r="EE6">
        <v>3540</v>
      </c>
      <c r="EF6">
        <v>3418</v>
      </c>
      <c r="EG6">
        <v>4154</v>
      </c>
      <c r="EH6">
        <v>4084</v>
      </c>
      <c r="EI6">
        <v>3961</v>
      </c>
      <c r="EJ6">
        <v>3877</v>
      </c>
      <c r="EK6">
        <v>4192</v>
      </c>
      <c r="EL6">
        <v>4146</v>
      </c>
      <c r="EM6">
        <v>4028</v>
      </c>
      <c r="EN6">
        <v>3954</v>
      </c>
      <c r="EO6">
        <v>4517</v>
      </c>
      <c r="EP6">
        <v>4456</v>
      </c>
      <c r="EQ6">
        <v>4330</v>
      </c>
      <c r="ER6">
        <v>4290</v>
      </c>
      <c r="ES6">
        <v>5099</v>
      </c>
      <c r="ET6">
        <v>4977</v>
      </c>
      <c r="EU6">
        <v>4890</v>
      </c>
      <c r="EV6">
        <v>4785</v>
      </c>
      <c r="EW6">
        <v>4647</v>
      </c>
      <c r="EX6">
        <v>0</v>
      </c>
    </row>
    <row r="7" spans="1:154">
      <c r="A7" t="s">
        <v>413</v>
      </c>
      <c r="B7">
        <v>6060</v>
      </c>
      <c r="C7">
        <v>274742</v>
      </c>
      <c r="D7">
        <v>283306</v>
      </c>
      <c r="E7">
        <v>293116</v>
      </c>
      <c r="F7">
        <v>303908</v>
      </c>
      <c r="G7">
        <v>308773</v>
      </c>
      <c r="H7">
        <v>312175</v>
      </c>
      <c r="I7">
        <v>321545</v>
      </c>
      <c r="J7">
        <v>330515</v>
      </c>
      <c r="K7">
        <v>337726</v>
      </c>
      <c r="L7">
        <v>345767</v>
      </c>
      <c r="M7">
        <v>354217</v>
      </c>
      <c r="N7">
        <v>360589</v>
      </c>
      <c r="O7">
        <v>367077</v>
      </c>
      <c r="P7">
        <v>377277</v>
      </c>
      <c r="Q7">
        <v>384378</v>
      </c>
      <c r="R7">
        <v>392686</v>
      </c>
      <c r="S7">
        <v>400206</v>
      </c>
      <c r="T7">
        <v>415598</v>
      </c>
      <c r="U7">
        <v>425252</v>
      </c>
      <c r="V7">
        <v>438947</v>
      </c>
      <c r="W7">
        <v>452748</v>
      </c>
      <c r="X7">
        <v>470920</v>
      </c>
      <c r="Y7">
        <v>489264</v>
      </c>
      <c r="Z7">
        <v>506731</v>
      </c>
      <c r="AA7">
        <v>537014</v>
      </c>
      <c r="AB7">
        <v>569779</v>
      </c>
      <c r="AC7">
        <v>592461</v>
      </c>
      <c r="AD7">
        <v>686177</v>
      </c>
      <c r="AE7">
        <v>692035</v>
      </c>
      <c r="AF7">
        <v>725301</v>
      </c>
      <c r="AG7">
        <v>740216</v>
      </c>
      <c r="AH7">
        <v>771652</v>
      </c>
      <c r="AI7">
        <v>796980</v>
      </c>
      <c r="AJ7">
        <v>814014</v>
      </c>
      <c r="AK7">
        <v>830398</v>
      </c>
      <c r="AL7">
        <v>856379</v>
      </c>
      <c r="AM7">
        <v>860919</v>
      </c>
      <c r="AN7">
        <v>870788</v>
      </c>
      <c r="AO7">
        <v>879288</v>
      </c>
      <c r="AP7">
        <v>900347</v>
      </c>
      <c r="AQ7">
        <v>913383</v>
      </c>
      <c r="AR7">
        <v>934416</v>
      </c>
      <c r="AS7">
        <v>950265</v>
      </c>
      <c r="AT7">
        <v>970879</v>
      </c>
      <c r="AU7">
        <v>992965</v>
      </c>
      <c r="AV7">
        <v>1004827</v>
      </c>
      <c r="AW7">
        <v>1008740</v>
      </c>
      <c r="AX7">
        <v>1019831</v>
      </c>
      <c r="AY7">
        <v>1021895</v>
      </c>
      <c r="AZ7">
        <v>1036409</v>
      </c>
      <c r="BA7">
        <v>1060580</v>
      </c>
      <c r="BB7">
        <v>1082934</v>
      </c>
      <c r="BC7">
        <v>1088103</v>
      </c>
      <c r="BD7">
        <v>1091929</v>
      </c>
      <c r="BE7">
        <v>1092794</v>
      </c>
      <c r="BF7">
        <v>1091037</v>
      </c>
      <c r="BG7">
        <v>1093899</v>
      </c>
      <c r="BH7">
        <v>1100016</v>
      </c>
      <c r="BI7">
        <v>1102374</v>
      </c>
      <c r="BJ7">
        <v>1111149</v>
      </c>
      <c r="BK7">
        <v>1107780</v>
      </c>
      <c r="BL7">
        <v>1111502</v>
      </c>
      <c r="BM7">
        <v>1114667</v>
      </c>
      <c r="BN7">
        <v>1117815</v>
      </c>
      <c r="BO7">
        <v>1117433</v>
      </c>
      <c r="BP7">
        <v>1119736</v>
      </c>
      <c r="BQ7">
        <v>1121710</v>
      </c>
      <c r="BR7">
        <v>1121491</v>
      </c>
      <c r="BS7">
        <v>1121546</v>
      </c>
      <c r="BT7">
        <v>1132561</v>
      </c>
      <c r="BU7">
        <v>1140494</v>
      </c>
      <c r="BV7">
        <v>1162300</v>
      </c>
      <c r="BW7">
        <v>1183580</v>
      </c>
      <c r="BX7">
        <v>1220117</v>
      </c>
      <c r="BY7">
        <v>1251815</v>
      </c>
      <c r="BZ7">
        <v>1286593</v>
      </c>
      <c r="CA7">
        <v>1344365</v>
      </c>
      <c r="CB7">
        <v>1388022</v>
      </c>
      <c r="CC7">
        <v>1412107</v>
      </c>
      <c r="CD7">
        <v>1474550</v>
      </c>
      <c r="CE7">
        <v>1507567</v>
      </c>
      <c r="CF7">
        <v>1535712</v>
      </c>
      <c r="CG7">
        <v>1554583</v>
      </c>
      <c r="CH7">
        <v>1601036</v>
      </c>
      <c r="CI7">
        <v>1623640</v>
      </c>
      <c r="CJ7">
        <v>1636035</v>
      </c>
      <c r="CK7">
        <v>1652249</v>
      </c>
      <c r="CL7">
        <v>1661221</v>
      </c>
      <c r="CM7">
        <v>1681253</v>
      </c>
      <c r="CN7">
        <v>1720508</v>
      </c>
      <c r="CO7">
        <v>1713498</v>
      </c>
      <c r="CP7">
        <v>1749560</v>
      </c>
      <c r="CQ7">
        <v>1752179</v>
      </c>
      <c r="CR7">
        <v>1760018</v>
      </c>
      <c r="CS7">
        <v>1760621</v>
      </c>
      <c r="CT7">
        <v>1800255</v>
      </c>
      <c r="CU7">
        <v>1795133</v>
      </c>
      <c r="CV7">
        <v>1836458</v>
      </c>
      <c r="CW7">
        <v>1828122</v>
      </c>
      <c r="CX7">
        <v>1873708</v>
      </c>
      <c r="CY7">
        <v>1909593</v>
      </c>
      <c r="CZ7">
        <v>1969424</v>
      </c>
      <c r="DA7">
        <v>1986967</v>
      </c>
      <c r="DB7">
        <v>2052444</v>
      </c>
      <c r="DC7">
        <v>2102770</v>
      </c>
      <c r="DD7">
        <v>2156260</v>
      </c>
      <c r="DE7">
        <v>2249773</v>
      </c>
      <c r="DF7">
        <v>2321081</v>
      </c>
      <c r="DG7">
        <v>2337524</v>
      </c>
      <c r="DH7">
        <v>2382278</v>
      </c>
      <c r="DI7">
        <v>2455041</v>
      </c>
      <c r="DJ7">
        <v>2545510</v>
      </c>
      <c r="DK7">
        <v>2630563</v>
      </c>
      <c r="DL7">
        <v>2690814</v>
      </c>
      <c r="DM7">
        <v>2738256</v>
      </c>
      <c r="DN7">
        <v>2789958</v>
      </c>
      <c r="DO7">
        <v>2774959</v>
      </c>
      <c r="DP7">
        <v>2731900</v>
      </c>
      <c r="DQ7">
        <v>2654562</v>
      </c>
      <c r="DR7">
        <v>2619209</v>
      </c>
      <c r="DS7">
        <v>2561721</v>
      </c>
      <c r="DT7">
        <v>2608418</v>
      </c>
      <c r="DU7">
        <v>2644354</v>
      </c>
      <c r="DV7">
        <v>2681341</v>
      </c>
      <c r="DW7">
        <v>2692740</v>
      </c>
      <c r="DX7">
        <v>2657027</v>
      </c>
      <c r="DY7">
        <v>2708475</v>
      </c>
      <c r="DZ7">
        <v>2776946</v>
      </c>
      <c r="EA7">
        <v>2762018</v>
      </c>
      <c r="EB7">
        <v>2741645</v>
      </c>
      <c r="EC7">
        <v>2715512</v>
      </c>
      <c r="ED7">
        <v>2749799</v>
      </c>
      <c r="EE7">
        <v>2774787</v>
      </c>
      <c r="EF7">
        <v>2784568</v>
      </c>
      <c r="EG7">
        <v>2821445</v>
      </c>
      <c r="EH7">
        <v>2849060</v>
      </c>
      <c r="EI7">
        <v>2872572</v>
      </c>
      <c r="EJ7">
        <v>2848318</v>
      </c>
      <c r="EK7">
        <v>2837393</v>
      </c>
      <c r="EL7">
        <v>2861348</v>
      </c>
      <c r="EM7">
        <v>2882725</v>
      </c>
      <c r="EN7">
        <v>2922816</v>
      </c>
      <c r="EO7">
        <v>2913544</v>
      </c>
      <c r="EP7">
        <v>2968760</v>
      </c>
      <c r="EQ7">
        <v>3012339</v>
      </c>
      <c r="ER7">
        <v>2995162</v>
      </c>
      <c r="ES7">
        <v>3030839</v>
      </c>
      <c r="ET7">
        <v>3072287</v>
      </c>
      <c r="EU7">
        <v>3086202</v>
      </c>
      <c r="EV7">
        <v>3126317</v>
      </c>
      <c r="EW7">
        <v>3168913</v>
      </c>
      <c r="EX7">
        <v>0</v>
      </c>
    </row>
    <row r="8" spans="1:154">
      <c r="A8" t="s">
        <v>416</v>
      </c>
      <c r="B8">
        <v>6142</v>
      </c>
      <c r="C8">
        <v>241680</v>
      </c>
      <c r="D8">
        <v>248347</v>
      </c>
      <c r="E8">
        <v>255209</v>
      </c>
      <c r="F8">
        <v>262146</v>
      </c>
      <c r="G8">
        <v>265522</v>
      </c>
      <c r="H8">
        <v>268966</v>
      </c>
      <c r="I8">
        <v>272606</v>
      </c>
      <c r="J8">
        <v>276403</v>
      </c>
      <c r="K8">
        <v>284349</v>
      </c>
      <c r="L8">
        <v>292559</v>
      </c>
      <c r="M8">
        <v>300999</v>
      </c>
      <c r="N8">
        <v>309531</v>
      </c>
      <c r="O8">
        <v>318725</v>
      </c>
      <c r="P8">
        <v>328185</v>
      </c>
      <c r="Q8">
        <v>338002</v>
      </c>
      <c r="R8">
        <v>348164</v>
      </c>
      <c r="S8">
        <v>355066</v>
      </c>
      <c r="T8">
        <v>362355</v>
      </c>
      <c r="U8">
        <v>369916</v>
      </c>
      <c r="V8">
        <v>377539</v>
      </c>
      <c r="W8">
        <v>386061</v>
      </c>
      <c r="X8">
        <v>394594</v>
      </c>
      <c r="Y8">
        <v>403358</v>
      </c>
      <c r="Z8">
        <v>412340</v>
      </c>
      <c r="AA8">
        <v>421595</v>
      </c>
      <c r="AB8">
        <v>431247</v>
      </c>
      <c r="AC8">
        <v>441245</v>
      </c>
      <c r="AD8">
        <v>451419</v>
      </c>
      <c r="AE8">
        <v>462526</v>
      </c>
      <c r="AF8">
        <v>473952</v>
      </c>
      <c r="AG8">
        <v>485760</v>
      </c>
      <c r="AH8">
        <v>497855</v>
      </c>
      <c r="AI8">
        <v>508432</v>
      </c>
      <c r="AJ8">
        <v>519373</v>
      </c>
      <c r="AK8">
        <v>530649</v>
      </c>
      <c r="AL8">
        <v>542002</v>
      </c>
      <c r="AM8">
        <v>552214</v>
      </c>
      <c r="AN8">
        <v>562664</v>
      </c>
      <c r="AO8">
        <v>573808</v>
      </c>
      <c r="AP8">
        <v>585663</v>
      </c>
      <c r="AQ8">
        <v>618278</v>
      </c>
      <c r="AR8">
        <v>651831</v>
      </c>
      <c r="AS8">
        <v>686225</v>
      </c>
      <c r="AT8">
        <v>721082</v>
      </c>
      <c r="AU8">
        <v>737526</v>
      </c>
      <c r="AV8">
        <v>754117</v>
      </c>
      <c r="AW8">
        <v>771145</v>
      </c>
      <c r="AX8">
        <v>788151</v>
      </c>
      <c r="AY8">
        <v>805501</v>
      </c>
      <c r="AZ8">
        <v>823292</v>
      </c>
      <c r="BA8">
        <v>842239</v>
      </c>
      <c r="BB8">
        <v>862148</v>
      </c>
      <c r="BC8">
        <v>912024</v>
      </c>
      <c r="BD8">
        <v>962656</v>
      </c>
      <c r="BE8">
        <v>1013627</v>
      </c>
      <c r="BF8">
        <v>1064960</v>
      </c>
      <c r="BG8">
        <v>1084499</v>
      </c>
      <c r="BH8">
        <v>1103695</v>
      </c>
      <c r="BI8">
        <v>1124532</v>
      </c>
      <c r="BJ8">
        <v>1145464</v>
      </c>
      <c r="BK8">
        <v>1168449</v>
      </c>
      <c r="BL8">
        <v>1191705</v>
      </c>
      <c r="BM8">
        <v>1215637</v>
      </c>
      <c r="BN8">
        <v>1239767</v>
      </c>
      <c r="BO8">
        <v>1267495</v>
      </c>
      <c r="BP8">
        <v>1296274</v>
      </c>
      <c r="BQ8">
        <v>1325797</v>
      </c>
      <c r="BR8">
        <v>1355524</v>
      </c>
      <c r="BS8">
        <v>1379266</v>
      </c>
      <c r="BT8">
        <v>1403490</v>
      </c>
      <c r="BU8">
        <v>1429347</v>
      </c>
      <c r="BV8">
        <v>1454878</v>
      </c>
      <c r="BW8">
        <v>1476929</v>
      </c>
      <c r="BX8">
        <v>1500308</v>
      </c>
      <c r="BY8">
        <v>1524482</v>
      </c>
      <c r="BZ8">
        <v>1549654</v>
      </c>
      <c r="CA8">
        <v>1579246</v>
      </c>
      <c r="CB8">
        <v>1611291</v>
      </c>
      <c r="CC8">
        <v>1643622</v>
      </c>
      <c r="CD8">
        <v>1676455</v>
      </c>
      <c r="CE8">
        <v>1709850</v>
      </c>
      <c r="CF8">
        <v>1744334</v>
      </c>
      <c r="CG8">
        <v>1776803</v>
      </c>
      <c r="CH8">
        <v>1809809</v>
      </c>
      <c r="CI8">
        <v>1844366</v>
      </c>
      <c r="CJ8">
        <v>1880121</v>
      </c>
      <c r="CK8">
        <v>1917574</v>
      </c>
      <c r="CL8">
        <v>1959036</v>
      </c>
      <c r="CM8">
        <v>2005982</v>
      </c>
      <c r="CN8">
        <v>2052559</v>
      </c>
      <c r="CO8">
        <v>2098766</v>
      </c>
      <c r="CP8">
        <v>2145116</v>
      </c>
      <c r="CQ8">
        <v>2187613</v>
      </c>
      <c r="CR8">
        <v>2234061</v>
      </c>
      <c r="CS8">
        <v>2280305</v>
      </c>
      <c r="CT8">
        <v>2324683</v>
      </c>
      <c r="CU8">
        <v>2366917</v>
      </c>
      <c r="CV8">
        <v>2410205</v>
      </c>
      <c r="CW8">
        <v>2458023</v>
      </c>
      <c r="CX8">
        <v>2505530</v>
      </c>
      <c r="CY8">
        <v>2602900</v>
      </c>
      <c r="CZ8">
        <v>2699997</v>
      </c>
      <c r="DA8">
        <v>2801295</v>
      </c>
      <c r="DB8">
        <v>2894780</v>
      </c>
      <c r="DC8">
        <v>2945904</v>
      </c>
      <c r="DD8">
        <v>2997339</v>
      </c>
      <c r="DE8">
        <v>3042226</v>
      </c>
      <c r="DF8">
        <v>3086914</v>
      </c>
      <c r="DG8">
        <v>3143520</v>
      </c>
      <c r="DH8">
        <v>3204749</v>
      </c>
      <c r="DI8">
        <v>3262623</v>
      </c>
      <c r="DJ8">
        <v>3320430</v>
      </c>
      <c r="DK8">
        <v>3355909</v>
      </c>
      <c r="DL8">
        <v>3388260</v>
      </c>
      <c r="DM8">
        <v>3432727</v>
      </c>
      <c r="DN8">
        <v>3477284</v>
      </c>
      <c r="DO8">
        <v>3531542</v>
      </c>
      <c r="DP8">
        <v>3581710</v>
      </c>
      <c r="DQ8">
        <v>3640973</v>
      </c>
      <c r="DR8">
        <v>3704904</v>
      </c>
      <c r="DS8">
        <v>3745776</v>
      </c>
      <c r="DT8">
        <v>3778245</v>
      </c>
      <c r="DU8">
        <v>3814344</v>
      </c>
      <c r="DV8">
        <v>3855165</v>
      </c>
      <c r="DW8">
        <v>3968196</v>
      </c>
      <c r="DX8">
        <v>4088968</v>
      </c>
      <c r="DY8">
        <v>4195474</v>
      </c>
      <c r="DZ8">
        <v>4302203</v>
      </c>
      <c r="EA8">
        <v>4346676</v>
      </c>
      <c r="EB8">
        <v>4393813</v>
      </c>
      <c r="EC8">
        <v>4450252</v>
      </c>
      <c r="ED8">
        <v>4493335</v>
      </c>
      <c r="EE8">
        <v>4531077</v>
      </c>
      <c r="EF8">
        <v>4576939</v>
      </c>
      <c r="EG8">
        <v>4620517</v>
      </c>
      <c r="EH8">
        <v>4665026</v>
      </c>
      <c r="EI8">
        <v>4709754</v>
      </c>
      <c r="EJ8">
        <v>4759182</v>
      </c>
      <c r="EK8">
        <v>4800415</v>
      </c>
      <c r="EL8">
        <v>4840428</v>
      </c>
      <c r="EM8">
        <v>4896556</v>
      </c>
      <c r="EN8">
        <v>4949025</v>
      </c>
      <c r="EO8">
        <v>5015063</v>
      </c>
      <c r="EP8">
        <v>5077890</v>
      </c>
      <c r="EQ8">
        <v>5142122</v>
      </c>
      <c r="ER8">
        <v>5209618</v>
      </c>
      <c r="ES8">
        <v>5283184</v>
      </c>
      <c r="ET8">
        <v>5348109</v>
      </c>
      <c r="EU8">
        <v>5414857</v>
      </c>
      <c r="EV8">
        <v>5479701</v>
      </c>
      <c r="EW8">
        <v>5544515</v>
      </c>
      <c r="EX8">
        <v>0</v>
      </c>
    </row>
    <row r="9" spans="1:154">
      <c r="A9" t="s">
        <v>297</v>
      </c>
      <c r="B9">
        <v>6096</v>
      </c>
      <c r="C9">
        <v>4073</v>
      </c>
      <c r="D9">
        <v>3867</v>
      </c>
      <c r="E9">
        <v>3880</v>
      </c>
      <c r="F9">
        <v>3910</v>
      </c>
      <c r="G9">
        <v>4101</v>
      </c>
      <c r="H9">
        <v>4025</v>
      </c>
      <c r="I9">
        <v>3921</v>
      </c>
      <c r="J9">
        <v>4059</v>
      </c>
      <c r="K9">
        <v>3920</v>
      </c>
      <c r="L9">
        <v>3995</v>
      </c>
      <c r="M9">
        <v>3859</v>
      </c>
      <c r="N9">
        <v>3856</v>
      </c>
      <c r="O9">
        <v>3651</v>
      </c>
      <c r="P9">
        <v>3848</v>
      </c>
      <c r="Q9">
        <v>3550</v>
      </c>
      <c r="R9">
        <v>3131</v>
      </c>
      <c r="S9">
        <v>2363</v>
      </c>
      <c r="T9">
        <v>2483</v>
      </c>
      <c r="U9">
        <v>2423</v>
      </c>
      <c r="V9">
        <v>2000</v>
      </c>
      <c r="W9">
        <v>2151</v>
      </c>
      <c r="X9">
        <v>2264</v>
      </c>
      <c r="Y9">
        <v>2068</v>
      </c>
      <c r="Z9">
        <v>1534</v>
      </c>
      <c r="AA9">
        <v>1550</v>
      </c>
      <c r="AB9">
        <v>1278</v>
      </c>
      <c r="AC9">
        <v>1225</v>
      </c>
      <c r="AD9">
        <v>1128</v>
      </c>
      <c r="AE9">
        <v>938</v>
      </c>
      <c r="AF9">
        <v>1196</v>
      </c>
      <c r="AG9">
        <v>1035</v>
      </c>
      <c r="AH9">
        <v>709</v>
      </c>
      <c r="AI9">
        <v>553</v>
      </c>
      <c r="AJ9">
        <v>606</v>
      </c>
      <c r="AK9">
        <v>647</v>
      </c>
      <c r="AL9">
        <v>808</v>
      </c>
      <c r="AM9">
        <v>667</v>
      </c>
      <c r="AN9">
        <v>742</v>
      </c>
      <c r="AO9">
        <v>622</v>
      </c>
      <c r="AP9">
        <v>533</v>
      </c>
      <c r="AQ9">
        <v>467</v>
      </c>
      <c r="AR9">
        <v>403</v>
      </c>
      <c r="AS9">
        <v>336</v>
      </c>
      <c r="AT9">
        <v>268</v>
      </c>
      <c r="AU9">
        <v>479</v>
      </c>
      <c r="AV9">
        <v>486</v>
      </c>
      <c r="AW9">
        <v>245</v>
      </c>
      <c r="AX9">
        <v>473</v>
      </c>
      <c r="AY9">
        <v>364</v>
      </c>
      <c r="AZ9">
        <v>487</v>
      </c>
      <c r="BA9">
        <v>549</v>
      </c>
      <c r="BB9">
        <v>619</v>
      </c>
      <c r="BC9">
        <v>554</v>
      </c>
      <c r="BD9">
        <v>534</v>
      </c>
      <c r="BE9">
        <v>378</v>
      </c>
      <c r="BF9">
        <v>445</v>
      </c>
      <c r="BG9">
        <v>460</v>
      </c>
      <c r="BH9">
        <v>617</v>
      </c>
      <c r="BI9">
        <v>1222</v>
      </c>
      <c r="BJ9">
        <v>1371</v>
      </c>
      <c r="BK9">
        <v>716</v>
      </c>
      <c r="BL9">
        <v>845</v>
      </c>
      <c r="BM9">
        <v>1104</v>
      </c>
      <c r="BN9">
        <v>1112</v>
      </c>
      <c r="BO9">
        <v>1053</v>
      </c>
      <c r="BP9">
        <v>1131</v>
      </c>
      <c r="BQ9">
        <v>1374</v>
      </c>
      <c r="BR9">
        <v>1830</v>
      </c>
      <c r="BS9">
        <v>2271</v>
      </c>
      <c r="BT9">
        <v>1297</v>
      </c>
      <c r="BU9">
        <v>496</v>
      </c>
      <c r="BV9">
        <v>561</v>
      </c>
      <c r="BW9">
        <v>2051</v>
      </c>
      <c r="BX9">
        <v>2059</v>
      </c>
      <c r="BY9">
        <v>2467</v>
      </c>
      <c r="BZ9">
        <v>1503</v>
      </c>
      <c r="CA9">
        <v>2080</v>
      </c>
      <c r="CB9">
        <v>2227</v>
      </c>
      <c r="CC9">
        <v>2151</v>
      </c>
      <c r="CD9">
        <v>3252</v>
      </c>
      <c r="CE9">
        <v>4536</v>
      </c>
      <c r="CF9">
        <v>3241</v>
      </c>
      <c r="CG9">
        <v>3122</v>
      </c>
      <c r="CH9">
        <v>3044</v>
      </c>
      <c r="CI9">
        <v>2900</v>
      </c>
      <c r="CJ9">
        <v>2836</v>
      </c>
      <c r="CK9">
        <v>2272</v>
      </c>
      <c r="CL9">
        <v>1707</v>
      </c>
      <c r="CM9">
        <v>1943</v>
      </c>
      <c r="CN9">
        <v>1779</v>
      </c>
      <c r="CO9">
        <v>715</v>
      </c>
      <c r="CP9">
        <v>1651</v>
      </c>
      <c r="CQ9">
        <v>686</v>
      </c>
      <c r="CR9">
        <v>822</v>
      </c>
      <c r="CS9">
        <v>837</v>
      </c>
      <c r="CT9">
        <v>858</v>
      </c>
      <c r="CU9">
        <v>876</v>
      </c>
      <c r="CV9">
        <v>851</v>
      </c>
      <c r="CW9">
        <v>2570</v>
      </c>
      <c r="CX9">
        <v>4386</v>
      </c>
      <c r="CY9">
        <v>6478</v>
      </c>
      <c r="CZ9">
        <v>8253</v>
      </c>
      <c r="DA9">
        <v>2304</v>
      </c>
      <c r="DB9">
        <v>2539</v>
      </c>
      <c r="DC9">
        <v>1953</v>
      </c>
      <c r="DD9">
        <v>1555</v>
      </c>
      <c r="DE9">
        <v>1476</v>
      </c>
      <c r="DF9">
        <v>1647</v>
      </c>
      <c r="DG9">
        <v>1741</v>
      </c>
      <c r="DH9">
        <v>1815</v>
      </c>
      <c r="DI9">
        <v>1694</v>
      </c>
      <c r="DJ9">
        <v>1605</v>
      </c>
      <c r="DK9">
        <v>1514</v>
      </c>
      <c r="DL9">
        <v>1431</v>
      </c>
      <c r="DM9">
        <v>1368</v>
      </c>
      <c r="DN9">
        <v>1402</v>
      </c>
      <c r="DO9">
        <v>1372</v>
      </c>
      <c r="DP9">
        <v>1318</v>
      </c>
      <c r="DQ9">
        <v>1326</v>
      </c>
      <c r="DR9">
        <v>1268</v>
      </c>
      <c r="DS9">
        <v>1149</v>
      </c>
      <c r="DT9">
        <v>1049</v>
      </c>
      <c r="DU9">
        <v>1131</v>
      </c>
      <c r="DV9">
        <v>1330</v>
      </c>
      <c r="DW9">
        <v>1506</v>
      </c>
      <c r="DX9">
        <v>1680</v>
      </c>
      <c r="DY9">
        <v>1750</v>
      </c>
      <c r="DZ9">
        <v>1993</v>
      </c>
      <c r="EA9">
        <v>2147</v>
      </c>
      <c r="EB9">
        <v>2214</v>
      </c>
      <c r="EC9">
        <v>1799</v>
      </c>
      <c r="ED9">
        <v>1437</v>
      </c>
      <c r="EE9">
        <v>1087</v>
      </c>
      <c r="EF9">
        <v>745</v>
      </c>
      <c r="EG9">
        <v>1068</v>
      </c>
      <c r="EH9">
        <v>1421</v>
      </c>
      <c r="EI9">
        <v>1781</v>
      </c>
      <c r="EJ9">
        <v>2253</v>
      </c>
      <c r="EK9">
        <v>2335</v>
      </c>
      <c r="EL9">
        <v>2393</v>
      </c>
      <c r="EM9">
        <v>2367</v>
      </c>
      <c r="EN9">
        <v>2363</v>
      </c>
      <c r="EO9">
        <v>2280</v>
      </c>
      <c r="EP9">
        <v>2240</v>
      </c>
      <c r="EQ9">
        <v>2207</v>
      </c>
      <c r="ER9">
        <v>2220</v>
      </c>
      <c r="ES9">
        <v>2039</v>
      </c>
      <c r="ET9">
        <v>2004</v>
      </c>
      <c r="EU9">
        <v>2392</v>
      </c>
      <c r="EV9">
        <v>2444</v>
      </c>
      <c r="EW9">
        <v>2454</v>
      </c>
      <c r="EX9">
        <v>0</v>
      </c>
    </row>
    <row r="10" spans="1:154">
      <c r="A10" t="s">
        <v>410</v>
      </c>
      <c r="B10">
        <v>6008</v>
      </c>
      <c r="C10">
        <v>6457</v>
      </c>
      <c r="D10">
        <v>6381</v>
      </c>
      <c r="E10">
        <v>6437</v>
      </c>
      <c r="F10">
        <v>6788</v>
      </c>
      <c r="G10">
        <v>7036</v>
      </c>
      <c r="H10">
        <v>7354</v>
      </c>
      <c r="I10">
        <v>7409</v>
      </c>
      <c r="J10">
        <v>7008</v>
      </c>
      <c r="K10">
        <v>6874</v>
      </c>
      <c r="L10">
        <v>6712</v>
      </c>
      <c r="M10">
        <v>6925</v>
      </c>
      <c r="N10">
        <v>7139</v>
      </c>
      <c r="O10">
        <v>7598</v>
      </c>
      <c r="P10">
        <v>7601</v>
      </c>
      <c r="Q10">
        <v>7605</v>
      </c>
      <c r="R10">
        <v>7383</v>
      </c>
      <c r="S10">
        <v>7551</v>
      </c>
      <c r="T10">
        <v>7254</v>
      </c>
      <c r="U10">
        <v>7506</v>
      </c>
      <c r="V10">
        <v>7955</v>
      </c>
      <c r="W10">
        <v>8454</v>
      </c>
      <c r="X10">
        <v>8743</v>
      </c>
      <c r="Y10">
        <v>8682</v>
      </c>
      <c r="Z10">
        <v>9016</v>
      </c>
      <c r="AA10">
        <v>8650</v>
      </c>
      <c r="AB10">
        <v>8151</v>
      </c>
      <c r="AC10">
        <v>9145</v>
      </c>
      <c r="AD10">
        <v>9605</v>
      </c>
      <c r="AE10">
        <v>9822</v>
      </c>
      <c r="AF10">
        <v>10086</v>
      </c>
      <c r="AG10">
        <v>10312</v>
      </c>
      <c r="AH10">
        <v>10415</v>
      </c>
      <c r="AI10">
        <v>10444</v>
      </c>
      <c r="AJ10">
        <v>10446</v>
      </c>
      <c r="AK10">
        <v>10381</v>
      </c>
      <c r="AL10">
        <v>10205</v>
      </c>
      <c r="AM10">
        <v>10039</v>
      </c>
      <c r="AN10">
        <v>10000</v>
      </c>
      <c r="AO10">
        <v>10086</v>
      </c>
      <c r="AP10">
        <v>10288</v>
      </c>
      <c r="AQ10">
        <v>10514</v>
      </c>
      <c r="AR10">
        <v>10673</v>
      </c>
      <c r="AS10">
        <v>10771</v>
      </c>
      <c r="AT10">
        <v>10816</v>
      </c>
      <c r="AU10">
        <v>10871</v>
      </c>
      <c r="AV10">
        <v>11000</v>
      </c>
      <c r="AW10">
        <v>11229</v>
      </c>
      <c r="AX10">
        <v>11583</v>
      </c>
      <c r="AY10">
        <v>11896</v>
      </c>
      <c r="AZ10">
        <v>12000</v>
      </c>
      <c r="BA10">
        <v>11907</v>
      </c>
      <c r="BB10">
        <v>11627</v>
      </c>
      <c r="BC10">
        <v>11284</v>
      </c>
      <c r="BD10">
        <v>11000</v>
      </c>
      <c r="BE10">
        <v>10751</v>
      </c>
      <c r="BF10">
        <v>10502</v>
      </c>
      <c r="BG10">
        <v>10253</v>
      </c>
      <c r="BH10">
        <v>10000</v>
      </c>
      <c r="BI10">
        <v>9746</v>
      </c>
      <c r="BJ10">
        <v>9483</v>
      </c>
      <c r="BK10">
        <v>9229</v>
      </c>
      <c r="BL10">
        <v>9000</v>
      </c>
      <c r="BM10">
        <v>8796</v>
      </c>
      <c r="BN10">
        <v>8608</v>
      </c>
      <c r="BO10">
        <v>8442</v>
      </c>
      <c r="BP10">
        <v>8300</v>
      </c>
      <c r="BQ10">
        <v>7192</v>
      </c>
      <c r="BR10">
        <v>5115</v>
      </c>
      <c r="BS10">
        <v>4057</v>
      </c>
      <c r="BT10">
        <v>4793</v>
      </c>
      <c r="BU10">
        <v>4560</v>
      </c>
      <c r="BV10">
        <v>4639</v>
      </c>
      <c r="BW10">
        <v>4430</v>
      </c>
      <c r="BX10">
        <v>4540</v>
      </c>
      <c r="BY10">
        <v>4000</v>
      </c>
      <c r="BZ10">
        <v>3900</v>
      </c>
      <c r="CA10">
        <v>3500</v>
      </c>
      <c r="CB10">
        <v>3000</v>
      </c>
      <c r="CC10">
        <v>3040</v>
      </c>
      <c r="CD10">
        <v>3194</v>
      </c>
      <c r="CE10">
        <v>3272</v>
      </c>
      <c r="CF10">
        <v>3333</v>
      </c>
      <c r="CG10">
        <v>3395</v>
      </c>
      <c r="CH10">
        <v>3519</v>
      </c>
      <c r="CI10">
        <v>3587</v>
      </c>
      <c r="CJ10">
        <v>3625</v>
      </c>
      <c r="CK10">
        <v>3690</v>
      </c>
      <c r="CL10">
        <v>3723</v>
      </c>
      <c r="CM10">
        <v>3770</v>
      </c>
      <c r="CN10">
        <v>3870</v>
      </c>
      <c r="CO10">
        <v>3875</v>
      </c>
      <c r="CP10">
        <v>3968</v>
      </c>
      <c r="CQ10">
        <v>3994</v>
      </c>
      <c r="CR10">
        <v>4018</v>
      </c>
      <c r="CS10">
        <v>4022</v>
      </c>
      <c r="CT10">
        <v>4099</v>
      </c>
      <c r="CU10">
        <v>4096</v>
      </c>
      <c r="CV10">
        <v>4223</v>
      </c>
      <c r="CW10">
        <v>4337</v>
      </c>
      <c r="CX10">
        <v>4540</v>
      </c>
      <c r="CY10">
        <v>4740</v>
      </c>
      <c r="CZ10">
        <v>5111</v>
      </c>
      <c r="DA10">
        <v>5347</v>
      </c>
      <c r="DB10">
        <v>5663</v>
      </c>
      <c r="DC10">
        <v>5911</v>
      </c>
      <c r="DD10">
        <v>6148</v>
      </c>
      <c r="DE10">
        <v>6603</v>
      </c>
      <c r="DF10">
        <v>6939</v>
      </c>
      <c r="DG10">
        <v>7144</v>
      </c>
      <c r="DH10">
        <v>7485</v>
      </c>
      <c r="DI10">
        <v>7969</v>
      </c>
      <c r="DJ10">
        <v>8365</v>
      </c>
      <c r="DK10">
        <v>8850</v>
      </c>
      <c r="DL10">
        <v>9241</v>
      </c>
      <c r="DM10">
        <v>9652</v>
      </c>
      <c r="DN10">
        <v>10021</v>
      </c>
      <c r="DO10">
        <v>10297</v>
      </c>
      <c r="DP10">
        <v>10389</v>
      </c>
      <c r="DQ10">
        <v>10327</v>
      </c>
      <c r="DR10">
        <v>10417</v>
      </c>
      <c r="DS10">
        <v>10420</v>
      </c>
      <c r="DT10">
        <v>10756</v>
      </c>
      <c r="DU10">
        <v>11226</v>
      </c>
      <c r="DV10">
        <v>11533</v>
      </c>
      <c r="DW10">
        <v>11770</v>
      </c>
      <c r="DX10">
        <v>11965</v>
      </c>
      <c r="DY10">
        <v>12480</v>
      </c>
      <c r="DZ10">
        <v>12941</v>
      </c>
      <c r="EA10">
        <v>13076</v>
      </c>
      <c r="EB10">
        <v>13263</v>
      </c>
      <c r="EC10">
        <v>13272</v>
      </c>
      <c r="ED10">
        <v>13186</v>
      </c>
      <c r="EE10">
        <v>13109</v>
      </c>
      <c r="EF10">
        <v>13174</v>
      </c>
      <c r="EG10">
        <v>13340</v>
      </c>
      <c r="EH10">
        <v>13405</v>
      </c>
      <c r="EI10">
        <v>13467</v>
      </c>
      <c r="EJ10">
        <v>13297</v>
      </c>
      <c r="EK10">
        <v>13281</v>
      </c>
      <c r="EL10">
        <v>13263</v>
      </c>
      <c r="EM10">
        <v>13403</v>
      </c>
      <c r="EN10">
        <v>13653</v>
      </c>
      <c r="EO10">
        <v>13527</v>
      </c>
      <c r="EP10">
        <v>13601</v>
      </c>
      <c r="EQ10">
        <v>13863</v>
      </c>
      <c r="ER10">
        <v>13901</v>
      </c>
      <c r="ES10">
        <v>14156</v>
      </c>
      <c r="ET10">
        <v>14406</v>
      </c>
      <c r="EU10">
        <v>14486</v>
      </c>
      <c r="EV10">
        <v>14576</v>
      </c>
      <c r="EW10">
        <v>14769</v>
      </c>
      <c r="EX10">
        <v>0</v>
      </c>
    </row>
    <row r="11" spans="1:154">
      <c r="A11" t="s">
        <v>186</v>
      </c>
      <c r="B11">
        <v>6048</v>
      </c>
      <c r="C11">
        <v>6481</v>
      </c>
      <c r="D11">
        <v>6648</v>
      </c>
      <c r="E11">
        <v>6551</v>
      </c>
      <c r="F11">
        <v>6662</v>
      </c>
      <c r="G11">
        <v>6714</v>
      </c>
      <c r="H11">
        <v>6779</v>
      </c>
      <c r="I11">
        <v>7138</v>
      </c>
      <c r="J11">
        <v>7586</v>
      </c>
      <c r="K11">
        <v>7813</v>
      </c>
      <c r="L11">
        <v>8570</v>
      </c>
      <c r="M11">
        <v>8469</v>
      </c>
      <c r="N11">
        <v>8824</v>
      </c>
      <c r="O11">
        <v>9068</v>
      </c>
      <c r="P11">
        <v>9606</v>
      </c>
      <c r="Q11">
        <v>9653</v>
      </c>
      <c r="R11">
        <v>9791</v>
      </c>
      <c r="S11">
        <v>10033</v>
      </c>
      <c r="T11">
        <v>10350</v>
      </c>
      <c r="U11">
        <v>10703</v>
      </c>
      <c r="V11">
        <v>10900</v>
      </c>
      <c r="W11">
        <v>10713</v>
      </c>
      <c r="X11">
        <v>11000</v>
      </c>
      <c r="Y11">
        <v>11941</v>
      </c>
      <c r="Z11">
        <v>18641</v>
      </c>
      <c r="AA11">
        <v>21106</v>
      </c>
      <c r="AB11">
        <v>24367</v>
      </c>
      <c r="AC11">
        <v>25535</v>
      </c>
      <c r="AD11">
        <v>26820</v>
      </c>
      <c r="AE11">
        <v>26942</v>
      </c>
      <c r="AF11">
        <v>27050</v>
      </c>
      <c r="AG11">
        <v>26999</v>
      </c>
      <c r="AH11">
        <v>27257</v>
      </c>
      <c r="AI11">
        <v>27066</v>
      </c>
      <c r="AJ11">
        <v>25175</v>
      </c>
      <c r="AK11">
        <v>25348</v>
      </c>
      <c r="AL11">
        <v>24898</v>
      </c>
      <c r="AM11">
        <v>24190</v>
      </c>
      <c r="AN11">
        <v>23300</v>
      </c>
      <c r="AO11">
        <v>15000</v>
      </c>
      <c r="AP11">
        <v>9000</v>
      </c>
      <c r="AQ11">
        <v>9376</v>
      </c>
      <c r="AR11">
        <v>9403</v>
      </c>
      <c r="AS11">
        <v>8801</v>
      </c>
      <c r="AT11">
        <v>8770</v>
      </c>
      <c r="AU11">
        <v>9020</v>
      </c>
      <c r="AV11">
        <v>9170</v>
      </c>
      <c r="AW11">
        <v>9570</v>
      </c>
      <c r="AX11">
        <v>9648</v>
      </c>
      <c r="AY11">
        <v>9580</v>
      </c>
      <c r="AZ11">
        <v>9403</v>
      </c>
      <c r="BA11">
        <v>9801</v>
      </c>
      <c r="BB11">
        <v>10011</v>
      </c>
      <c r="BC11">
        <v>10050</v>
      </c>
      <c r="BD11">
        <v>10000</v>
      </c>
      <c r="BE11">
        <v>9950</v>
      </c>
      <c r="BF11">
        <v>9870</v>
      </c>
      <c r="BG11">
        <v>9750</v>
      </c>
      <c r="BH11">
        <v>9613</v>
      </c>
      <c r="BI11">
        <v>9438</v>
      </c>
      <c r="BJ11">
        <v>9158</v>
      </c>
      <c r="BK11">
        <v>9154</v>
      </c>
      <c r="BL11">
        <v>9240</v>
      </c>
      <c r="BM11">
        <v>9683</v>
      </c>
      <c r="BN11">
        <v>9554</v>
      </c>
      <c r="BO11">
        <v>9663</v>
      </c>
      <c r="BP11">
        <v>9626</v>
      </c>
      <c r="BQ11">
        <v>10215</v>
      </c>
      <c r="BR11">
        <v>9692</v>
      </c>
      <c r="BS11">
        <v>9825</v>
      </c>
      <c r="BT11">
        <v>10384</v>
      </c>
      <c r="BU11">
        <v>10637</v>
      </c>
      <c r="BV11">
        <v>4849</v>
      </c>
      <c r="BW11">
        <v>10240</v>
      </c>
      <c r="BX11">
        <v>10016</v>
      </c>
      <c r="BY11">
        <v>10537</v>
      </c>
      <c r="BZ11">
        <v>9989</v>
      </c>
      <c r="CA11">
        <v>9974</v>
      </c>
      <c r="CB11">
        <v>10082</v>
      </c>
      <c r="CC11">
        <v>10346</v>
      </c>
      <c r="CD11">
        <v>10117</v>
      </c>
      <c r="CE11">
        <v>10117</v>
      </c>
      <c r="CF11">
        <v>10199</v>
      </c>
      <c r="CG11">
        <v>10163</v>
      </c>
      <c r="CH11">
        <v>8488</v>
      </c>
      <c r="CI11">
        <v>8525</v>
      </c>
      <c r="CJ11">
        <v>8584</v>
      </c>
      <c r="CK11">
        <v>8818</v>
      </c>
      <c r="CL11">
        <v>8867</v>
      </c>
      <c r="CM11">
        <v>8941</v>
      </c>
      <c r="CN11">
        <v>8971</v>
      </c>
      <c r="CO11">
        <v>8892</v>
      </c>
      <c r="CP11">
        <v>8967</v>
      </c>
      <c r="CQ11">
        <v>9237</v>
      </c>
      <c r="CR11">
        <v>9322</v>
      </c>
      <c r="CS11">
        <v>9495</v>
      </c>
      <c r="CT11">
        <v>9598</v>
      </c>
      <c r="CU11">
        <v>9650</v>
      </c>
      <c r="CV11">
        <v>9623</v>
      </c>
      <c r="CW11">
        <v>9709</v>
      </c>
      <c r="CX11">
        <v>9676</v>
      </c>
      <c r="CY11">
        <v>9745</v>
      </c>
      <c r="CZ11">
        <v>9804</v>
      </c>
      <c r="DA11">
        <v>9859</v>
      </c>
      <c r="DB11">
        <v>9994</v>
      </c>
      <c r="DC11">
        <v>10073</v>
      </c>
      <c r="DD11">
        <v>10187</v>
      </c>
      <c r="DE11">
        <v>10428</v>
      </c>
      <c r="DF11">
        <v>10620</v>
      </c>
      <c r="DG11">
        <v>10694</v>
      </c>
      <c r="DH11">
        <v>10922</v>
      </c>
      <c r="DI11">
        <v>11067</v>
      </c>
      <c r="DJ11">
        <v>11215</v>
      </c>
      <c r="DK11">
        <v>11427</v>
      </c>
      <c r="DL11">
        <v>11603</v>
      </c>
      <c r="DM11">
        <v>11756</v>
      </c>
      <c r="DN11">
        <v>11881</v>
      </c>
      <c r="DO11">
        <v>11991</v>
      </c>
      <c r="DP11">
        <v>12195</v>
      </c>
      <c r="DQ11">
        <v>12470</v>
      </c>
      <c r="DR11">
        <v>12716</v>
      </c>
      <c r="DS11">
        <v>12866</v>
      </c>
      <c r="DT11">
        <v>13060</v>
      </c>
      <c r="DU11">
        <v>13241</v>
      </c>
      <c r="DV11">
        <v>13536</v>
      </c>
      <c r="DW11">
        <v>13676</v>
      </c>
      <c r="DX11">
        <v>13771</v>
      </c>
      <c r="DY11">
        <v>13898</v>
      </c>
      <c r="DZ11">
        <v>14403</v>
      </c>
      <c r="EA11">
        <v>14509</v>
      </c>
      <c r="EB11">
        <v>14697</v>
      </c>
      <c r="EC11">
        <v>14960</v>
      </c>
      <c r="ED11">
        <v>15272</v>
      </c>
      <c r="EE11">
        <v>15403</v>
      </c>
      <c r="EF11">
        <v>15667</v>
      </c>
      <c r="EG11">
        <v>15560</v>
      </c>
      <c r="EH11">
        <v>15684</v>
      </c>
      <c r="EI11">
        <v>16009</v>
      </c>
      <c r="EJ11">
        <v>15965</v>
      </c>
      <c r="EK11">
        <v>16078</v>
      </c>
      <c r="EL11">
        <v>16226</v>
      </c>
      <c r="EM11">
        <v>16277</v>
      </c>
      <c r="EN11">
        <v>16408</v>
      </c>
      <c r="EO11">
        <v>16487</v>
      </c>
      <c r="EP11">
        <v>16595</v>
      </c>
      <c r="EQ11">
        <v>16695</v>
      </c>
      <c r="ER11">
        <v>16723</v>
      </c>
      <c r="ES11">
        <v>16656</v>
      </c>
      <c r="ET11">
        <v>16866</v>
      </c>
      <c r="EU11">
        <v>17058</v>
      </c>
      <c r="EV11">
        <v>17117</v>
      </c>
      <c r="EW11">
        <v>17283</v>
      </c>
      <c r="EX11">
        <v>0</v>
      </c>
    </row>
    <row r="12" spans="1:154">
      <c r="A12" t="s">
        <v>149</v>
      </c>
      <c r="B12">
        <v>6002</v>
      </c>
      <c r="C12">
        <v>89510</v>
      </c>
      <c r="D12">
        <v>89331</v>
      </c>
      <c r="E12">
        <v>90086</v>
      </c>
      <c r="F12">
        <v>85460</v>
      </c>
      <c r="G12">
        <v>82029</v>
      </c>
      <c r="H12">
        <v>82477</v>
      </c>
      <c r="I12">
        <v>87987</v>
      </c>
      <c r="J12">
        <v>93322</v>
      </c>
      <c r="K12">
        <v>97651</v>
      </c>
      <c r="L12">
        <v>103545</v>
      </c>
      <c r="M12">
        <v>106929</v>
      </c>
      <c r="N12">
        <v>108315</v>
      </c>
      <c r="O12">
        <v>116685</v>
      </c>
      <c r="P12">
        <v>125500</v>
      </c>
      <c r="Q12">
        <v>122791</v>
      </c>
      <c r="R12">
        <v>126272</v>
      </c>
      <c r="S12">
        <v>132180</v>
      </c>
      <c r="T12">
        <v>140253</v>
      </c>
      <c r="U12">
        <v>142844</v>
      </c>
      <c r="V12">
        <v>149223</v>
      </c>
      <c r="W12">
        <v>153510</v>
      </c>
      <c r="X12">
        <v>159581</v>
      </c>
      <c r="Y12">
        <v>161925</v>
      </c>
      <c r="Z12">
        <v>165993</v>
      </c>
      <c r="AA12">
        <v>176228</v>
      </c>
      <c r="AB12">
        <v>190544</v>
      </c>
      <c r="AC12">
        <v>196949</v>
      </c>
      <c r="AD12">
        <v>258670</v>
      </c>
      <c r="AE12">
        <v>263205</v>
      </c>
      <c r="AF12">
        <v>292695</v>
      </c>
      <c r="AG12">
        <v>292579</v>
      </c>
      <c r="AH12">
        <v>315727</v>
      </c>
      <c r="AI12">
        <v>344782</v>
      </c>
      <c r="AJ12">
        <v>348605</v>
      </c>
      <c r="AK12">
        <v>352819</v>
      </c>
      <c r="AL12">
        <v>357626</v>
      </c>
      <c r="AM12">
        <v>367029</v>
      </c>
      <c r="AN12">
        <v>363439</v>
      </c>
      <c r="AO12">
        <v>355855</v>
      </c>
      <c r="AP12">
        <v>364256</v>
      </c>
      <c r="AQ12">
        <v>355914</v>
      </c>
      <c r="AR12">
        <v>358584</v>
      </c>
      <c r="AS12">
        <v>359807</v>
      </c>
      <c r="AT12">
        <v>369087</v>
      </c>
      <c r="AU12">
        <v>401112</v>
      </c>
      <c r="AV12">
        <v>404999</v>
      </c>
      <c r="AW12">
        <v>407261</v>
      </c>
      <c r="AX12">
        <v>410555</v>
      </c>
      <c r="AY12">
        <v>415619</v>
      </c>
      <c r="AZ12">
        <v>416835</v>
      </c>
      <c r="BA12">
        <v>430235</v>
      </c>
      <c r="BB12">
        <v>435538</v>
      </c>
      <c r="BC12">
        <v>460017</v>
      </c>
      <c r="BD12">
        <v>435563</v>
      </c>
      <c r="BE12">
        <v>429310</v>
      </c>
      <c r="BF12">
        <v>418175</v>
      </c>
      <c r="BG12">
        <v>433959</v>
      </c>
      <c r="BH12">
        <v>441228</v>
      </c>
      <c r="BI12">
        <v>433979</v>
      </c>
      <c r="BJ12">
        <v>447775</v>
      </c>
      <c r="BK12">
        <v>443409</v>
      </c>
      <c r="BL12">
        <v>425212</v>
      </c>
      <c r="BM12">
        <v>398154</v>
      </c>
      <c r="BN12">
        <v>370011</v>
      </c>
      <c r="BO12">
        <v>350471</v>
      </c>
      <c r="BP12">
        <v>313657</v>
      </c>
      <c r="BQ12">
        <v>304289</v>
      </c>
      <c r="BR12">
        <v>289791</v>
      </c>
      <c r="BS12">
        <v>283605</v>
      </c>
      <c r="BT12">
        <v>283255</v>
      </c>
      <c r="BU12">
        <v>263745</v>
      </c>
      <c r="BV12">
        <v>256993</v>
      </c>
      <c r="BW12">
        <v>248126</v>
      </c>
      <c r="BX12">
        <v>243332</v>
      </c>
      <c r="BY12">
        <v>235205</v>
      </c>
      <c r="BZ12">
        <v>239318</v>
      </c>
      <c r="CA12">
        <v>238140</v>
      </c>
      <c r="CB12">
        <v>258470</v>
      </c>
      <c r="CC12">
        <v>271846</v>
      </c>
      <c r="CD12">
        <v>280757</v>
      </c>
      <c r="CE12">
        <v>288434</v>
      </c>
      <c r="CF12">
        <v>298601</v>
      </c>
      <c r="CG12">
        <v>299230</v>
      </c>
      <c r="CH12">
        <v>304521</v>
      </c>
      <c r="CI12">
        <v>306266</v>
      </c>
      <c r="CJ12">
        <v>309254</v>
      </c>
      <c r="CK12">
        <v>307862</v>
      </c>
      <c r="CL12">
        <v>309989</v>
      </c>
      <c r="CM12">
        <v>316915</v>
      </c>
      <c r="CN12">
        <v>324800</v>
      </c>
      <c r="CO12">
        <v>321165</v>
      </c>
      <c r="CP12">
        <v>328438</v>
      </c>
      <c r="CQ12">
        <v>327641</v>
      </c>
      <c r="CR12">
        <v>333649</v>
      </c>
      <c r="CS12">
        <v>338576</v>
      </c>
      <c r="CT12">
        <v>354673</v>
      </c>
      <c r="CU12">
        <v>349974</v>
      </c>
      <c r="CV12">
        <v>347857</v>
      </c>
      <c r="CW12">
        <v>356067</v>
      </c>
      <c r="CX12">
        <v>361492</v>
      </c>
      <c r="CY12">
        <v>372394</v>
      </c>
      <c r="CZ12">
        <v>390124</v>
      </c>
      <c r="DA12">
        <v>392476</v>
      </c>
      <c r="DB12">
        <v>403872</v>
      </c>
      <c r="DC12">
        <v>428088</v>
      </c>
      <c r="DD12">
        <v>461068</v>
      </c>
      <c r="DE12">
        <v>493600</v>
      </c>
      <c r="DF12">
        <v>512709</v>
      </c>
      <c r="DG12">
        <v>515550</v>
      </c>
      <c r="DH12">
        <v>531464</v>
      </c>
      <c r="DI12">
        <v>542253</v>
      </c>
      <c r="DJ12">
        <v>571388</v>
      </c>
      <c r="DK12">
        <v>609217</v>
      </c>
      <c r="DL12">
        <v>638627</v>
      </c>
      <c r="DM12">
        <v>643737</v>
      </c>
      <c r="DN12">
        <v>649008</v>
      </c>
      <c r="DO12">
        <v>647315</v>
      </c>
      <c r="DP12">
        <v>634969</v>
      </c>
      <c r="DQ12">
        <v>613583</v>
      </c>
      <c r="DR12">
        <v>601585</v>
      </c>
      <c r="DS12">
        <v>588582</v>
      </c>
      <c r="DT12">
        <v>588755</v>
      </c>
      <c r="DU12">
        <v>583853</v>
      </c>
      <c r="DV12">
        <v>587628</v>
      </c>
      <c r="DW12">
        <v>585863</v>
      </c>
      <c r="DX12">
        <v>583870</v>
      </c>
      <c r="DY12">
        <v>585616</v>
      </c>
      <c r="DZ12">
        <v>596040</v>
      </c>
      <c r="EA12">
        <v>585578</v>
      </c>
      <c r="EB12">
        <v>572233</v>
      </c>
      <c r="EC12">
        <v>557921</v>
      </c>
      <c r="ED12">
        <v>562220</v>
      </c>
      <c r="EE12">
        <v>567165</v>
      </c>
      <c r="EF12">
        <v>585089</v>
      </c>
      <c r="EG12">
        <v>593681</v>
      </c>
      <c r="EH12">
        <v>606699</v>
      </c>
      <c r="EI12">
        <v>610698</v>
      </c>
      <c r="EJ12">
        <v>608718</v>
      </c>
      <c r="EK12">
        <v>584137</v>
      </c>
      <c r="EL12">
        <v>586768</v>
      </c>
      <c r="EM12">
        <v>586319</v>
      </c>
      <c r="EN12">
        <v>605419</v>
      </c>
      <c r="EO12">
        <v>601570</v>
      </c>
      <c r="EP12">
        <v>622001</v>
      </c>
      <c r="EQ12">
        <v>640091</v>
      </c>
      <c r="ER12">
        <v>630335</v>
      </c>
      <c r="ES12">
        <v>643629</v>
      </c>
      <c r="ET12">
        <v>666683</v>
      </c>
      <c r="EU12">
        <v>680464</v>
      </c>
      <c r="EV12">
        <v>697957</v>
      </c>
      <c r="EW12">
        <v>712953</v>
      </c>
      <c r="EX12">
        <v>0</v>
      </c>
    </row>
    <row r="13" spans="1:154">
      <c r="A13" t="s">
        <v>299</v>
      </c>
      <c r="B13">
        <v>6092</v>
      </c>
      <c r="C13">
        <v>10677</v>
      </c>
      <c r="D13">
        <v>13327</v>
      </c>
      <c r="E13">
        <v>13287</v>
      </c>
      <c r="F13">
        <v>14706</v>
      </c>
      <c r="G13">
        <v>16159</v>
      </c>
      <c r="H13">
        <v>17582</v>
      </c>
      <c r="I13">
        <v>19999</v>
      </c>
      <c r="J13">
        <v>20927</v>
      </c>
      <c r="K13">
        <v>22432</v>
      </c>
      <c r="L13">
        <v>24531</v>
      </c>
      <c r="M13">
        <v>25215</v>
      </c>
      <c r="N13">
        <v>27564</v>
      </c>
      <c r="O13">
        <v>29545</v>
      </c>
      <c r="P13">
        <v>32417</v>
      </c>
      <c r="Q13">
        <v>35849</v>
      </c>
      <c r="R13">
        <v>36898</v>
      </c>
      <c r="S13">
        <v>39812</v>
      </c>
      <c r="T13">
        <v>43672</v>
      </c>
      <c r="U13">
        <v>46278</v>
      </c>
      <c r="V13">
        <v>48910</v>
      </c>
      <c r="W13">
        <v>54561</v>
      </c>
      <c r="X13">
        <v>59177</v>
      </c>
      <c r="Y13">
        <v>64331</v>
      </c>
      <c r="Z13">
        <v>67914</v>
      </c>
      <c r="AA13">
        <v>73822</v>
      </c>
      <c r="AB13">
        <v>77190</v>
      </c>
      <c r="AC13">
        <v>79910</v>
      </c>
      <c r="AD13">
        <v>85383</v>
      </c>
      <c r="AE13">
        <v>95028</v>
      </c>
      <c r="AF13">
        <v>98507</v>
      </c>
      <c r="AG13">
        <v>104604</v>
      </c>
      <c r="AH13">
        <v>115329</v>
      </c>
      <c r="AI13">
        <v>122815</v>
      </c>
      <c r="AJ13">
        <v>129503</v>
      </c>
      <c r="AK13">
        <v>135414</v>
      </c>
      <c r="AL13">
        <v>138866</v>
      </c>
      <c r="AM13">
        <v>143570</v>
      </c>
      <c r="AN13">
        <v>142940</v>
      </c>
      <c r="AO13">
        <v>148740</v>
      </c>
      <c r="AP13">
        <v>150659</v>
      </c>
      <c r="AQ13">
        <v>151057</v>
      </c>
      <c r="AR13">
        <v>151664</v>
      </c>
      <c r="AS13">
        <v>153198</v>
      </c>
      <c r="AT13">
        <v>152396</v>
      </c>
      <c r="AU13">
        <v>162764</v>
      </c>
      <c r="AV13">
        <v>168301</v>
      </c>
      <c r="AW13">
        <v>170147</v>
      </c>
      <c r="AX13">
        <v>168235</v>
      </c>
      <c r="AY13">
        <v>177144</v>
      </c>
      <c r="AZ13">
        <v>178753</v>
      </c>
      <c r="BA13">
        <v>163948</v>
      </c>
      <c r="BB13">
        <v>165494</v>
      </c>
      <c r="BC13">
        <v>171904</v>
      </c>
      <c r="BD13">
        <v>177959</v>
      </c>
      <c r="BE13">
        <v>197677</v>
      </c>
      <c r="BF13">
        <v>203534</v>
      </c>
      <c r="BG13">
        <v>204950</v>
      </c>
      <c r="BH13">
        <v>211378</v>
      </c>
      <c r="BI13">
        <v>221833</v>
      </c>
      <c r="BJ13">
        <v>217450</v>
      </c>
      <c r="BK13">
        <v>224335</v>
      </c>
      <c r="BL13">
        <v>220641</v>
      </c>
      <c r="BM13">
        <v>217370</v>
      </c>
      <c r="BN13">
        <v>215554</v>
      </c>
      <c r="BO13">
        <v>224973</v>
      </c>
      <c r="BP13">
        <v>217221</v>
      </c>
      <c r="BQ13">
        <v>211282</v>
      </c>
      <c r="BR13">
        <v>208194</v>
      </c>
      <c r="BS13">
        <v>213528</v>
      </c>
      <c r="BT13">
        <v>221067</v>
      </c>
      <c r="BU13">
        <v>213439</v>
      </c>
      <c r="BV13">
        <v>212791</v>
      </c>
      <c r="BW13">
        <v>211138</v>
      </c>
      <c r="BX13">
        <v>214907</v>
      </c>
      <c r="BY13">
        <v>223531</v>
      </c>
      <c r="BZ13">
        <v>218997</v>
      </c>
      <c r="CA13">
        <v>212146</v>
      </c>
      <c r="CB13">
        <v>213210</v>
      </c>
      <c r="CC13">
        <v>207823</v>
      </c>
      <c r="CD13">
        <v>212576</v>
      </c>
      <c r="CE13">
        <v>211463</v>
      </c>
      <c r="CF13">
        <v>213790</v>
      </c>
      <c r="CG13">
        <v>204790</v>
      </c>
      <c r="CH13">
        <v>198824</v>
      </c>
      <c r="CI13">
        <v>196900</v>
      </c>
      <c r="CJ13">
        <v>194886</v>
      </c>
      <c r="CK13">
        <v>185471</v>
      </c>
      <c r="CL13">
        <v>179057</v>
      </c>
      <c r="CM13">
        <v>177342</v>
      </c>
      <c r="CN13">
        <v>183128</v>
      </c>
      <c r="CO13">
        <v>166813</v>
      </c>
      <c r="CP13">
        <v>155099</v>
      </c>
      <c r="CQ13">
        <v>163285</v>
      </c>
      <c r="CR13">
        <v>153870</v>
      </c>
      <c r="CS13">
        <v>156284</v>
      </c>
      <c r="CT13">
        <v>158882</v>
      </c>
      <c r="CU13">
        <v>162134</v>
      </c>
      <c r="CV13">
        <v>161290</v>
      </c>
      <c r="CW13">
        <v>155486</v>
      </c>
      <c r="CX13">
        <v>148631</v>
      </c>
      <c r="CY13">
        <v>143553</v>
      </c>
      <c r="CZ13">
        <v>134943</v>
      </c>
      <c r="DA13">
        <v>139774</v>
      </c>
      <c r="DB13">
        <v>148691</v>
      </c>
      <c r="DC13">
        <v>156079</v>
      </c>
      <c r="DD13">
        <v>164628</v>
      </c>
      <c r="DE13">
        <v>159742</v>
      </c>
      <c r="DF13">
        <v>152468</v>
      </c>
      <c r="DG13">
        <v>150428</v>
      </c>
      <c r="DH13">
        <v>145994</v>
      </c>
      <c r="DI13">
        <v>145818</v>
      </c>
      <c r="DJ13">
        <v>149806</v>
      </c>
      <c r="DK13">
        <v>152609</v>
      </c>
      <c r="DL13">
        <v>158227</v>
      </c>
      <c r="DM13">
        <v>149118</v>
      </c>
      <c r="DN13">
        <v>140220</v>
      </c>
      <c r="DO13">
        <v>131713</v>
      </c>
      <c r="DP13">
        <v>131788</v>
      </c>
      <c r="DQ13">
        <v>134215</v>
      </c>
      <c r="DR13">
        <v>127599</v>
      </c>
      <c r="DS13">
        <v>132951</v>
      </c>
      <c r="DT13">
        <v>138636</v>
      </c>
      <c r="DU13">
        <v>139603</v>
      </c>
      <c r="DV13">
        <v>145402</v>
      </c>
      <c r="DW13">
        <v>147659</v>
      </c>
      <c r="DX13">
        <v>144778</v>
      </c>
      <c r="DY13">
        <v>145189</v>
      </c>
      <c r="DZ13">
        <v>153668</v>
      </c>
      <c r="EA13">
        <v>157859</v>
      </c>
      <c r="EB13">
        <v>158018</v>
      </c>
      <c r="EC13">
        <v>155657</v>
      </c>
      <c r="ED13">
        <v>160743</v>
      </c>
      <c r="EE13">
        <v>169397</v>
      </c>
      <c r="EF13">
        <v>171173</v>
      </c>
      <c r="EG13">
        <v>171422</v>
      </c>
      <c r="EH13">
        <v>172903</v>
      </c>
      <c r="EI13">
        <v>173852</v>
      </c>
      <c r="EJ13">
        <v>178734</v>
      </c>
      <c r="EK13">
        <v>182788</v>
      </c>
      <c r="EL13">
        <v>188307</v>
      </c>
      <c r="EM13">
        <v>188961</v>
      </c>
      <c r="EN13">
        <v>189329</v>
      </c>
      <c r="EO13">
        <v>187149</v>
      </c>
      <c r="EP13">
        <v>181298</v>
      </c>
      <c r="EQ13">
        <v>176435</v>
      </c>
      <c r="ER13">
        <v>177973</v>
      </c>
      <c r="ES13">
        <v>173523</v>
      </c>
      <c r="ET13">
        <v>174823</v>
      </c>
      <c r="EU13">
        <v>175598</v>
      </c>
      <c r="EV13">
        <v>182244</v>
      </c>
      <c r="EW13">
        <v>186359</v>
      </c>
      <c r="EX13">
        <v>0</v>
      </c>
    </row>
    <row r="14" spans="1:154">
      <c r="A14" t="s">
        <v>378</v>
      </c>
      <c r="B14">
        <v>6358</v>
      </c>
      <c r="C14">
        <v>6446</v>
      </c>
      <c r="D14">
        <v>7036</v>
      </c>
      <c r="E14">
        <v>5826</v>
      </c>
      <c r="F14">
        <v>5328</v>
      </c>
      <c r="G14">
        <v>8013</v>
      </c>
      <c r="H14">
        <v>8463</v>
      </c>
      <c r="I14">
        <v>9620</v>
      </c>
      <c r="J14">
        <v>10550</v>
      </c>
      <c r="K14">
        <v>12240</v>
      </c>
      <c r="L14">
        <v>12042</v>
      </c>
      <c r="M14">
        <v>13037</v>
      </c>
      <c r="N14">
        <v>13834</v>
      </c>
      <c r="O14">
        <v>13881</v>
      </c>
      <c r="P14">
        <v>14782</v>
      </c>
      <c r="Q14">
        <v>14760</v>
      </c>
      <c r="R14">
        <v>17076</v>
      </c>
      <c r="S14">
        <v>18173</v>
      </c>
      <c r="T14">
        <v>18459</v>
      </c>
      <c r="U14">
        <v>18255</v>
      </c>
      <c r="V14">
        <v>18986</v>
      </c>
      <c r="W14">
        <v>19888</v>
      </c>
      <c r="X14">
        <v>19764</v>
      </c>
      <c r="Y14">
        <v>19734</v>
      </c>
      <c r="Z14">
        <v>20307</v>
      </c>
      <c r="AA14">
        <v>20469</v>
      </c>
      <c r="AB14">
        <v>20897</v>
      </c>
      <c r="AC14">
        <v>22289</v>
      </c>
      <c r="AD14">
        <v>25129</v>
      </c>
      <c r="AE14">
        <v>26196</v>
      </c>
      <c r="AF14">
        <v>27405</v>
      </c>
      <c r="AG14">
        <v>27928</v>
      </c>
      <c r="AH14">
        <v>28032</v>
      </c>
      <c r="AI14">
        <v>28338</v>
      </c>
      <c r="AJ14">
        <v>24962</v>
      </c>
      <c r="AK14">
        <v>26958</v>
      </c>
      <c r="AL14">
        <v>29112</v>
      </c>
      <c r="AM14">
        <v>25533</v>
      </c>
      <c r="AN14">
        <v>23799</v>
      </c>
      <c r="AO14">
        <v>27264</v>
      </c>
      <c r="AP14">
        <v>27671</v>
      </c>
      <c r="AQ14">
        <v>28725</v>
      </c>
      <c r="AR14">
        <v>30632</v>
      </c>
      <c r="AS14">
        <v>31356</v>
      </c>
      <c r="AT14">
        <v>32275</v>
      </c>
      <c r="AU14">
        <v>31852</v>
      </c>
      <c r="AV14">
        <v>32067</v>
      </c>
      <c r="AW14">
        <v>34568</v>
      </c>
      <c r="AX14">
        <v>39684</v>
      </c>
      <c r="AY14">
        <v>36904</v>
      </c>
      <c r="AZ14">
        <v>35258</v>
      </c>
      <c r="BA14">
        <v>37793</v>
      </c>
      <c r="BB14">
        <v>39097</v>
      </c>
      <c r="BC14">
        <v>37607</v>
      </c>
      <c r="BD14">
        <v>41615</v>
      </c>
      <c r="BE14">
        <v>43109</v>
      </c>
      <c r="BF14">
        <v>38847</v>
      </c>
      <c r="BG14">
        <v>41089</v>
      </c>
      <c r="BH14">
        <v>40682</v>
      </c>
      <c r="BI14">
        <v>41605</v>
      </c>
      <c r="BJ14">
        <v>40151</v>
      </c>
      <c r="BK14">
        <v>42559</v>
      </c>
      <c r="BL14">
        <v>42371</v>
      </c>
      <c r="BM14">
        <v>42379</v>
      </c>
      <c r="BN14">
        <v>41351</v>
      </c>
      <c r="BO14">
        <v>50519</v>
      </c>
      <c r="BP14">
        <v>55145</v>
      </c>
      <c r="BQ14">
        <v>54544</v>
      </c>
      <c r="BR14">
        <v>53779</v>
      </c>
      <c r="BS14">
        <v>53266</v>
      </c>
      <c r="BT14">
        <v>52880</v>
      </c>
      <c r="BU14">
        <v>45069</v>
      </c>
      <c r="BV14">
        <v>44872</v>
      </c>
      <c r="BW14">
        <v>38315</v>
      </c>
      <c r="BX14">
        <v>38886</v>
      </c>
      <c r="BY14">
        <v>38599</v>
      </c>
      <c r="BZ14">
        <v>41957</v>
      </c>
      <c r="CA14">
        <v>41682</v>
      </c>
      <c r="CB14">
        <v>42836</v>
      </c>
      <c r="CC14">
        <v>46269</v>
      </c>
      <c r="CD14">
        <v>51037</v>
      </c>
      <c r="CE14">
        <v>48262</v>
      </c>
      <c r="CF14">
        <v>45974</v>
      </c>
      <c r="CG14">
        <v>46378</v>
      </c>
      <c r="CH14">
        <v>44452</v>
      </c>
      <c r="CI14">
        <v>44052</v>
      </c>
      <c r="CJ14">
        <v>41473</v>
      </c>
      <c r="CK14">
        <v>39682</v>
      </c>
      <c r="CL14">
        <v>41051</v>
      </c>
      <c r="CM14">
        <v>38741</v>
      </c>
      <c r="CN14">
        <v>39495</v>
      </c>
      <c r="CO14">
        <v>44666</v>
      </c>
      <c r="CP14">
        <v>43164</v>
      </c>
      <c r="CQ14">
        <v>42247</v>
      </c>
      <c r="CR14">
        <v>47606</v>
      </c>
      <c r="CS14">
        <v>48815</v>
      </c>
      <c r="CT14">
        <v>50977</v>
      </c>
      <c r="CU14">
        <v>51745</v>
      </c>
      <c r="CV14">
        <v>52934</v>
      </c>
      <c r="CW14">
        <v>54879</v>
      </c>
      <c r="CX14">
        <v>54972</v>
      </c>
      <c r="CY14">
        <v>54360</v>
      </c>
      <c r="CZ14">
        <v>52282</v>
      </c>
      <c r="DA14">
        <v>52002</v>
      </c>
      <c r="DB14">
        <v>54298</v>
      </c>
      <c r="DC14">
        <v>47496</v>
      </c>
      <c r="DD14">
        <v>46157</v>
      </c>
      <c r="DE14">
        <v>41025</v>
      </c>
      <c r="DF14">
        <v>35057</v>
      </c>
      <c r="DG14">
        <v>34898</v>
      </c>
      <c r="DH14">
        <v>36558</v>
      </c>
      <c r="DI14">
        <v>35088</v>
      </c>
      <c r="DJ14">
        <v>34239</v>
      </c>
      <c r="DK14">
        <v>34491</v>
      </c>
      <c r="DL14">
        <v>34129</v>
      </c>
      <c r="DM14">
        <v>35716</v>
      </c>
      <c r="DN14">
        <v>36379</v>
      </c>
      <c r="DO14">
        <v>39232</v>
      </c>
      <c r="DP14">
        <v>39560</v>
      </c>
      <c r="DQ14">
        <v>37076</v>
      </c>
      <c r="DR14">
        <v>40556</v>
      </c>
      <c r="DS14">
        <v>40167</v>
      </c>
      <c r="DT14">
        <v>45699</v>
      </c>
      <c r="DU14">
        <v>97060</v>
      </c>
      <c r="DV14">
        <v>94289</v>
      </c>
      <c r="DW14">
        <v>91928</v>
      </c>
      <c r="DX14">
        <v>89592</v>
      </c>
      <c r="DY14">
        <v>96025</v>
      </c>
      <c r="DZ14">
        <v>95148</v>
      </c>
      <c r="EA14">
        <v>100919</v>
      </c>
      <c r="EB14">
        <v>108521</v>
      </c>
      <c r="EC14">
        <v>109893</v>
      </c>
      <c r="ED14">
        <v>110914</v>
      </c>
      <c r="EE14">
        <v>112491</v>
      </c>
      <c r="EF14">
        <v>113605</v>
      </c>
      <c r="EG14">
        <v>116305</v>
      </c>
      <c r="EH14">
        <v>114201</v>
      </c>
      <c r="EI14">
        <v>111638</v>
      </c>
      <c r="EJ14">
        <v>111271</v>
      </c>
      <c r="EK14">
        <v>112631</v>
      </c>
      <c r="EL14">
        <v>109789</v>
      </c>
      <c r="EM14">
        <v>109286</v>
      </c>
      <c r="EN14">
        <v>110123</v>
      </c>
      <c r="EO14">
        <v>103748</v>
      </c>
      <c r="EP14">
        <v>97964</v>
      </c>
      <c r="EQ14">
        <v>88721</v>
      </c>
      <c r="ER14">
        <v>89475</v>
      </c>
      <c r="ES14">
        <v>89177</v>
      </c>
      <c r="ET14">
        <v>86912</v>
      </c>
      <c r="EU14">
        <v>87957</v>
      </c>
      <c r="EV14">
        <v>88073</v>
      </c>
      <c r="EW14">
        <v>89936</v>
      </c>
      <c r="EX14">
        <v>0</v>
      </c>
    </row>
    <row r="15" spans="1:154">
      <c r="A15" t="s">
        <v>133</v>
      </c>
      <c r="B15">
        <v>6370</v>
      </c>
      <c r="C15">
        <v>10436</v>
      </c>
      <c r="D15">
        <v>20826</v>
      </c>
      <c r="E15">
        <v>27081</v>
      </c>
      <c r="F15">
        <v>19183</v>
      </c>
      <c r="G15">
        <v>11623</v>
      </c>
      <c r="H15">
        <v>17428</v>
      </c>
      <c r="I15">
        <v>25115</v>
      </c>
      <c r="J15">
        <v>16176</v>
      </c>
      <c r="K15">
        <v>19813</v>
      </c>
      <c r="L15">
        <v>17720</v>
      </c>
      <c r="M15">
        <v>23978</v>
      </c>
      <c r="N15">
        <v>17367</v>
      </c>
      <c r="O15">
        <v>18910</v>
      </c>
      <c r="P15">
        <v>17130</v>
      </c>
      <c r="Q15">
        <v>34884</v>
      </c>
      <c r="R15">
        <v>24513</v>
      </c>
      <c r="S15">
        <v>20669</v>
      </c>
      <c r="T15">
        <v>33178</v>
      </c>
      <c r="U15">
        <v>41761</v>
      </c>
      <c r="V15">
        <v>16444</v>
      </c>
      <c r="W15">
        <v>18381</v>
      </c>
      <c r="X15">
        <v>18636</v>
      </c>
      <c r="Y15">
        <v>34521</v>
      </c>
      <c r="Z15">
        <v>21828</v>
      </c>
      <c r="AA15">
        <v>17379</v>
      </c>
      <c r="AB15">
        <v>27693</v>
      </c>
      <c r="AC15">
        <v>21029</v>
      </c>
      <c r="AD15">
        <v>33973</v>
      </c>
      <c r="AE15">
        <v>14951</v>
      </c>
      <c r="AF15">
        <v>26717</v>
      </c>
      <c r="AG15">
        <v>33585</v>
      </c>
      <c r="AH15">
        <v>32846</v>
      </c>
      <c r="AI15">
        <v>10024</v>
      </c>
      <c r="AJ15">
        <v>42488</v>
      </c>
      <c r="AK15">
        <v>37426</v>
      </c>
      <c r="AL15">
        <v>21410</v>
      </c>
      <c r="AM15">
        <v>20996</v>
      </c>
      <c r="AN15">
        <v>39514</v>
      </c>
      <c r="AO15">
        <v>44806</v>
      </c>
      <c r="AP15">
        <v>32118</v>
      </c>
      <c r="AQ15">
        <v>13572</v>
      </c>
      <c r="AR15">
        <v>42937</v>
      </c>
      <c r="AS15">
        <v>36747</v>
      </c>
      <c r="AT15">
        <v>25570</v>
      </c>
      <c r="AU15">
        <v>15129</v>
      </c>
      <c r="AV15">
        <v>31113</v>
      </c>
      <c r="AW15">
        <v>33389</v>
      </c>
      <c r="AX15">
        <v>25417</v>
      </c>
      <c r="AY15">
        <v>32672</v>
      </c>
      <c r="AZ15">
        <v>40223</v>
      </c>
      <c r="BA15">
        <v>27232</v>
      </c>
      <c r="BB15">
        <v>50916</v>
      </c>
      <c r="BC15">
        <v>23391</v>
      </c>
      <c r="BD15">
        <v>48971</v>
      </c>
      <c r="BE15">
        <v>59309</v>
      </c>
      <c r="BF15">
        <v>31741</v>
      </c>
      <c r="BG15">
        <v>22661</v>
      </c>
      <c r="BH15">
        <v>61834</v>
      </c>
      <c r="BI15">
        <v>53892</v>
      </c>
      <c r="BJ15">
        <v>52188</v>
      </c>
      <c r="BK15">
        <v>45982</v>
      </c>
      <c r="BL15">
        <v>51684</v>
      </c>
      <c r="BM15">
        <v>36394</v>
      </c>
      <c r="BN15">
        <v>27819</v>
      </c>
      <c r="BO15">
        <v>16328</v>
      </c>
      <c r="BP15">
        <v>59027</v>
      </c>
      <c r="BQ15">
        <v>38689</v>
      </c>
      <c r="BR15">
        <v>22173</v>
      </c>
      <c r="BS15">
        <v>24179</v>
      </c>
      <c r="BT15">
        <v>42763</v>
      </c>
      <c r="BU15">
        <v>47479</v>
      </c>
      <c r="BV15">
        <v>38314</v>
      </c>
      <c r="BW15">
        <v>39963</v>
      </c>
      <c r="BX15">
        <v>57758</v>
      </c>
      <c r="BY15">
        <v>49307</v>
      </c>
      <c r="BZ15">
        <v>41582</v>
      </c>
      <c r="CA15">
        <v>37857</v>
      </c>
      <c r="CB15">
        <v>82928</v>
      </c>
      <c r="CC15">
        <v>47053</v>
      </c>
      <c r="CD15">
        <v>23186</v>
      </c>
      <c r="CE15">
        <v>29145</v>
      </c>
      <c r="CF15">
        <v>61206</v>
      </c>
      <c r="CG15">
        <v>62916</v>
      </c>
      <c r="CH15">
        <v>87921</v>
      </c>
      <c r="CI15">
        <v>48487</v>
      </c>
      <c r="CJ15">
        <v>60162</v>
      </c>
      <c r="CK15">
        <v>55735</v>
      </c>
      <c r="CL15">
        <v>24271</v>
      </c>
      <c r="CM15">
        <v>30666</v>
      </c>
      <c r="CN15">
        <v>48951</v>
      </c>
      <c r="CO15">
        <v>50562</v>
      </c>
      <c r="CP15">
        <v>66852</v>
      </c>
      <c r="CQ15">
        <v>25212</v>
      </c>
      <c r="CR15">
        <v>53502</v>
      </c>
      <c r="CS15">
        <v>77651</v>
      </c>
      <c r="CT15">
        <v>47703</v>
      </c>
      <c r="CU15">
        <v>23346</v>
      </c>
      <c r="CV15">
        <v>41852</v>
      </c>
      <c r="CW15">
        <v>53292</v>
      </c>
      <c r="CX15">
        <v>54308</v>
      </c>
      <c r="CY15">
        <v>22675</v>
      </c>
      <c r="CZ15">
        <v>46845</v>
      </c>
      <c r="DA15">
        <v>35405</v>
      </c>
      <c r="DB15">
        <v>22176</v>
      </c>
      <c r="DC15">
        <v>20806</v>
      </c>
      <c r="DD15">
        <v>33467</v>
      </c>
      <c r="DE15">
        <v>34784</v>
      </c>
      <c r="DF15">
        <v>37049</v>
      </c>
      <c r="DG15">
        <v>8624</v>
      </c>
      <c r="DH15">
        <v>45946</v>
      </c>
      <c r="DI15">
        <v>51476</v>
      </c>
      <c r="DJ15">
        <v>33195</v>
      </c>
      <c r="DK15">
        <v>7377</v>
      </c>
      <c r="DL15">
        <v>28362</v>
      </c>
      <c r="DM15">
        <v>77247</v>
      </c>
      <c r="DN15">
        <v>56501</v>
      </c>
      <c r="DO15">
        <v>42885</v>
      </c>
      <c r="DP15">
        <v>53267</v>
      </c>
      <c r="DQ15">
        <v>372655</v>
      </c>
      <c r="DR15">
        <v>369385</v>
      </c>
      <c r="DS15">
        <v>272199</v>
      </c>
      <c r="DT15">
        <v>319388</v>
      </c>
      <c r="DU15">
        <v>275039</v>
      </c>
      <c r="DV15">
        <v>193921</v>
      </c>
      <c r="DW15">
        <v>219689</v>
      </c>
      <c r="DX15">
        <v>291859</v>
      </c>
      <c r="DY15">
        <v>310379</v>
      </c>
      <c r="DZ15">
        <v>342322</v>
      </c>
      <c r="EA15">
        <v>118683</v>
      </c>
      <c r="EB15">
        <v>136704</v>
      </c>
      <c r="EC15">
        <v>58858</v>
      </c>
      <c r="ED15">
        <v>84558</v>
      </c>
      <c r="EE15">
        <v>42306</v>
      </c>
      <c r="EF15">
        <v>89511</v>
      </c>
      <c r="EG15">
        <v>83569</v>
      </c>
      <c r="EH15">
        <v>92159</v>
      </c>
      <c r="EI15">
        <v>79581</v>
      </c>
      <c r="EJ15">
        <v>135382</v>
      </c>
      <c r="EK15">
        <v>88643</v>
      </c>
      <c r="EL15">
        <v>163032</v>
      </c>
      <c r="EM15">
        <v>142571</v>
      </c>
      <c r="EN15">
        <v>139591</v>
      </c>
      <c r="EO15">
        <v>160456</v>
      </c>
      <c r="EP15">
        <v>226826</v>
      </c>
      <c r="EQ15">
        <v>104849</v>
      </c>
      <c r="ER15">
        <v>258526</v>
      </c>
      <c r="ES15">
        <v>202596</v>
      </c>
      <c r="ET15">
        <v>338078</v>
      </c>
      <c r="EU15">
        <v>317571</v>
      </c>
      <c r="EV15">
        <v>366932</v>
      </c>
      <c r="EW15">
        <v>355671</v>
      </c>
      <c r="EX15">
        <v>0</v>
      </c>
    </row>
    <row r="16" spans="1:154">
      <c r="A16" t="s">
        <v>144</v>
      </c>
      <c r="B16">
        <v>5994</v>
      </c>
      <c r="C16">
        <v>10967</v>
      </c>
      <c r="D16">
        <v>12066</v>
      </c>
      <c r="E16">
        <v>11217</v>
      </c>
      <c r="F16">
        <v>13045</v>
      </c>
      <c r="G16">
        <v>10681</v>
      </c>
      <c r="H16">
        <v>11979</v>
      </c>
      <c r="I16">
        <v>11013</v>
      </c>
      <c r="J16">
        <v>12438</v>
      </c>
      <c r="K16">
        <v>9573</v>
      </c>
      <c r="L16">
        <v>10806</v>
      </c>
      <c r="M16">
        <v>9412</v>
      </c>
      <c r="N16">
        <v>10964</v>
      </c>
      <c r="O16">
        <v>8846</v>
      </c>
      <c r="P16">
        <v>10008</v>
      </c>
      <c r="Q16">
        <v>8678</v>
      </c>
      <c r="R16">
        <v>9409</v>
      </c>
      <c r="S16">
        <v>7424</v>
      </c>
      <c r="T16">
        <v>9317</v>
      </c>
      <c r="U16">
        <v>7234</v>
      </c>
      <c r="V16">
        <v>8729</v>
      </c>
      <c r="W16">
        <v>10543</v>
      </c>
      <c r="X16">
        <v>12940</v>
      </c>
      <c r="Y16">
        <v>10669</v>
      </c>
      <c r="Z16">
        <v>13760</v>
      </c>
      <c r="AA16">
        <v>10987</v>
      </c>
      <c r="AB16">
        <v>14109</v>
      </c>
      <c r="AC16">
        <v>12860</v>
      </c>
      <c r="AD16">
        <v>14831</v>
      </c>
      <c r="AE16">
        <v>12639</v>
      </c>
      <c r="AF16">
        <v>18099</v>
      </c>
      <c r="AG16">
        <v>14470</v>
      </c>
      <c r="AH16">
        <v>17282</v>
      </c>
      <c r="AI16">
        <v>12712</v>
      </c>
      <c r="AJ16">
        <v>15650</v>
      </c>
      <c r="AK16">
        <v>13190</v>
      </c>
      <c r="AL16">
        <v>16548</v>
      </c>
      <c r="AM16">
        <v>18981</v>
      </c>
      <c r="AN16">
        <v>23229</v>
      </c>
      <c r="AO16">
        <v>22227</v>
      </c>
      <c r="AP16">
        <v>24882</v>
      </c>
      <c r="AQ16">
        <v>20594</v>
      </c>
      <c r="AR16">
        <v>23257</v>
      </c>
      <c r="AS16">
        <v>22385</v>
      </c>
      <c r="AT16">
        <v>25237</v>
      </c>
      <c r="AU16">
        <v>21772</v>
      </c>
      <c r="AV16">
        <v>23595</v>
      </c>
      <c r="AW16">
        <v>22355</v>
      </c>
      <c r="AX16">
        <v>23960</v>
      </c>
      <c r="AY16">
        <v>21757</v>
      </c>
      <c r="AZ16">
        <v>25506</v>
      </c>
      <c r="BA16">
        <v>27287</v>
      </c>
      <c r="BB16">
        <v>30432</v>
      </c>
      <c r="BC16">
        <v>28216</v>
      </c>
      <c r="BD16">
        <v>29717</v>
      </c>
      <c r="BE16">
        <v>29133</v>
      </c>
      <c r="BF16">
        <v>31610</v>
      </c>
      <c r="BG16">
        <v>30655</v>
      </c>
      <c r="BH16">
        <v>32977</v>
      </c>
      <c r="BI16">
        <v>33732</v>
      </c>
      <c r="BJ16">
        <v>33561</v>
      </c>
      <c r="BK16">
        <v>34644</v>
      </c>
      <c r="BL16">
        <v>35404</v>
      </c>
      <c r="BM16">
        <v>31737</v>
      </c>
      <c r="BN16">
        <v>35349</v>
      </c>
      <c r="BO16">
        <v>34136</v>
      </c>
      <c r="BP16">
        <v>37243</v>
      </c>
      <c r="BQ16">
        <v>35652</v>
      </c>
      <c r="BR16">
        <v>38704</v>
      </c>
      <c r="BS16">
        <v>34018</v>
      </c>
      <c r="BT16">
        <v>34291</v>
      </c>
      <c r="BU16">
        <v>31148</v>
      </c>
      <c r="BV16">
        <v>33157</v>
      </c>
      <c r="BW16">
        <v>32689</v>
      </c>
      <c r="BX16">
        <v>31800</v>
      </c>
      <c r="BY16">
        <v>34134</v>
      </c>
      <c r="BZ16">
        <v>37542</v>
      </c>
      <c r="CA16">
        <v>32622</v>
      </c>
      <c r="CB16">
        <v>34300</v>
      </c>
      <c r="CC16">
        <v>32171</v>
      </c>
      <c r="CD16">
        <v>33640</v>
      </c>
      <c r="CE16">
        <v>32736</v>
      </c>
      <c r="CF16">
        <v>32451</v>
      </c>
      <c r="CG16">
        <v>32559</v>
      </c>
      <c r="CH16">
        <v>37551</v>
      </c>
      <c r="CI16">
        <v>32531</v>
      </c>
      <c r="CJ16">
        <v>32042</v>
      </c>
      <c r="CK16">
        <v>30464</v>
      </c>
      <c r="CL16">
        <v>37700</v>
      </c>
      <c r="CM16">
        <v>35326</v>
      </c>
      <c r="CN16">
        <v>34148</v>
      </c>
      <c r="CO16">
        <v>33269</v>
      </c>
      <c r="CP16">
        <v>41679</v>
      </c>
      <c r="CQ16">
        <v>40255</v>
      </c>
      <c r="CR16">
        <v>43970</v>
      </c>
      <c r="CS16">
        <v>42580</v>
      </c>
      <c r="CT16">
        <v>46843</v>
      </c>
      <c r="CU16">
        <v>43833</v>
      </c>
      <c r="CV16">
        <v>45000</v>
      </c>
      <c r="CW16">
        <v>45593</v>
      </c>
      <c r="CX16">
        <v>53815</v>
      </c>
      <c r="CY16">
        <v>52975</v>
      </c>
      <c r="CZ16">
        <v>49151</v>
      </c>
      <c r="DA16">
        <v>44456</v>
      </c>
      <c r="DB16">
        <v>50372</v>
      </c>
      <c r="DC16">
        <v>61176</v>
      </c>
      <c r="DD16">
        <v>63404</v>
      </c>
      <c r="DE16">
        <v>55748</v>
      </c>
      <c r="DF16">
        <v>66203</v>
      </c>
      <c r="DG16">
        <v>66211</v>
      </c>
      <c r="DH16">
        <v>66612</v>
      </c>
      <c r="DI16">
        <v>65039</v>
      </c>
      <c r="DJ16">
        <v>71702</v>
      </c>
      <c r="DK16">
        <v>67744</v>
      </c>
      <c r="DL16">
        <v>61014</v>
      </c>
      <c r="DM16">
        <v>60668</v>
      </c>
      <c r="DN16">
        <v>71482</v>
      </c>
      <c r="DO16">
        <v>66463</v>
      </c>
      <c r="DP16">
        <v>66351</v>
      </c>
      <c r="DQ16">
        <v>65898</v>
      </c>
      <c r="DR16">
        <v>79883</v>
      </c>
      <c r="DS16">
        <v>74737</v>
      </c>
      <c r="DT16">
        <v>99500</v>
      </c>
      <c r="DU16">
        <v>85519</v>
      </c>
      <c r="DV16">
        <v>99169</v>
      </c>
      <c r="DW16">
        <v>95350</v>
      </c>
      <c r="DX16">
        <v>95894</v>
      </c>
      <c r="DY16">
        <v>94978</v>
      </c>
      <c r="DZ16">
        <v>104856</v>
      </c>
      <c r="EA16">
        <v>103975</v>
      </c>
      <c r="EB16">
        <v>108792</v>
      </c>
      <c r="EC16">
        <v>108425</v>
      </c>
      <c r="ED16">
        <v>121648</v>
      </c>
      <c r="EE16">
        <v>118976</v>
      </c>
      <c r="EF16">
        <v>117502</v>
      </c>
      <c r="EG16">
        <v>112141</v>
      </c>
      <c r="EH16">
        <v>118208</v>
      </c>
      <c r="EI16">
        <v>115576</v>
      </c>
      <c r="EJ16">
        <v>112922</v>
      </c>
      <c r="EK16">
        <v>116601</v>
      </c>
      <c r="EL16">
        <v>125282</v>
      </c>
      <c r="EM16">
        <v>122136</v>
      </c>
      <c r="EN16">
        <v>121992</v>
      </c>
      <c r="EO16">
        <v>124050</v>
      </c>
      <c r="EP16">
        <v>141288</v>
      </c>
      <c r="EQ16">
        <v>130646</v>
      </c>
      <c r="ER16">
        <v>134282</v>
      </c>
      <c r="ES16">
        <v>131249</v>
      </c>
      <c r="ET16">
        <v>132504</v>
      </c>
      <c r="EU16">
        <v>133676</v>
      </c>
      <c r="EV16">
        <v>132330</v>
      </c>
      <c r="EW16">
        <v>134087</v>
      </c>
      <c r="EX16">
        <v>0</v>
      </c>
    </row>
    <row r="17" spans="1:154">
      <c r="A17" t="s">
        <v>285</v>
      </c>
      <c r="B17">
        <v>6082</v>
      </c>
      <c r="C17">
        <v>459</v>
      </c>
      <c r="D17">
        <v>479</v>
      </c>
      <c r="E17">
        <v>484</v>
      </c>
      <c r="F17">
        <v>566</v>
      </c>
      <c r="G17">
        <v>616</v>
      </c>
      <c r="H17">
        <v>664</v>
      </c>
      <c r="I17">
        <v>589</v>
      </c>
      <c r="J17">
        <v>603</v>
      </c>
      <c r="K17">
        <v>784</v>
      </c>
      <c r="L17">
        <v>716</v>
      </c>
      <c r="M17">
        <v>743</v>
      </c>
      <c r="N17">
        <v>624</v>
      </c>
      <c r="O17">
        <v>652</v>
      </c>
      <c r="P17">
        <v>760</v>
      </c>
      <c r="Q17">
        <v>836</v>
      </c>
      <c r="R17">
        <v>981</v>
      </c>
      <c r="S17">
        <v>1202</v>
      </c>
      <c r="T17">
        <v>1226</v>
      </c>
      <c r="U17">
        <v>1161</v>
      </c>
      <c r="V17">
        <v>1400</v>
      </c>
      <c r="W17">
        <v>1623</v>
      </c>
      <c r="X17">
        <v>1790</v>
      </c>
      <c r="Y17">
        <v>2003</v>
      </c>
      <c r="Z17">
        <v>1999</v>
      </c>
      <c r="AA17">
        <v>2339</v>
      </c>
      <c r="AB17">
        <v>2886</v>
      </c>
      <c r="AC17">
        <v>2496</v>
      </c>
      <c r="AD17">
        <v>2351</v>
      </c>
      <c r="AE17">
        <v>2300</v>
      </c>
      <c r="AF17">
        <v>2200</v>
      </c>
      <c r="AG17">
        <v>2499</v>
      </c>
      <c r="AH17">
        <v>3082</v>
      </c>
      <c r="AI17">
        <v>3709</v>
      </c>
      <c r="AJ17">
        <v>4301</v>
      </c>
      <c r="AK17">
        <v>4712</v>
      </c>
      <c r="AL17">
        <v>4844</v>
      </c>
      <c r="AM17">
        <v>4852</v>
      </c>
      <c r="AN17">
        <v>5095</v>
      </c>
      <c r="AO17">
        <v>4736</v>
      </c>
      <c r="AP17">
        <v>4410</v>
      </c>
      <c r="AQ17">
        <v>3685</v>
      </c>
      <c r="AR17">
        <v>3593</v>
      </c>
      <c r="AS17">
        <v>3298</v>
      </c>
      <c r="AT17">
        <v>3171</v>
      </c>
      <c r="AU17">
        <v>3790</v>
      </c>
      <c r="AV17">
        <v>4318</v>
      </c>
      <c r="AW17">
        <v>4716</v>
      </c>
      <c r="AX17">
        <v>4974</v>
      </c>
      <c r="AY17">
        <v>4366</v>
      </c>
      <c r="AZ17">
        <v>4640</v>
      </c>
      <c r="BA17">
        <v>3038</v>
      </c>
      <c r="BB17">
        <v>3807</v>
      </c>
      <c r="BC17">
        <v>3960</v>
      </c>
      <c r="BD17">
        <v>4435</v>
      </c>
      <c r="BE17">
        <v>6409</v>
      </c>
      <c r="BF17">
        <v>6515</v>
      </c>
      <c r="BG17">
        <v>5836</v>
      </c>
      <c r="BH17">
        <v>6129</v>
      </c>
      <c r="BI17">
        <v>5460</v>
      </c>
      <c r="BJ17">
        <v>6619</v>
      </c>
      <c r="BK17">
        <v>5476</v>
      </c>
      <c r="BL17">
        <v>5794</v>
      </c>
      <c r="BM17">
        <v>7137</v>
      </c>
      <c r="BN17">
        <v>6737</v>
      </c>
      <c r="BO17">
        <v>5139</v>
      </c>
      <c r="BP17">
        <v>4687</v>
      </c>
      <c r="BQ17">
        <v>5145</v>
      </c>
      <c r="BR17">
        <v>4207</v>
      </c>
      <c r="BS17">
        <v>4772</v>
      </c>
      <c r="BT17">
        <v>5883</v>
      </c>
      <c r="BU17">
        <v>7186</v>
      </c>
      <c r="BV17">
        <v>7466</v>
      </c>
      <c r="BW17">
        <v>5353</v>
      </c>
      <c r="BX17">
        <v>8820</v>
      </c>
      <c r="BY17">
        <v>6505</v>
      </c>
      <c r="BZ17">
        <v>5314</v>
      </c>
      <c r="CA17">
        <v>6666</v>
      </c>
      <c r="CB17">
        <v>7610</v>
      </c>
      <c r="CC17">
        <v>7749</v>
      </c>
      <c r="CD17">
        <v>9973</v>
      </c>
      <c r="CE17">
        <v>7600</v>
      </c>
      <c r="CF17">
        <v>9450</v>
      </c>
      <c r="CG17">
        <v>9370</v>
      </c>
      <c r="CH17">
        <v>9225</v>
      </c>
      <c r="CI17">
        <v>11100</v>
      </c>
      <c r="CJ17">
        <v>12778</v>
      </c>
      <c r="CK17">
        <v>12556</v>
      </c>
      <c r="CL17">
        <v>9935</v>
      </c>
      <c r="CM17">
        <v>8313</v>
      </c>
      <c r="CN17">
        <v>13291</v>
      </c>
      <c r="CO17">
        <v>13369</v>
      </c>
      <c r="CP17">
        <v>11448</v>
      </c>
      <c r="CQ17">
        <v>12126</v>
      </c>
      <c r="CR17">
        <v>11004</v>
      </c>
      <c r="CS17">
        <v>11959</v>
      </c>
      <c r="CT17">
        <v>12925</v>
      </c>
      <c r="CU17">
        <v>13910</v>
      </c>
      <c r="CV17">
        <v>14731</v>
      </c>
      <c r="CW17">
        <v>14075</v>
      </c>
      <c r="CX17">
        <v>13741</v>
      </c>
      <c r="CY17">
        <v>13426</v>
      </c>
      <c r="CZ17">
        <v>12517</v>
      </c>
      <c r="DA17">
        <v>15294</v>
      </c>
      <c r="DB17">
        <v>12871</v>
      </c>
      <c r="DC17">
        <v>9979</v>
      </c>
      <c r="DD17">
        <v>8105</v>
      </c>
      <c r="DE17">
        <v>8047</v>
      </c>
      <c r="DF17">
        <v>6095</v>
      </c>
      <c r="DG17">
        <v>4291</v>
      </c>
      <c r="DH17">
        <v>2897</v>
      </c>
      <c r="DI17">
        <v>3083</v>
      </c>
      <c r="DJ17">
        <v>3274</v>
      </c>
      <c r="DK17">
        <v>3467</v>
      </c>
      <c r="DL17">
        <v>3664</v>
      </c>
      <c r="DM17">
        <v>3602</v>
      </c>
      <c r="DN17">
        <v>3541</v>
      </c>
      <c r="DO17">
        <v>3485</v>
      </c>
      <c r="DP17">
        <v>3425</v>
      </c>
      <c r="DQ17">
        <v>3481</v>
      </c>
      <c r="DR17">
        <v>3511</v>
      </c>
      <c r="DS17">
        <v>3501</v>
      </c>
      <c r="DT17">
        <v>3445</v>
      </c>
      <c r="DU17">
        <v>3434</v>
      </c>
      <c r="DV17">
        <v>3424</v>
      </c>
      <c r="DW17">
        <v>3412</v>
      </c>
      <c r="DX17">
        <v>3404</v>
      </c>
      <c r="DY17">
        <v>3663</v>
      </c>
      <c r="DZ17">
        <v>3931</v>
      </c>
      <c r="EA17">
        <v>4205</v>
      </c>
      <c r="EB17">
        <v>4495</v>
      </c>
      <c r="EC17">
        <v>4318</v>
      </c>
      <c r="ED17">
        <v>4123</v>
      </c>
      <c r="EE17">
        <v>3927</v>
      </c>
      <c r="EF17">
        <v>3744</v>
      </c>
      <c r="EG17">
        <v>3765</v>
      </c>
      <c r="EH17">
        <v>3786</v>
      </c>
      <c r="EI17">
        <v>3801</v>
      </c>
      <c r="EJ17">
        <v>3818</v>
      </c>
      <c r="EK17">
        <v>3937</v>
      </c>
      <c r="EL17">
        <v>4055</v>
      </c>
      <c r="EM17">
        <v>4175</v>
      </c>
      <c r="EN17">
        <v>4292</v>
      </c>
      <c r="EO17">
        <v>4360</v>
      </c>
      <c r="EP17">
        <v>4424</v>
      </c>
      <c r="EQ17">
        <v>4487</v>
      </c>
      <c r="ER17">
        <v>4554</v>
      </c>
      <c r="ES17">
        <v>4488</v>
      </c>
      <c r="ET17">
        <v>4452</v>
      </c>
      <c r="EU17">
        <v>4249</v>
      </c>
      <c r="EV17">
        <v>4431</v>
      </c>
      <c r="EW17">
        <v>4449</v>
      </c>
      <c r="EX17">
        <v>0</v>
      </c>
    </row>
    <row r="18" spans="1:154">
      <c r="A18" t="s">
        <v>134</v>
      </c>
      <c r="B18">
        <v>6374</v>
      </c>
      <c r="C18">
        <v>935</v>
      </c>
      <c r="D18">
        <v>973</v>
      </c>
      <c r="E18">
        <v>997</v>
      </c>
      <c r="F18">
        <v>1007</v>
      </c>
      <c r="G18">
        <v>909</v>
      </c>
      <c r="H18">
        <v>758</v>
      </c>
      <c r="I18">
        <v>988</v>
      </c>
      <c r="J18">
        <v>797</v>
      </c>
      <c r="K18">
        <v>823</v>
      </c>
      <c r="L18">
        <v>757</v>
      </c>
      <c r="M18">
        <v>667</v>
      </c>
      <c r="N18">
        <v>655</v>
      </c>
      <c r="O18">
        <v>784</v>
      </c>
      <c r="P18">
        <v>958</v>
      </c>
      <c r="Q18">
        <v>986</v>
      </c>
      <c r="R18">
        <v>1127</v>
      </c>
      <c r="S18">
        <v>950</v>
      </c>
      <c r="T18">
        <v>749</v>
      </c>
      <c r="U18">
        <v>784</v>
      </c>
      <c r="V18">
        <v>676</v>
      </c>
      <c r="W18">
        <v>816</v>
      </c>
      <c r="X18">
        <v>841</v>
      </c>
      <c r="Y18">
        <v>939</v>
      </c>
      <c r="Z18">
        <v>1208</v>
      </c>
      <c r="AA18">
        <v>1139</v>
      </c>
      <c r="AB18">
        <v>1112</v>
      </c>
      <c r="AC18">
        <v>1195</v>
      </c>
      <c r="AD18">
        <v>1248</v>
      </c>
      <c r="AE18">
        <v>1621</v>
      </c>
      <c r="AF18">
        <v>1646</v>
      </c>
      <c r="AG18">
        <v>1456</v>
      </c>
      <c r="AH18">
        <v>1433</v>
      </c>
      <c r="AI18">
        <v>1321</v>
      </c>
      <c r="AJ18">
        <v>1573</v>
      </c>
      <c r="AK18">
        <v>1520</v>
      </c>
      <c r="AL18">
        <v>1651</v>
      </c>
      <c r="AM18">
        <v>1572</v>
      </c>
      <c r="AN18">
        <v>1644</v>
      </c>
      <c r="AO18">
        <v>1419</v>
      </c>
      <c r="AP18">
        <v>1404</v>
      </c>
      <c r="AQ18">
        <v>1332</v>
      </c>
      <c r="AR18">
        <v>1285</v>
      </c>
      <c r="AS18">
        <v>1155</v>
      </c>
      <c r="AT18">
        <v>1261</v>
      </c>
      <c r="AU18">
        <v>1409</v>
      </c>
      <c r="AV18">
        <v>1335</v>
      </c>
      <c r="AW18">
        <v>1459</v>
      </c>
      <c r="AX18">
        <v>1403</v>
      </c>
      <c r="AY18">
        <v>1300</v>
      </c>
      <c r="AZ18">
        <v>1544</v>
      </c>
      <c r="BA18">
        <v>1527</v>
      </c>
      <c r="BB18">
        <v>1551</v>
      </c>
      <c r="BC18">
        <v>1901</v>
      </c>
      <c r="BD18">
        <v>2201</v>
      </c>
      <c r="BE18">
        <v>2175</v>
      </c>
      <c r="BF18">
        <v>874</v>
      </c>
      <c r="BG18">
        <v>936</v>
      </c>
      <c r="BH18">
        <v>835</v>
      </c>
      <c r="BI18">
        <v>826</v>
      </c>
      <c r="BJ18">
        <v>811</v>
      </c>
      <c r="BK18">
        <v>723</v>
      </c>
      <c r="BL18">
        <v>689</v>
      </c>
      <c r="BM18">
        <v>722</v>
      </c>
      <c r="BN18">
        <v>688</v>
      </c>
      <c r="BO18">
        <v>1126</v>
      </c>
      <c r="BP18">
        <v>1054</v>
      </c>
      <c r="BQ18">
        <v>1053</v>
      </c>
      <c r="BR18">
        <v>940</v>
      </c>
      <c r="BS18">
        <v>1035</v>
      </c>
      <c r="BT18">
        <v>4336</v>
      </c>
      <c r="BU18">
        <v>3313</v>
      </c>
      <c r="BV18">
        <v>2376</v>
      </c>
      <c r="BW18">
        <v>2426</v>
      </c>
      <c r="BX18">
        <v>3270</v>
      </c>
      <c r="BY18">
        <v>2757</v>
      </c>
      <c r="BZ18">
        <v>3395</v>
      </c>
      <c r="CA18">
        <v>2985</v>
      </c>
      <c r="CB18">
        <v>3230</v>
      </c>
      <c r="CC18">
        <v>3550</v>
      </c>
      <c r="CD18">
        <v>4714</v>
      </c>
      <c r="CE18">
        <v>3858</v>
      </c>
      <c r="CF18">
        <v>4065</v>
      </c>
      <c r="CG18">
        <v>4582</v>
      </c>
      <c r="CH18">
        <v>5385</v>
      </c>
      <c r="CI18">
        <v>5474</v>
      </c>
      <c r="CJ18">
        <v>5725</v>
      </c>
      <c r="CK18">
        <v>6248</v>
      </c>
      <c r="CL18">
        <v>6339</v>
      </c>
      <c r="CM18">
        <v>8384</v>
      </c>
      <c r="CN18">
        <v>9862</v>
      </c>
      <c r="CO18">
        <v>11674</v>
      </c>
      <c r="CP18">
        <v>10530</v>
      </c>
      <c r="CQ18">
        <v>15236</v>
      </c>
      <c r="CR18">
        <v>9851</v>
      </c>
      <c r="CS18">
        <v>18414</v>
      </c>
      <c r="CT18">
        <v>27595</v>
      </c>
      <c r="CU18">
        <v>18415</v>
      </c>
      <c r="CV18">
        <v>27783</v>
      </c>
      <c r="CW18">
        <v>9106</v>
      </c>
      <c r="CX18">
        <v>2408</v>
      </c>
      <c r="CY18">
        <v>1850</v>
      </c>
      <c r="CZ18">
        <v>2114</v>
      </c>
      <c r="DA18">
        <v>2247</v>
      </c>
      <c r="DB18">
        <v>2402</v>
      </c>
      <c r="DC18">
        <v>2393</v>
      </c>
      <c r="DD18">
        <v>1692</v>
      </c>
      <c r="DE18">
        <v>2074</v>
      </c>
      <c r="DF18">
        <v>1439</v>
      </c>
      <c r="DG18">
        <v>1537</v>
      </c>
      <c r="DH18">
        <v>1575</v>
      </c>
      <c r="DI18">
        <v>4822</v>
      </c>
      <c r="DJ18">
        <v>1660</v>
      </c>
      <c r="DK18">
        <v>1561</v>
      </c>
      <c r="DL18">
        <v>1433</v>
      </c>
      <c r="DM18">
        <v>1351</v>
      </c>
      <c r="DN18">
        <v>2841</v>
      </c>
      <c r="DO18">
        <v>3782</v>
      </c>
      <c r="DP18">
        <v>1776</v>
      </c>
      <c r="DQ18">
        <v>2851</v>
      </c>
      <c r="DR18">
        <v>1577</v>
      </c>
      <c r="DS18">
        <v>1730</v>
      </c>
      <c r="DT18">
        <v>1614</v>
      </c>
      <c r="DU18">
        <v>1922</v>
      </c>
      <c r="DV18">
        <v>1914</v>
      </c>
      <c r="DW18">
        <v>2017</v>
      </c>
      <c r="DX18">
        <v>1830</v>
      </c>
      <c r="DY18">
        <v>1770</v>
      </c>
      <c r="DZ18">
        <v>1966</v>
      </c>
      <c r="EA18">
        <v>1528</v>
      </c>
      <c r="EB18">
        <v>1658</v>
      </c>
      <c r="EC18">
        <v>1802</v>
      </c>
      <c r="ED18">
        <v>1697</v>
      </c>
      <c r="EE18">
        <v>1922</v>
      </c>
      <c r="EF18">
        <v>2150</v>
      </c>
      <c r="EG18">
        <v>2116</v>
      </c>
      <c r="EH18">
        <v>2013</v>
      </c>
      <c r="EI18">
        <v>1594</v>
      </c>
      <c r="EJ18">
        <v>1828</v>
      </c>
      <c r="EK18">
        <v>1874</v>
      </c>
      <c r="EL18">
        <v>1545</v>
      </c>
      <c r="EM18">
        <v>1521</v>
      </c>
      <c r="EN18">
        <v>1510</v>
      </c>
      <c r="EO18">
        <v>1606</v>
      </c>
      <c r="EP18">
        <v>1746</v>
      </c>
      <c r="EQ18">
        <v>1598</v>
      </c>
      <c r="ER18">
        <v>1863</v>
      </c>
      <c r="ES18">
        <v>2079</v>
      </c>
      <c r="ET18">
        <v>1764</v>
      </c>
      <c r="EU18">
        <v>1816</v>
      </c>
      <c r="EV18">
        <v>1931</v>
      </c>
      <c r="EW18">
        <v>1838</v>
      </c>
      <c r="EX18">
        <v>0</v>
      </c>
    </row>
    <row r="19" spans="1:154">
      <c r="A19" t="s">
        <v>145</v>
      </c>
      <c r="B19">
        <v>5996</v>
      </c>
      <c r="C19">
        <v>65474</v>
      </c>
      <c r="D19">
        <v>62093</v>
      </c>
      <c r="E19">
        <v>62232</v>
      </c>
      <c r="F19">
        <v>60793</v>
      </c>
      <c r="G19">
        <v>62596</v>
      </c>
      <c r="H19">
        <v>58925</v>
      </c>
      <c r="I19">
        <v>57595</v>
      </c>
      <c r="J19">
        <v>58826</v>
      </c>
      <c r="K19">
        <v>60356</v>
      </c>
      <c r="L19">
        <v>57854</v>
      </c>
      <c r="M19">
        <v>57983</v>
      </c>
      <c r="N19">
        <v>61065</v>
      </c>
      <c r="O19">
        <v>65520</v>
      </c>
      <c r="P19">
        <v>63508</v>
      </c>
      <c r="Q19">
        <v>65194</v>
      </c>
      <c r="R19">
        <v>64893</v>
      </c>
      <c r="S19">
        <v>64565</v>
      </c>
      <c r="T19">
        <v>60535</v>
      </c>
      <c r="U19">
        <v>59605</v>
      </c>
      <c r="V19">
        <v>58633</v>
      </c>
      <c r="W19">
        <v>56089</v>
      </c>
      <c r="X19">
        <v>55083</v>
      </c>
      <c r="Y19">
        <v>57024</v>
      </c>
      <c r="Z19">
        <v>58862</v>
      </c>
      <c r="AA19">
        <v>62869</v>
      </c>
      <c r="AB19">
        <v>60563</v>
      </c>
      <c r="AC19">
        <v>62559</v>
      </c>
      <c r="AD19">
        <v>65888</v>
      </c>
      <c r="AE19">
        <v>67418</v>
      </c>
      <c r="AF19">
        <v>65426</v>
      </c>
      <c r="AG19">
        <v>66614</v>
      </c>
      <c r="AH19">
        <v>68239</v>
      </c>
      <c r="AI19">
        <v>73519</v>
      </c>
      <c r="AJ19">
        <v>73491</v>
      </c>
      <c r="AK19">
        <v>72961</v>
      </c>
      <c r="AL19">
        <v>75339</v>
      </c>
      <c r="AM19">
        <v>78302</v>
      </c>
      <c r="AN19">
        <v>73820</v>
      </c>
      <c r="AO19">
        <v>74581</v>
      </c>
      <c r="AP19">
        <v>73365</v>
      </c>
      <c r="AQ19">
        <v>75277</v>
      </c>
      <c r="AR19">
        <v>72775</v>
      </c>
      <c r="AS19">
        <v>70752</v>
      </c>
      <c r="AT19">
        <v>70585</v>
      </c>
      <c r="AU19">
        <v>71512</v>
      </c>
      <c r="AV19">
        <v>69140</v>
      </c>
      <c r="AW19">
        <v>68080</v>
      </c>
      <c r="AX19">
        <v>67545</v>
      </c>
      <c r="AY19">
        <v>62777</v>
      </c>
      <c r="AZ19">
        <v>60660</v>
      </c>
      <c r="BA19">
        <v>60664</v>
      </c>
      <c r="BB19">
        <v>56467</v>
      </c>
      <c r="BC19">
        <v>57855</v>
      </c>
      <c r="BD19">
        <v>52180</v>
      </c>
      <c r="BE19">
        <v>53207</v>
      </c>
      <c r="BF19">
        <v>50319</v>
      </c>
      <c r="BG19">
        <v>53274</v>
      </c>
      <c r="BH19">
        <v>48363</v>
      </c>
      <c r="BI19">
        <v>49002</v>
      </c>
      <c r="BJ19">
        <v>48790</v>
      </c>
      <c r="BK19">
        <v>52162</v>
      </c>
      <c r="BL19">
        <v>49715</v>
      </c>
      <c r="BM19">
        <v>53920</v>
      </c>
      <c r="BN19">
        <v>55319</v>
      </c>
      <c r="BO19">
        <v>60245</v>
      </c>
      <c r="BP19">
        <v>58001</v>
      </c>
      <c r="BQ19">
        <v>58492</v>
      </c>
      <c r="BR19">
        <v>61959</v>
      </c>
      <c r="BS19">
        <v>66592</v>
      </c>
      <c r="BT19">
        <v>67411</v>
      </c>
      <c r="BU19">
        <v>70800</v>
      </c>
      <c r="BV19">
        <v>72558</v>
      </c>
      <c r="BW19">
        <v>73058</v>
      </c>
      <c r="BX19">
        <v>74490</v>
      </c>
      <c r="BY19">
        <v>76885</v>
      </c>
      <c r="BZ19">
        <v>78361</v>
      </c>
      <c r="CA19">
        <v>84756</v>
      </c>
      <c r="CB19">
        <v>85820</v>
      </c>
      <c r="CC19">
        <v>87833</v>
      </c>
      <c r="CD19">
        <v>93175</v>
      </c>
      <c r="CE19">
        <v>96512</v>
      </c>
      <c r="CF19">
        <v>99354</v>
      </c>
      <c r="CG19">
        <v>102287</v>
      </c>
      <c r="CH19">
        <v>107156</v>
      </c>
      <c r="CI19">
        <v>110425</v>
      </c>
      <c r="CJ19">
        <v>112633</v>
      </c>
      <c r="CK19">
        <v>115671</v>
      </c>
      <c r="CL19">
        <v>117766</v>
      </c>
      <c r="CM19">
        <v>120347</v>
      </c>
      <c r="CN19">
        <v>124498</v>
      </c>
      <c r="CO19">
        <v>125659</v>
      </c>
      <c r="CP19">
        <v>129812</v>
      </c>
      <c r="CQ19">
        <v>131930</v>
      </c>
      <c r="CR19">
        <v>133631</v>
      </c>
      <c r="CS19">
        <v>134830</v>
      </c>
      <c r="CT19">
        <v>138661</v>
      </c>
      <c r="CU19">
        <v>145801</v>
      </c>
      <c r="CV19">
        <v>146660</v>
      </c>
      <c r="CW19">
        <v>150763</v>
      </c>
      <c r="CX19">
        <v>158973</v>
      </c>
      <c r="CY19">
        <v>167554</v>
      </c>
      <c r="CZ19">
        <v>162187</v>
      </c>
      <c r="DA19">
        <v>165039</v>
      </c>
      <c r="DB19">
        <v>166752</v>
      </c>
      <c r="DC19">
        <v>163189</v>
      </c>
      <c r="DD19">
        <v>160406</v>
      </c>
      <c r="DE19">
        <v>164289</v>
      </c>
      <c r="DF19">
        <v>170198</v>
      </c>
      <c r="DG19">
        <v>171092</v>
      </c>
      <c r="DH19">
        <v>170079</v>
      </c>
      <c r="DI19">
        <v>177063</v>
      </c>
      <c r="DJ19">
        <v>187511</v>
      </c>
      <c r="DK19">
        <v>190718</v>
      </c>
      <c r="DL19">
        <v>190474</v>
      </c>
      <c r="DM19">
        <v>202934</v>
      </c>
      <c r="DN19">
        <v>220681</v>
      </c>
      <c r="DO19">
        <v>221909</v>
      </c>
      <c r="DP19">
        <v>217807</v>
      </c>
      <c r="DQ19">
        <v>220687</v>
      </c>
      <c r="DR19">
        <v>238651</v>
      </c>
      <c r="DS19">
        <v>251573</v>
      </c>
      <c r="DT19">
        <v>240964</v>
      </c>
      <c r="DU19">
        <v>246391</v>
      </c>
      <c r="DV19">
        <v>249079</v>
      </c>
      <c r="DW19">
        <v>254907</v>
      </c>
      <c r="DX19">
        <v>237826</v>
      </c>
      <c r="DY19">
        <v>238877</v>
      </c>
      <c r="DZ19">
        <v>243105</v>
      </c>
      <c r="EA19">
        <v>243893</v>
      </c>
      <c r="EB19">
        <v>236610</v>
      </c>
      <c r="EC19">
        <v>243663</v>
      </c>
      <c r="ED19">
        <v>258901</v>
      </c>
      <c r="EE19">
        <v>279821</v>
      </c>
      <c r="EF19">
        <v>274868</v>
      </c>
      <c r="EG19">
        <v>287507</v>
      </c>
      <c r="EH19">
        <v>294534</v>
      </c>
      <c r="EI19">
        <v>299734</v>
      </c>
      <c r="EJ19">
        <v>298421</v>
      </c>
      <c r="EK19">
        <v>305943</v>
      </c>
      <c r="EL19">
        <v>312618</v>
      </c>
      <c r="EM19">
        <v>319706</v>
      </c>
      <c r="EN19">
        <v>312427</v>
      </c>
      <c r="EO19">
        <v>318413</v>
      </c>
      <c r="EP19">
        <v>321541</v>
      </c>
      <c r="EQ19">
        <v>331771</v>
      </c>
      <c r="ER19">
        <v>323666</v>
      </c>
      <c r="ES19">
        <v>326368</v>
      </c>
      <c r="ET19">
        <v>335092</v>
      </c>
      <c r="EU19">
        <v>339894</v>
      </c>
      <c r="EV19">
        <v>335178</v>
      </c>
      <c r="EW19">
        <v>330227</v>
      </c>
      <c r="EX19">
        <v>0</v>
      </c>
    </row>
    <row r="20" spans="1:154">
      <c r="A20" t="s">
        <v>284</v>
      </c>
      <c r="B20">
        <v>6084</v>
      </c>
      <c r="C20">
        <v>2747</v>
      </c>
      <c r="D20">
        <v>2844</v>
      </c>
      <c r="E20">
        <v>3055</v>
      </c>
      <c r="F20">
        <v>3458</v>
      </c>
      <c r="G20">
        <v>3569</v>
      </c>
      <c r="H20">
        <v>3556</v>
      </c>
      <c r="I20">
        <v>3559</v>
      </c>
      <c r="J20">
        <v>3684</v>
      </c>
      <c r="K20">
        <v>4107</v>
      </c>
      <c r="L20">
        <v>3761</v>
      </c>
      <c r="M20">
        <v>4296</v>
      </c>
      <c r="N20">
        <v>3813</v>
      </c>
      <c r="O20">
        <v>3972</v>
      </c>
      <c r="P20">
        <v>4610</v>
      </c>
      <c r="Q20">
        <v>5083</v>
      </c>
      <c r="R20">
        <v>5992</v>
      </c>
      <c r="S20">
        <v>7350</v>
      </c>
      <c r="T20">
        <v>7757</v>
      </c>
      <c r="U20">
        <v>7305</v>
      </c>
      <c r="V20">
        <v>8785</v>
      </c>
      <c r="W20">
        <v>10104</v>
      </c>
      <c r="X20">
        <v>11093</v>
      </c>
      <c r="Y20">
        <v>12727</v>
      </c>
      <c r="Z20">
        <v>11960</v>
      </c>
      <c r="AA20">
        <v>14085</v>
      </c>
      <c r="AB20">
        <v>14614</v>
      </c>
      <c r="AC20">
        <v>14149</v>
      </c>
      <c r="AD20">
        <v>13327</v>
      </c>
      <c r="AE20">
        <v>14072</v>
      </c>
      <c r="AF20">
        <v>14183</v>
      </c>
      <c r="AG20">
        <v>11595</v>
      </c>
      <c r="AH20">
        <v>9891</v>
      </c>
      <c r="AI20">
        <v>7403</v>
      </c>
      <c r="AJ20">
        <v>5753</v>
      </c>
      <c r="AK20">
        <v>5019</v>
      </c>
      <c r="AL20">
        <v>5216</v>
      </c>
      <c r="AM20">
        <v>5761</v>
      </c>
      <c r="AN20">
        <v>5865</v>
      </c>
      <c r="AO20">
        <v>6488</v>
      </c>
      <c r="AP20">
        <v>7116</v>
      </c>
      <c r="AQ20">
        <v>8123</v>
      </c>
      <c r="AR20">
        <v>8418</v>
      </c>
      <c r="AS20">
        <v>8850</v>
      </c>
      <c r="AT20">
        <v>9060</v>
      </c>
      <c r="AU20">
        <v>8479</v>
      </c>
      <c r="AV20">
        <v>7953</v>
      </c>
      <c r="AW20">
        <v>7802</v>
      </c>
      <c r="AX20">
        <v>7701</v>
      </c>
      <c r="AY20">
        <v>14658</v>
      </c>
      <c r="AZ20">
        <v>12230</v>
      </c>
      <c r="BA20">
        <v>9902</v>
      </c>
      <c r="BB20">
        <v>8828</v>
      </c>
      <c r="BC20">
        <v>8406</v>
      </c>
      <c r="BD20">
        <v>8358</v>
      </c>
      <c r="BE20">
        <v>7910</v>
      </c>
      <c r="BF20">
        <v>6942</v>
      </c>
      <c r="BG20">
        <v>7591</v>
      </c>
      <c r="BH20">
        <v>8601</v>
      </c>
      <c r="BI20">
        <v>8554</v>
      </c>
      <c r="BJ20">
        <v>6230</v>
      </c>
      <c r="BK20">
        <v>5869</v>
      </c>
      <c r="BL20">
        <v>5520</v>
      </c>
      <c r="BM20">
        <v>2636</v>
      </c>
      <c r="BN20">
        <v>2483</v>
      </c>
      <c r="BO20">
        <v>2536</v>
      </c>
      <c r="BP20">
        <v>2594</v>
      </c>
      <c r="BQ20">
        <v>4209</v>
      </c>
      <c r="BR20">
        <v>4464</v>
      </c>
      <c r="BS20">
        <v>4969</v>
      </c>
      <c r="BT20">
        <v>3871</v>
      </c>
      <c r="BU20">
        <v>2274</v>
      </c>
      <c r="BV20">
        <v>2293</v>
      </c>
      <c r="BW20">
        <v>5021</v>
      </c>
      <c r="BX20">
        <v>2302</v>
      </c>
      <c r="BY20">
        <v>2823</v>
      </c>
      <c r="BZ20">
        <v>2420</v>
      </c>
      <c r="CA20">
        <v>1653</v>
      </c>
      <c r="CB20">
        <v>1621</v>
      </c>
      <c r="CC20">
        <v>1717</v>
      </c>
      <c r="CD20">
        <v>1983</v>
      </c>
      <c r="CE20">
        <v>2169</v>
      </c>
      <c r="CF20">
        <v>1651</v>
      </c>
      <c r="CG20">
        <v>2120</v>
      </c>
      <c r="CH20">
        <v>1692</v>
      </c>
      <c r="CI20">
        <v>2400</v>
      </c>
      <c r="CJ20">
        <v>2869</v>
      </c>
      <c r="CK20">
        <v>4738</v>
      </c>
      <c r="CL20">
        <v>1606</v>
      </c>
      <c r="CM20">
        <v>1475</v>
      </c>
      <c r="CN20">
        <v>1944</v>
      </c>
      <c r="CO20">
        <v>1813</v>
      </c>
      <c r="CP20">
        <v>1781</v>
      </c>
      <c r="CQ20">
        <v>2550</v>
      </c>
      <c r="CR20">
        <v>2619</v>
      </c>
      <c r="CS20">
        <v>2249</v>
      </c>
      <c r="CT20">
        <v>1696</v>
      </c>
      <c r="CU20">
        <v>1138</v>
      </c>
      <c r="CV20">
        <v>903</v>
      </c>
      <c r="CW20">
        <v>862</v>
      </c>
      <c r="CX20">
        <v>842</v>
      </c>
      <c r="CY20">
        <v>823</v>
      </c>
      <c r="CZ20">
        <v>767</v>
      </c>
      <c r="DA20">
        <v>3396</v>
      </c>
      <c r="DB20">
        <v>5204</v>
      </c>
      <c r="DC20">
        <v>7267</v>
      </c>
      <c r="DD20">
        <v>9371</v>
      </c>
      <c r="DE20">
        <v>12132</v>
      </c>
      <c r="DF20">
        <v>14413</v>
      </c>
      <c r="DG20">
        <v>17024</v>
      </c>
      <c r="DH20">
        <v>19655</v>
      </c>
      <c r="DI20">
        <v>21233</v>
      </c>
      <c r="DJ20">
        <v>22864</v>
      </c>
      <c r="DK20">
        <v>24528</v>
      </c>
      <c r="DL20">
        <v>26231</v>
      </c>
      <c r="DM20">
        <v>26122</v>
      </c>
      <c r="DN20">
        <v>26000</v>
      </c>
      <c r="DO20">
        <v>25913</v>
      </c>
      <c r="DP20">
        <v>25780</v>
      </c>
      <c r="DQ20">
        <v>26578</v>
      </c>
      <c r="DR20">
        <v>27140</v>
      </c>
      <c r="DS20">
        <v>27337</v>
      </c>
      <c r="DT20">
        <v>27149</v>
      </c>
      <c r="DU20">
        <v>27339</v>
      </c>
      <c r="DV20">
        <v>27550</v>
      </c>
      <c r="DW20">
        <v>27754</v>
      </c>
      <c r="DX20">
        <v>28008</v>
      </c>
      <c r="DY20">
        <v>30478</v>
      </c>
      <c r="DZ20">
        <v>33057</v>
      </c>
      <c r="EA20">
        <v>35693</v>
      </c>
      <c r="EB20">
        <v>38493</v>
      </c>
      <c r="EC20">
        <v>36981</v>
      </c>
      <c r="ED20">
        <v>35309</v>
      </c>
      <c r="EE20">
        <v>33632</v>
      </c>
      <c r="EF20">
        <v>32062</v>
      </c>
      <c r="EG20">
        <v>32246</v>
      </c>
      <c r="EH20">
        <v>32421</v>
      </c>
      <c r="EI20">
        <v>32546</v>
      </c>
      <c r="EJ20">
        <v>32701</v>
      </c>
      <c r="EK20">
        <v>33717</v>
      </c>
      <c r="EL20">
        <v>34723</v>
      </c>
      <c r="EM20">
        <v>35753</v>
      </c>
      <c r="EN20">
        <v>36751</v>
      </c>
      <c r="EO20">
        <v>37335</v>
      </c>
      <c r="EP20">
        <v>37887</v>
      </c>
      <c r="EQ20">
        <v>38428</v>
      </c>
      <c r="ER20">
        <v>39000</v>
      </c>
      <c r="ES20">
        <v>38439</v>
      </c>
      <c r="ET20">
        <v>38127</v>
      </c>
      <c r="EU20">
        <v>36387</v>
      </c>
      <c r="EV20">
        <v>37948</v>
      </c>
      <c r="EW20">
        <v>38097</v>
      </c>
      <c r="EX20">
        <v>0</v>
      </c>
    </row>
    <row r="21" spans="1:154">
      <c r="A21" t="s">
        <v>146</v>
      </c>
      <c r="B21">
        <v>5998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293</v>
      </c>
      <c r="BH21">
        <v>585</v>
      </c>
      <c r="BI21">
        <v>1170</v>
      </c>
      <c r="BJ21">
        <v>1755</v>
      </c>
      <c r="BK21">
        <v>2340</v>
      </c>
      <c r="BL21">
        <v>3511</v>
      </c>
      <c r="BM21">
        <v>4681</v>
      </c>
      <c r="BN21">
        <v>5851</v>
      </c>
      <c r="BO21">
        <v>6635</v>
      </c>
      <c r="BP21">
        <v>8802</v>
      </c>
      <c r="BQ21">
        <v>9277</v>
      </c>
      <c r="BR21">
        <v>10672</v>
      </c>
      <c r="BS21">
        <v>11230</v>
      </c>
      <c r="BT21">
        <v>11156</v>
      </c>
      <c r="BU21">
        <v>11329</v>
      </c>
      <c r="BV21">
        <v>12037</v>
      </c>
      <c r="BW21">
        <v>13112</v>
      </c>
      <c r="BX21">
        <v>13716</v>
      </c>
      <c r="BY21">
        <v>14757</v>
      </c>
      <c r="BZ21">
        <v>15629</v>
      </c>
      <c r="CA21">
        <v>16491</v>
      </c>
      <c r="CB21">
        <v>18936</v>
      </c>
      <c r="CC21">
        <v>20680</v>
      </c>
      <c r="CD21">
        <v>46682</v>
      </c>
      <c r="CE21">
        <v>47759</v>
      </c>
      <c r="CF21">
        <v>48597</v>
      </c>
      <c r="CG21">
        <v>49437</v>
      </c>
      <c r="CH21">
        <v>51169</v>
      </c>
      <c r="CI21">
        <v>52088</v>
      </c>
      <c r="CJ21">
        <v>52581</v>
      </c>
      <c r="CK21">
        <v>53455</v>
      </c>
      <c r="CL21">
        <v>53860</v>
      </c>
      <c r="CM21">
        <v>54474</v>
      </c>
      <c r="CN21">
        <v>55842</v>
      </c>
      <c r="CO21">
        <v>55839</v>
      </c>
      <c r="CP21">
        <v>57107</v>
      </c>
      <c r="CQ21">
        <v>57413</v>
      </c>
      <c r="CR21">
        <v>57678</v>
      </c>
      <c r="CS21">
        <v>57661</v>
      </c>
      <c r="CT21">
        <v>58694</v>
      </c>
      <c r="CU21">
        <v>58656</v>
      </c>
      <c r="CV21">
        <v>60468</v>
      </c>
      <c r="CW21">
        <v>61326</v>
      </c>
      <c r="CX21">
        <v>63446</v>
      </c>
      <c r="CY21">
        <v>65508</v>
      </c>
      <c r="CZ21">
        <v>69903</v>
      </c>
      <c r="DA21">
        <v>72408</v>
      </c>
      <c r="DB21">
        <v>75969</v>
      </c>
      <c r="DC21">
        <v>78595</v>
      </c>
      <c r="DD21">
        <v>81049</v>
      </c>
      <c r="DE21">
        <v>86342</v>
      </c>
      <c r="DF21">
        <v>90025</v>
      </c>
      <c r="DG21">
        <v>92006</v>
      </c>
      <c r="DH21">
        <v>95709</v>
      </c>
      <c r="DI21">
        <v>101202</v>
      </c>
      <c r="DJ21">
        <v>105540</v>
      </c>
      <c r="DK21">
        <v>110979</v>
      </c>
      <c r="DL21">
        <v>115183</v>
      </c>
      <c r="DM21">
        <v>119605</v>
      </c>
      <c r="DN21">
        <v>123482</v>
      </c>
      <c r="DO21">
        <v>126210</v>
      </c>
      <c r="DP21">
        <v>126691</v>
      </c>
      <c r="DQ21">
        <v>125308</v>
      </c>
      <c r="DR21">
        <v>125789</v>
      </c>
      <c r="DS21">
        <v>125258</v>
      </c>
      <c r="DT21">
        <v>128716</v>
      </c>
      <c r="DU21">
        <v>133759</v>
      </c>
      <c r="DV21">
        <v>136844</v>
      </c>
      <c r="DW21">
        <v>139097</v>
      </c>
      <c r="DX21">
        <v>140849</v>
      </c>
      <c r="DY21">
        <v>146352</v>
      </c>
      <c r="DZ21">
        <v>151207</v>
      </c>
      <c r="EA21">
        <v>152245</v>
      </c>
      <c r="EB21">
        <v>153890</v>
      </c>
      <c r="EC21">
        <v>153996</v>
      </c>
      <c r="ED21">
        <v>153554</v>
      </c>
      <c r="EE21">
        <v>153216</v>
      </c>
      <c r="EF21">
        <v>154528</v>
      </c>
      <c r="EG21">
        <v>157035</v>
      </c>
      <c r="EH21">
        <v>158367</v>
      </c>
      <c r="EI21">
        <v>159666</v>
      </c>
      <c r="EJ21">
        <v>158200</v>
      </c>
      <c r="EK21">
        <v>158575</v>
      </c>
      <c r="EL21">
        <v>158918</v>
      </c>
      <c r="EM21">
        <v>161158</v>
      </c>
      <c r="EN21">
        <v>164736</v>
      </c>
      <c r="EO21">
        <v>163794</v>
      </c>
      <c r="EP21">
        <v>165259</v>
      </c>
      <c r="EQ21">
        <v>169022</v>
      </c>
      <c r="ER21">
        <v>170060</v>
      </c>
      <c r="ES21">
        <v>173783</v>
      </c>
      <c r="ET21">
        <v>177471</v>
      </c>
      <c r="EU21">
        <v>178456</v>
      </c>
      <c r="EV21">
        <v>179559</v>
      </c>
      <c r="EW21">
        <v>181938</v>
      </c>
      <c r="EX21">
        <v>0</v>
      </c>
    </row>
    <row r="22" spans="1:154">
      <c r="A22" t="s">
        <v>286</v>
      </c>
      <c r="B22">
        <v>6088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1427</v>
      </c>
      <c r="AE22">
        <v>1494</v>
      </c>
      <c r="AF22">
        <v>1480</v>
      </c>
      <c r="AG22">
        <v>1587</v>
      </c>
      <c r="AH22">
        <v>1725</v>
      </c>
      <c r="AI22">
        <v>1757</v>
      </c>
      <c r="AJ22">
        <v>1885</v>
      </c>
      <c r="AK22">
        <v>1937</v>
      </c>
      <c r="AL22">
        <v>2015</v>
      </c>
      <c r="AM22">
        <v>2112</v>
      </c>
      <c r="AN22">
        <v>2270</v>
      </c>
      <c r="AO22">
        <v>2326</v>
      </c>
      <c r="AP22">
        <v>2329</v>
      </c>
      <c r="AQ22">
        <v>2428</v>
      </c>
      <c r="AR22">
        <v>2599</v>
      </c>
      <c r="AS22">
        <v>2610</v>
      </c>
      <c r="AT22">
        <v>2791</v>
      </c>
      <c r="AU22">
        <v>2929</v>
      </c>
      <c r="AV22">
        <v>2813</v>
      </c>
      <c r="AW22">
        <v>2738</v>
      </c>
      <c r="AX22">
        <v>2791</v>
      </c>
      <c r="AY22">
        <v>2722</v>
      </c>
      <c r="AZ22">
        <v>2804</v>
      </c>
      <c r="BA22">
        <v>3006</v>
      </c>
      <c r="BB22">
        <v>2950</v>
      </c>
      <c r="BC22">
        <v>2970</v>
      </c>
      <c r="BD22">
        <v>2979</v>
      </c>
      <c r="BE22">
        <v>3090</v>
      </c>
      <c r="BF22">
        <v>3106</v>
      </c>
      <c r="BG22">
        <v>3446</v>
      </c>
      <c r="BH22">
        <v>3766</v>
      </c>
      <c r="BI22">
        <v>3789</v>
      </c>
      <c r="BJ22">
        <v>4124</v>
      </c>
      <c r="BK22">
        <v>4512</v>
      </c>
      <c r="BL22">
        <v>4763</v>
      </c>
      <c r="BM22">
        <v>4807</v>
      </c>
      <c r="BN22">
        <v>4958</v>
      </c>
      <c r="BO22">
        <v>5071</v>
      </c>
      <c r="BP22">
        <v>5443</v>
      </c>
      <c r="BQ22">
        <v>5614</v>
      </c>
      <c r="BR22">
        <v>5894</v>
      </c>
      <c r="BS22">
        <v>6330</v>
      </c>
      <c r="BT22">
        <v>6593</v>
      </c>
      <c r="BU22">
        <v>6988</v>
      </c>
      <c r="BV22">
        <v>7592</v>
      </c>
      <c r="BW22">
        <v>8326</v>
      </c>
      <c r="BX22">
        <v>8689</v>
      </c>
      <c r="BY22">
        <v>9831</v>
      </c>
      <c r="BZ22">
        <v>9644</v>
      </c>
      <c r="CA22">
        <v>9710</v>
      </c>
      <c r="CB22">
        <v>9759</v>
      </c>
      <c r="CC22">
        <v>9802</v>
      </c>
      <c r="CD22">
        <v>9949</v>
      </c>
      <c r="CE22">
        <v>10546</v>
      </c>
      <c r="CF22">
        <v>10968</v>
      </c>
      <c r="CG22">
        <v>11736</v>
      </c>
      <c r="CH22">
        <v>11784</v>
      </c>
      <c r="CI22">
        <v>11800</v>
      </c>
      <c r="CJ22">
        <v>12107</v>
      </c>
      <c r="CK22">
        <v>12914</v>
      </c>
      <c r="CL22">
        <v>13220</v>
      </c>
      <c r="CM22">
        <v>13827</v>
      </c>
      <c r="CN22">
        <v>14434</v>
      </c>
      <c r="CO22">
        <v>14941</v>
      </c>
      <c r="CP22">
        <v>15447</v>
      </c>
      <c r="CQ22">
        <v>15954</v>
      </c>
      <c r="CR22">
        <v>16461</v>
      </c>
      <c r="CS22">
        <v>16248</v>
      </c>
      <c r="CT22">
        <v>15513</v>
      </c>
      <c r="CU22">
        <v>14798</v>
      </c>
      <c r="CV22">
        <v>14413</v>
      </c>
      <c r="CW22">
        <v>13770</v>
      </c>
      <c r="CX22">
        <v>13444</v>
      </c>
      <c r="CY22">
        <v>13136</v>
      </c>
      <c r="CZ22">
        <v>12247</v>
      </c>
      <c r="DA22">
        <v>14827</v>
      </c>
      <c r="DB22">
        <v>19729</v>
      </c>
      <c r="DC22">
        <v>23601</v>
      </c>
      <c r="DD22">
        <v>28899</v>
      </c>
      <c r="DE22">
        <v>31718</v>
      </c>
      <c r="DF22">
        <v>35970</v>
      </c>
      <c r="DG22">
        <v>39802</v>
      </c>
      <c r="DH22">
        <v>43258</v>
      </c>
      <c r="DI22">
        <v>45192</v>
      </c>
      <c r="DJ22">
        <v>47148</v>
      </c>
      <c r="DK22">
        <v>49117</v>
      </c>
      <c r="DL22">
        <v>51074</v>
      </c>
      <c r="DM22">
        <v>49350</v>
      </c>
      <c r="DN22">
        <v>47649</v>
      </c>
      <c r="DO22">
        <v>46065</v>
      </c>
      <c r="DP22">
        <v>44441</v>
      </c>
      <c r="DQ22">
        <v>44164</v>
      </c>
      <c r="DR22">
        <v>43677</v>
      </c>
      <c r="DS22">
        <v>42799</v>
      </c>
      <c r="DT22">
        <v>41464</v>
      </c>
      <c r="DU22">
        <v>40614</v>
      </c>
      <c r="DV22">
        <v>39736</v>
      </c>
      <c r="DW22">
        <v>38810</v>
      </c>
      <c r="DX22">
        <v>37873</v>
      </c>
      <c r="DY22">
        <v>39833</v>
      </c>
      <c r="DZ22">
        <v>41846</v>
      </c>
      <c r="EA22">
        <v>43877</v>
      </c>
      <c r="EB22">
        <v>46015</v>
      </c>
      <c r="EC22">
        <v>44207</v>
      </c>
      <c r="ED22">
        <v>42208</v>
      </c>
      <c r="EE22">
        <v>40204</v>
      </c>
      <c r="EF22">
        <v>38327</v>
      </c>
      <c r="EG22">
        <v>38547</v>
      </c>
      <c r="EH22">
        <v>38757</v>
      </c>
      <c r="EI22">
        <v>38906</v>
      </c>
      <c r="EJ22">
        <v>39090</v>
      </c>
      <c r="EK22">
        <v>40305</v>
      </c>
      <c r="EL22">
        <v>41508</v>
      </c>
      <c r="EM22">
        <v>42739</v>
      </c>
      <c r="EN22">
        <v>43933</v>
      </c>
      <c r="EO22">
        <v>44630</v>
      </c>
      <c r="EP22">
        <v>45290</v>
      </c>
      <c r="EQ22">
        <v>45937</v>
      </c>
      <c r="ER22">
        <v>46621</v>
      </c>
      <c r="ES22">
        <v>45949</v>
      </c>
      <c r="ET22">
        <v>45576</v>
      </c>
      <c r="EU22">
        <v>43496</v>
      </c>
      <c r="EV22">
        <v>45362</v>
      </c>
      <c r="EW22">
        <v>45541</v>
      </c>
      <c r="EX22">
        <v>0</v>
      </c>
    </row>
    <row r="23" spans="1:154">
      <c r="A23" t="s">
        <v>147</v>
      </c>
      <c r="B23">
        <v>5988</v>
      </c>
      <c r="C23">
        <v>3783</v>
      </c>
      <c r="D23">
        <v>8000</v>
      </c>
      <c r="E23">
        <v>10528</v>
      </c>
      <c r="F23">
        <v>11781</v>
      </c>
      <c r="G23">
        <v>14013</v>
      </c>
      <c r="H23">
        <v>17500</v>
      </c>
      <c r="I23">
        <v>20253</v>
      </c>
      <c r="J23">
        <v>16997</v>
      </c>
      <c r="K23">
        <v>17135</v>
      </c>
      <c r="L23">
        <v>16301</v>
      </c>
      <c r="M23">
        <v>17315</v>
      </c>
      <c r="N23">
        <v>13661</v>
      </c>
      <c r="O23">
        <v>11896</v>
      </c>
      <c r="P23">
        <v>13450</v>
      </c>
      <c r="Q23">
        <v>14701</v>
      </c>
      <c r="R23">
        <v>16086</v>
      </c>
      <c r="S23">
        <v>18517</v>
      </c>
      <c r="T23">
        <v>23422</v>
      </c>
      <c r="U23">
        <v>30795</v>
      </c>
      <c r="V23">
        <v>32665</v>
      </c>
      <c r="W23">
        <v>36581</v>
      </c>
      <c r="X23">
        <v>40000</v>
      </c>
      <c r="Y23">
        <v>48267</v>
      </c>
      <c r="Z23">
        <v>53122</v>
      </c>
      <c r="AA23">
        <v>58548</v>
      </c>
      <c r="AB23">
        <v>67216</v>
      </c>
      <c r="AC23">
        <v>73614</v>
      </c>
      <c r="AD23">
        <v>74128</v>
      </c>
      <c r="AE23">
        <v>74379</v>
      </c>
      <c r="AF23">
        <v>75637</v>
      </c>
      <c r="AG23">
        <v>81473</v>
      </c>
      <c r="AH23">
        <v>78977</v>
      </c>
      <c r="AI23">
        <v>81673</v>
      </c>
      <c r="AJ23">
        <v>85191</v>
      </c>
      <c r="AK23">
        <v>90656</v>
      </c>
      <c r="AL23">
        <v>90908</v>
      </c>
      <c r="AM23">
        <v>88141</v>
      </c>
      <c r="AN23">
        <v>92201</v>
      </c>
      <c r="AO23">
        <v>92776</v>
      </c>
      <c r="AP23">
        <v>89894</v>
      </c>
      <c r="AQ23">
        <v>97872</v>
      </c>
      <c r="AR23">
        <v>100237</v>
      </c>
      <c r="AS23">
        <v>103620</v>
      </c>
      <c r="AT23">
        <v>106040</v>
      </c>
      <c r="AU23">
        <v>106401</v>
      </c>
      <c r="AV23">
        <v>109562</v>
      </c>
      <c r="AW23">
        <v>109957</v>
      </c>
      <c r="AX23">
        <v>111771</v>
      </c>
      <c r="AY23">
        <v>109672</v>
      </c>
      <c r="AZ23">
        <v>114641</v>
      </c>
      <c r="BA23">
        <v>115611</v>
      </c>
      <c r="BB23">
        <v>118442</v>
      </c>
      <c r="BC23">
        <v>115788</v>
      </c>
      <c r="BD23">
        <v>122350</v>
      </c>
      <c r="BE23">
        <v>122183</v>
      </c>
      <c r="BF23">
        <v>123050</v>
      </c>
      <c r="BG23">
        <v>125826</v>
      </c>
      <c r="BH23">
        <v>124170</v>
      </c>
      <c r="BI23">
        <v>125838</v>
      </c>
      <c r="BJ23">
        <v>133746</v>
      </c>
      <c r="BK23">
        <v>128424</v>
      </c>
      <c r="BL23">
        <v>125790</v>
      </c>
      <c r="BM23">
        <v>118353</v>
      </c>
      <c r="BN23">
        <v>118640</v>
      </c>
      <c r="BO23">
        <v>109780</v>
      </c>
      <c r="BP23">
        <v>101100</v>
      </c>
      <c r="BQ23">
        <v>105767</v>
      </c>
      <c r="BR23">
        <v>115685</v>
      </c>
      <c r="BS23">
        <v>135600</v>
      </c>
      <c r="BT23">
        <v>143807</v>
      </c>
      <c r="BU23">
        <v>144188</v>
      </c>
      <c r="BV23">
        <v>147806</v>
      </c>
      <c r="BW23">
        <v>151689</v>
      </c>
      <c r="BX23">
        <v>149431</v>
      </c>
      <c r="BY23">
        <v>152625</v>
      </c>
      <c r="BZ23">
        <v>151373</v>
      </c>
      <c r="CA23">
        <v>160000</v>
      </c>
      <c r="CB23">
        <v>154000</v>
      </c>
      <c r="CC23">
        <v>152079</v>
      </c>
      <c r="CD23">
        <v>155552</v>
      </c>
      <c r="CE23">
        <v>155072</v>
      </c>
      <c r="CF23">
        <v>153653</v>
      </c>
      <c r="CG23">
        <v>152094</v>
      </c>
      <c r="CH23">
        <v>153061</v>
      </c>
      <c r="CI23">
        <v>151373</v>
      </c>
      <c r="CJ23">
        <v>148326</v>
      </c>
      <c r="CK23">
        <v>146236</v>
      </c>
      <c r="CL23">
        <v>142753</v>
      </c>
      <c r="CM23">
        <v>139738</v>
      </c>
      <c r="CN23">
        <v>138489</v>
      </c>
      <c r="CO23">
        <v>133722</v>
      </c>
      <c r="CP23">
        <v>131894</v>
      </c>
      <c r="CQ23">
        <v>127707</v>
      </c>
      <c r="CR23">
        <v>123382</v>
      </c>
      <c r="CS23">
        <v>118432</v>
      </c>
      <c r="CT23">
        <v>115552</v>
      </c>
      <c r="CU23">
        <v>115478</v>
      </c>
      <c r="CV23">
        <v>119044</v>
      </c>
      <c r="CW23">
        <v>116854</v>
      </c>
      <c r="CX23">
        <v>117058</v>
      </c>
      <c r="CY23">
        <v>117115</v>
      </c>
      <c r="CZ23">
        <v>121146</v>
      </c>
      <c r="DA23">
        <v>121643</v>
      </c>
      <c r="DB23">
        <v>123760</v>
      </c>
      <c r="DC23">
        <v>124282</v>
      </c>
      <c r="DD23">
        <v>124398</v>
      </c>
      <c r="DE23">
        <v>128623</v>
      </c>
      <c r="DF23">
        <v>130198</v>
      </c>
      <c r="DG23">
        <v>129297</v>
      </c>
      <c r="DH23">
        <v>130683</v>
      </c>
      <c r="DI23">
        <v>134247</v>
      </c>
      <c r="DJ23">
        <v>136040</v>
      </c>
      <c r="DK23">
        <v>139117</v>
      </c>
      <c r="DL23">
        <v>140397</v>
      </c>
      <c r="DM23">
        <v>141738</v>
      </c>
      <c r="DN23">
        <v>142291</v>
      </c>
      <c r="DO23">
        <v>141481</v>
      </c>
      <c r="DP23">
        <v>138175</v>
      </c>
      <c r="DQ23">
        <v>132943</v>
      </c>
      <c r="DR23">
        <v>129830</v>
      </c>
      <c r="DS23">
        <v>125860</v>
      </c>
      <c r="DT23">
        <v>125884</v>
      </c>
      <c r="DU23">
        <v>127298</v>
      </c>
      <c r="DV23">
        <v>126738</v>
      </c>
      <c r="DW23">
        <v>125449</v>
      </c>
      <c r="DX23">
        <v>123669</v>
      </c>
      <c r="DY23">
        <v>125068</v>
      </c>
      <c r="DZ23">
        <v>125769</v>
      </c>
      <c r="EA23">
        <v>123328</v>
      </c>
      <c r="EB23">
        <v>121372</v>
      </c>
      <c r="EC23">
        <v>121455</v>
      </c>
      <c r="ED23">
        <v>121225</v>
      </c>
      <c r="EE23">
        <v>121073</v>
      </c>
      <c r="EF23">
        <v>122226</v>
      </c>
      <c r="EG23">
        <v>124327</v>
      </c>
      <c r="EH23">
        <v>125501</v>
      </c>
      <c r="EI23">
        <v>126646</v>
      </c>
      <c r="EJ23">
        <v>125598</v>
      </c>
      <c r="EK23">
        <v>126012</v>
      </c>
      <c r="EL23">
        <v>126400</v>
      </c>
      <c r="EM23">
        <v>128295</v>
      </c>
      <c r="EN23">
        <v>131261</v>
      </c>
      <c r="EO23">
        <v>130626</v>
      </c>
      <c r="EP23">
        <v>131912</v>
      </c>
      <c r="EQ23">
        <v>135031</v>
      </c>
      <c r="ER23">
        <v>135978</v>
      </c>
      <c r="ES23">
        <v>139075</v>
      </c>
      <c r="ET23">
        <v>142149</v>
      </c>
      <c r="EU23">
        <v>142937</v>
      </c>
      <c r="EV23">
        <v>143821</v>
      </c>
      <c r="EW23">
        <v>145726</v>
      </c>
      <c r="EX23">
        <v>0</v>
      </c>
    </row>
    <row r="24" spans="1:154">
      <c r="A24" t="s">
        <v>289</v>
      </c>
      <c r="B24">
        <v>6080</v>
      </c>
      <c r="C24">
        <v>0</v>
      </c>
      <c r="D24">
        <v>0</v>
      </c>
      <c r="E24">
        <v>0</v>
      </c>
      <c r="F24">
        <v>0</v>
      </c>
      <c r="G24">
        <v>0</v>
      </c>
      <c r="H24">
        <v>0</v>
      </c>
      <c r="I24">
        <v>0</v>
      </c>
      <c r="J24">
        <v>0</v>
      </c>
      <c r="K24">
        <v>0</v>
      </c>
      <c r="L24">
        <v>0</v>
      </c>
      <c r="M24">
        <v>0</v>
      </c>
      <c r="N24">
        <v>0</v>
      </c>
      <c r="O24">
        <v>0</v>
      </c>
      <c r="P24">
        <v>0</v>
      </c>
      <c r="Q24">
        <v>0</v>
      </c>
      <c r="R24">
        <v>0</v>
      </c>
      <c r="S24">
        <v>164</v>
      </c>
      <c r="T24">
        <v>406</v>
      </c>
      <c r="U24">
        <v>695</v>
      </c>
      <c r="V24">
        <v>1000</v>
      </c>
      <c r="W24">
        <v>1321</v>
      </c>
      <c r="X24">
        <v>1657</v>
      </c>
      <c r="Y24">
        <v>2040</v>
      </c>
      <c r="Z24">
        <v>2500</v>
      </c>
      <c r="AA24">
        <v>3039</v>
      </c>
      <c r="AB24">
        <v>3656</v>
      </c>
      <c r="AC24">
        <v>4320</v>
      </c>
      <c r="AD24">
        <v>5000</v>
      </c>
      <c r="AE24">
        <v>5714</v>
      </c>
      <c r="AF24">
        <v>6480</v>
      </c>
      <c r="AG24">
        <v>7355</v>
      </c>
      <c r="AH24">
        <v>8270</v>
      </c>
      <c r="AI24">
        <v>9211</v>
      </c>
      <c r="AJ24">
        <v>10170</v>
      </c>
      <c r="AK24">
        <v>10929</v>
      </c>
      <c r="AL24">
        <v>11272</v>
      </c>
      <c r="AM24">
        <v>11247</v>
      </c>
      <c r="AN24">
        <v>10900</v>
      </c>
      <c r="AO24">
        <v>10468</v>
      </c>
      <c r="AP24">
        <v>10183</v>
      </c>
      <c r="AQ24">
        <v>10320</v>
      </c>
      <c r="AR24">
        <v>10353</v>
      </c>
      <c r="AS24">
        <v>10526</v>
      </c>
      <c r="AT24">
        <v>9703</v>
      </c>
      <c r="AU24">
        <v>9969</v>
      </c>
      <c r="AV24">
        <v>11410</v>
      </c>
      <c r="AW24">
        <v>11820</v>
      </c>
      <c r="AX24">
        <v>12233</v>
      </c>
      <c r="AY24">
        <v>13785</v>
      </c>
      <c r="AZ24">
        <v>16515</v>
      </c>
      <c r="BA24">
        <v>20870</v>
      </c>
      <c r="BB24">
        <v>18868</v>
      </c>
      <c r="BC24">
        <v>19299</v>
      </c>
      <c r="BD24">
        <v>20685</v>
      </c>
      <c r="BE24">
        <v>23573</v>
      </c>
      <c r="BF24">
        <v>24680</v>
      </c>
      <c r="BG24">
        <v>25219</v>
      </c>
      <c r="BH24">
        <v>26344</v>
      </c>
      <c r="BI24">
        <v>19887</v>
      </c>
      <c r="BJ24">
        <v>20449</v>
      </c>
      <c r="BK24">
        <v>20399</v>
      </c>
      <c r="BL24">
        <v>22909</v>
      </c>
      <c r="BM24">
        <v>25093</v>
      </c>
      <c r="BN24">
        <v>27825</v>
      </c>
      <c r="BO24">
        <v>29519</v>
      </c>
      <c r="BP24">
        <v>31257</v>
      </c>
      <c r="BQ24">
        <v>29383</v>
      </c>
      <c r="BR24">
        <v>31477</v>
      </c>
      <c r="BS24">
        <v>26428</v>
      </c>
      <c r="BT24">
        <v>28179</v>
      </c>
      <c r="BU24">
        <v>27573</v>
      </c>
      <c r="BV24">
        <v>28222</v>
      </c>
      <c r="BW24">
        <v>27395</v>
      </c>
      <c r="BX24">
        <v>32233</v>
      </c>
      <c r="BY24">
        <v>32148</v>
      </c>
      <c r="BZ24">
        <v>28616</v>
      </c>
      <c r="CA24">
        <v>36927</v>
      </c>
      <c r="CB24">
        <v>35839</v>
      </c>
      <c r="CC24">
        <v>38309</v>
      </c>
      <c r="CD24">
        <v>37532</v>
      </c>
      <c r="CE24">
        <v>41037</v>
      </c>
      <c r="CF24">
        <v>40909</v>
      </c>
      <c r="CG24">
        <v>39259</v>
      </c>
      <c r="CH24">
        <v>40375</v>
      </c>
      <c r="CI24">
        <v>45400</v>
      </c>
      <c r="CJ24">
        <v>45179</v>
      </c>
      <c r="CK24">
        <v>41857</v>
      </c>
      <c r="CL24">
        <v>39836</v>
      </c>
      <c r="CM24">
        <v>36015</v>
      </c>
      <c r="CN24">
        <v>38694</v>
      </c>
      <c r="CO24">
        <v>36372</v>
      </c>
      <c r="CP24">
        <v>33951</v>
      </c>
      <c r="CQ24">
        <v>32430</v>
      </c>
      <c r="CR24">
        <v>28708</v>
      </c>
      <c r="CS24">
        <v>28337</v>
      </c>
      <c r="CT24">
        <v>27056</v>
      </c>
      <c r="CU24">
        <v>25808</v>
      </c>
      <c r="CV24">
        <v>25137</v>
      </c>
      <c r="CW24">
        <v>24017</v>
      </c>
      <c r="CX24">
        <v>23446</v>
      </c>
      <c r="CY24">
        <v>22910</v>
      </c>
      <c r="CZ24">
        <v>21359</v>
      </c>
      <c r="DA24">
        <v>16607</v>
      </c>
      <c r="DB24">
        <v>15833</v>
      </c>
      <c r="DC24">
        <v>13737</v>
      </c>
      <c r="DD24">
        <v>12800</v>
      </c>
      <c r="DE24">
        <v>8613</v>
      </c>
      <c r="DF24">
        <v>6958</v>
      </c>
      <c r="DG24">
        <v>5088</v>
      </c>
      <c r="DH24">
        <v>2727</v>
      </c>
      <c r="DI24">
        <v>2878</v>
      </c>
      <c r="DJ24">
        <v>3032</v>
      </c>
      <c r="DK24">
        <v>3188</v>
      </c>
      <c r="DL24">
        <v>3345</v>
      </c>
      <c r="DM24">
        <v>3264</v>
      </c>
      <c r="DN24">
        <v>3184</v>
      </c>
      <c r="DO24">
        <v>3110</v>
      </c>
      <c r="DP24">
        <v>3033</v>
      </c>
      <c r="DQ24">
        <v>3054</v>
      </c>
      <c r="DR24">
        <v>3056</v>
      </c>
      <c r="DS24">
        <v>3025</v>
      </c>
      <c r="DT24">
        <v>2958</v>
      </c>
      <c r="DU24">
        <v>2929</v>
      </c>
      <c r="DV24">
        <v>2898</v>
      </c>
      <c r="DW24">
        <v>2866</v>
      </c>
      <c r="DX24">
        <v>2835</v>
      </c>
      <c r="DY24">
        <v>3024</v>
      </c>
      <c r="DZ24">
        <v>3220</v>
      </c>
      <c r="EA24">
        <v>3419</v>
      </c>
      <c r="EB24">
        <v>3630</v>
      </c>
      <c r="EC24">
        <v>3487</v>
      </c>
      <c r="ED24">
        <v>3330</v>
      </c>
      <c r="EE24">
        <v>3171</v>
      </c>
      <c r="EF24">
        <v>3023</v>
      </c>
      <c r="EG24">
        <v>3041</v>
      </c>
      <c r="EH24">
        <v>3057</v>
      </c>
      <c r="EI24">
        <v>3069</v>
      </c>
      <c r="EJ24">
        <v>3084</v>
      </c>
      <c r="EK24">
        <v>3179</v>
      </c>
      <c r="EL24">
        <v>3274</v>
      </c>
      <c r="EM24">
        <v>3371</v>
      </c>
      <c r="EN24">
        <v>3466</v>
      </c>
      <c r="EO24">
        <v>3521</v>
      </c>
      <c r="EP24">
        <v>3573</v>
      </c>
      <c r="EQ24">
        <v>3624</v>
      </c>
      <c r="ER24">
        <v>3678</v>
      </c>
      <c r="ES24">
        <v>3625</v>
      </c>
      <c r="ET24">
        <v>3595</v>
      </c>
      <c r="EU24">
        <v>3431</v>
      </c>
      <c r="EV24">
        <v>3578</v>
      </c>
      <c r="EW24">
        <v>3592</v>
      </c>
      <c r="EX24">
        <v>0</v>
      </c>
    </row>
    <row r="25" spans="1:154">
      <c r="A25" t="s">
        <v>426</v>
      </c>
      <c r="B25">
        <v>6618</v>
      </c>
      <c r="C25">
        <v>138962</v>
      </c>
      <c r="D25">
        <v>142216</v>
      </c>
      <c r="E25">
        <v>146734</v>
      </c>
      <c r="F25">
        <v>151605</v>
      </c>
      <c r="G25">
        <v>150796</v>
      </c>
      <c r="H25">
        <v>150167</v>
      </c>
      <c r="I25">
        <v>154863</v>
      </c>
      <c r="J25">
        <v>160051</v>
      </c>
      <c r="K25">
        <v>165089</v>
      </c>
      <c r="L25">
        <v>172885</v>
      </c>
      <c r="M25">
        <v>180107</v>
      </c>
      <c r="N25">
        <v>184539</v>
      </c>
      <c r="O25">
        <v>190046</v>
      </c>
      <c r="P25">
        <v>197351</v>
      </c>
      <c r="Q25">
        <v>200318</v>
      </c>
      <c r="R25">
        <v>203835</v>
      </c>
      <c r="S25">
        <v>210438</v>
      </c>
      <c r="T25">
        <v>218814</v>
      </c>
      <c r="U25">
        <v>221197</v>
      </c>
      <c r="V25">
        <v>228232</v>
      </c>
      <c r="W25">
        <v>235384</v>
      </c>
      <c r="X25">
        <v>242906</v>
      </c>
      <c r="Y25">
        <v>250054</v>
      </c>
      <c r="Z25">
        <v>254581</v>
      </c>
      <c r="AA25">
        <v>275609</v>
      </c>
      <c r="AB25">
        <v>294288</v>
      </c>
      <c r="AC25">
        <v>304309</v>
      </c>
      <c r="AD25">
        <v>381358</v>
      </c>
      <c r="AE25">
        <v>384570</v>
      </c>
      <c r="AF25">
        <v>407512</v>
      </c>
      <c r="AG25">
        <v>414679</v>
      </c>
      <c r="AH25">
        <v>439805</v>
      </c>
      <c r="AI25">
        <v>458556</v>
      </c>
      <c r="AJ25">
        <v>464356</v>
      </c>
      <c r="AK25">
        <v>474883</v>
      </c>
      <c r="AL25">
        <v>488946</v>
      </c>
      <c r="AM25">
        <v>495281</v>
      </c>
      <c r="AN25">
        <v>497328</v>
      </c>
      <c r="AO25">
        <v>503848</v>
      </c>
      <c r="AP25">
        <v>519944</v>
      </c>
      <c r="AQ25">
        <v>524189</v>
      </c>
      <c r="AR25">
        <v>537190</v>
      </c>
      <c r="AS25">
        <v>548003</v>
      </c>
      <c r="AT25">
        <v>559095</v>
      </c>
      <c r="AU25">
        <v>581241</v>
      </c>
      <c r="AV25">
        <v>585960</v>
      </c>
      <c r="AW25">
        <v>589154</v>
      </c>
      <c r="AX25">
        <v>593140</v>
      </c>
      <c r="AY25">
        <v>601741</v>
      </c>
      <c r="AZ25">
        <v>605586</v>
      </c>
      <c r="BA25">
        <v>624478</v>
      </c>
      <c r="BB25">
        <v>636859</v>
      </c>
      <c r="BC25">
        <v>648526</v>
      </c>
      <c r="BD25">
        <v>644502</v>
      </c>
      <c r="BE25">
        <v>645889</v>
      </c>
      <c r="BF25">
        <v>638604</v>
      </c>
      <c r="BG25">
        <v>642929</v>
      </c>
      <c r="BH25">
        <v>657243</v>
      </c>
      <c r="BI25">
        <v>666271</v>
      </c>
      <c r="BJ25">
        <v>676629</v>
      </c>
      <c r="BK25">
        <v>667453</v>
      </c>
      <c r="BL25">
        <v>656060</v>
      </c>
      <c r="BM25">
        <v>642921</v>
      </c>
      <c r="BN25">
        <v>619407</v>
      </c>
      <c r="BO25">
        <v>622374</v>
      </c>
      <c r="BP25">
        <v>584167</v>
      </c>
      <c r="BQ25">
        <v>555888</v>
      </c>
      <c r="BR25">
        <v>524751</v>
      </c>
      <c r="BS25">
        <v>522754</v>
      </c>
      <c r="BT25">
        <v>533779</v>
      </c>
      <c r="BU25">
        <v>508455</v>
      </c>
      <c r="BV25">
        <v>487205</v>
      </c>
      <c r="BW25">
        <v>474112</v>
      </c>
      <c r="BX25">
        <v>486256</v>
      </c>
      <c r="BY25">
        <v>470675</v>
      </c>
      <c r="BZ25">
        <v>483654</v>
      </c>
      <c r="CA25">
        <v>483635</v>
      </c>
      <c r="CB25">
        <v>528253</v>
      </c>
      <c r="CC25">
        <v>554439</v>
      </c>
      <c r="CD25">
        <v>587283</v>
      </c>
      <c r="CE25">
        <v>612353</v>
      </c>
      <c r="CF25">
        <v>638706</v>
      </c>
      <c r="CG25">
        <v>655890</v>
      </c>
      <c r="CH25">
        <v>684733</v>
      </c>
      <c r="CI25">
        <v>704565</v>
      </c>
      <c r="CJ25">
        <v>722685</v>
      </c>
      <c r="CK25">
        <v>739715</v>
      </c>
      <c r="CL25">
        <v>756748</v>
      </c>
      <c r="CM25">
        <v>780536</v>
      </c>
      <c r="CN25">
        <v>812133</v>
      </c>
      <c r="CO25">
        <v>820535</v>
      </c>
      <c r="CP25">
        <v>851493</v>
      </c>
      <c r="CQ25">
        <v>865897</v>
      </c>
      <c r="CR25">
        <v>886857</v>
      </c>
      <c r="CS25">
        <v>904077</v>
      </c>
      <c r="CT25">
        <v>942990</v>
      </c>
      <c r="CU25">
        <v>937913</v>
      </c>
      <c r="CV25">
        <v>953954</v>
      </c>
      <c r="CW25">
        <v>954587</v>
      </c>
      <c r="CX25">
        <v>964703</v>
      </c>
      <c r="CY25">
        <v>979576</v>
      </c>
      <c r="CZ25">
        <v>1022080</v>
      </c>
      <c r="DA25">
        <v>1031044</v>
      </c>
      <c r="DB25">
        <v>1057719</v>
      </c>
      <c r="DC25">
        <v>1088871</v>
      </c>
      <c r="DD25">
        <v>1126779</v>
      </c>
      <c r="DE25">
        <v>1186521</v>
      </c>
      <c r="DF25">
        <v>1218872</v>
      </c>
      <c r="DG25">
        <v>1221546</v>
      </c>
      <c r="DH25">
        <v>1249947</v>
      </c>
      <c r="DI25">
        <v>1285551</v>
      </c>
      <c r="DJ25">
        <v>1330023</v>
      </c>
      <c r="DK25">
        <v>1390539</v>
      </c>
      <c r="DL25">
        <v>1432906</v>
      </c>
      <c r="DM25">
        <v>1451618</v>
      </c>
      <c r="DN25">
        <v>1466216</v>
      </c>
      <c r="DO25">
        <v>1466086</v>
      </c>
      <c r="DP25">
        <v>1440820</v>
      </c>
      <c r="DQ25">
        <v>1398418</v>
      </c>
      <c r="DR25">
        <v>1425421</v>
      </c>
      <c r="DS25">
        <v>1447180</v>
      </c>
      <c r="DT25">
        <v>1497748</v>
      </c>
      <c r="DU25">
        <v>1531008</v>
      </c>
      <c r="DV25">
        <v>1536130</v>
      </c>
      <c r="DW25">
        <v>1548082</v>
      </c>
      <c r="DX25">
        <v>1530841</v>
      </c>
      <c r="DY25">
        <v>1537567</v>
      </c>
      <c r="DZ25">
        <v>1544654</v>
      </c>
      <c r="EA25">
        <v>1515108</v>
      </c>
      <c r="EB25">
        <v>1461816</v>
      </c>
      <c r="EC25">
        <v>1414889</v>
      </c>
      <c r="ED25">
        <v>1365623</v>
      </c>
      <c r="EE25">
        <v>1327653</v>
      </c>
      <c r="EF25">
        <v>1339022</v>
      </c>
      <c r="EG25">
        <v>1347933</v>
      </c>
      <c r="EH25">
        <v>1355497</v>
      </c>
      <c r="EI25">
        <v>1354013</v>
      </c>
      <c r="EJ25">
        <v>1333675</v>
      </c>
      <c r="EK25">
        <v>1299214</v>
      </c>
      <c r="EL25">
        <v>1291855</v>
      </c>
      <c r="EM25">
        <v>1289974</v>
      </c>
      <c r="EN25">
        <v>1313006</v>
      </c>
      <c r="EO25">
        <v>1293474</v>
      </c>
      <c r="EP25">
        <v>1308431</v>
      </c>
      <c r="EQ25">
        <v>1330550</v>
      </c>
      <c r="ER25">
        <v>1313309</v>
      </c>
      <c r="ES25">
        <v>1333515</v>
      </c>
      <c r="ET25">
        <v>1339931</v>
      </c>
      <c r="EU25">
        <v>1342528</v>
      </c>
      <c r="EV25">
        <v>1369295</v>
      </c>
      <c r="EW25">
        <v>1393512</v>
      </c>
      <c r="EX25">
        <v>0</v>
      </c>
    </row>
    <row r="26" spans="1:154">
      <c r="A26" t="s">
        <v>149</v>
      </c>
      <c r="B26">
        <v>6002</v>
      </c>
      <c r="C26">
        <v>89510</v>
      </c>
      <c r="D26">
        <v>89331</v>
      </c>
      <c r="E26">
        <v>90086</v>
      </c>
      <c r="F26">
        <v>85460</v>
      </c>
      <c r="G26">
        <v>82029</v>
      </c>
      <c r="H26">
        <v>82477</v>
      </c>
      <c r="I26">
        <v>87987</v>
      </c>
      <c r="J26">
        <v>93322</v>
      </c>
      <c r="K26">
        <v>97651</v>
      </c>
      <c r="L26">
        <v>103545</v>
      </c>
      <c r="M26">
        <v>106929</v>
      </c>
      <c r="N26">
        <v>108315</v>
      </c>
      <c r="O26">
        <v>116685</v>
      </c>
      <c r="P26">
        <v>125500</v>
      </c>
      <c r="Q26">
        <v>122791</v>
      </c>
      <c r="R26">
        <v>126272</v>
      </c>
      <c r="S26">
        <v>132180</v>
      </c>
      <c r="T26">
        <v>140253</v>
      </c>
      <c r="U26">
        <v>142844</v>
      </c>
      <c r="V26">
        <v>149223</v>
      </c>
      <c r="W26">
        <v>153510</v>
      </c>
      <c r="X26">
        <v>159581</v>
      </c>
      <c r="Y26">
        <v>161925</v>
      </c>
      <c r="Z26">
        <v>165993</v>
      </c>
      <c r="AA26">
        <v>176228</v>
      </c>
      <c r="AB26">
        <v>190544</v>
      </c>
      <c r="AC26">
        <v>196949</v>
      </c>
      <c r="AD26">
        <v>258670</v>
      </c>
      <c r="AE26">
        <v>263205</v>
      </c>
      <c r="AF26">
        <v>292695</v>
      </c>
      <c r="AG26">
        <v>292579</v>
      </c>
      <c r="AH26">
        <v>315727</v>
      </c>
      <c r="AI26">
        <v>344782</v>
      </c>
      <c r="AJ26">
        <v>348605</v>
      </c>
      <c r="AK26">
        <v>352819</v>
      </c>
      <c r="AL26">
        <v>357626</v>
      </c>
      <c r="AM26">
        <v>367029</v>
      </c>
      <c r="AN26">
        <v>363439</v>
      </c>
      <c r="AO26">
        <v>355855</v>
      </c>
      <c r="AP26">
        <v>364256</v>
      </c>
      <c r="AQ26">
        <v>355914</v>
      </c>
      <c r="AR26">
        <v>358584</v>
      </c>
      <c r="AS26">
        <v>359807</v>
      </c>
      <c r="AT26">
        <v>369087</v>
      </c>
      <c r="AU26">
        <v>401112</v>
      </c>
      <c r="AV26">
        <v>404999</v>
      </c>
      <c r="AW26">
        <v>407261</v>
      </c>
      <c r="AX26">
        <v>410555</v>
      </c>
      <c r="AY26">
        <v>415619</v>
      </c>
      <c r="AZ26">
        <v>416835</v>
      </c>
      <c r="BA26">
        <v>430235</v>
      </c>
      <c r="BB26">
        <v>435538</v>
      </c>
      <c r="BC26">
        <v>460017</v>
      </c>
      <c r="BD26">
        <v>435563</v>
      </c>
      <c r="BE26">
        <v>429310</v>
      </c>
      <c r="BF26">
        <v>418175</v>
      </c>
      <c r="BG26">
        <v>433959</v>
      </c>
      <c r="BH26">
        <v>441228</v>
      </c>
      <c r="BI26">
        <v>433979</v>
      </c>
      <c r="BJ26">
        <v>447775</v>
      </c>
      <c r="BK26">
        <v>443409</v>
      </c>
      <c r="BL26">
        <v>425212</v>
      </c>
      <c r="BM26">
        <v>398154</v>
      </c>
      <c r="BN26">
        <v>370011</v>
      </c>
      <c r="BO26">
        <v>350471</v>
      </c>
      <c r="BP26">
        <v>313657</v>
      </c>
      <c r="BQ26">
        <v>304289</v>
      </c>
      <c r="BR26">
        <v>289791</v>
      </c>
      <c r="BS26">
        <v>283605</v>
      </c>
      <c r="BT26">
        <v>283255</v>
      </c>
      <c r="BU26">
        <v>263745</v>
      </c>
      <c r="BV26">
        <v>256993</v>
      </c>
      <c r="BW26">
        <v>248126</v>
      </c>
      <c r="BX26">
        <v>243332</v>
      </c>
      <c r="BY26">
        <v>235205</v>
      </c>
      <c r="BZ26">
        <v>239318</v>
      </c>
      <c r="CA26">
        <v>238140</v>
      </c>
      <c r="CB26">
        <v>258470</v>
      </c>
      <c r="CC26">
        <v>271846</v>
      </c>
      <c r="CD26">
        <v>280757</v>
      </c>
      <c r="CE26">
        <v>288434</v>
      </c>
      <c r="CF26">
        <v>298601</v>
      </c>
      <c r="CG26">
        <v>299230</v>
      </c>
      <c r="CH26">
        <v>304521</v>
      </c>
      <c r="CI26">
        <v>306266</v>
      </c>
      <c r="CJ26">
        <v>309254</v>
      </c>
      <c r="CK26">
        <v>307862</v>
      </c>
      <c r="CL26">
        <v>309989</v>
      </c>
      <c r="CM26">
        <v>316915</v>
      </c>
      <c r="CN26">
        <v>324800</v>
      </c>
      <c r="CO26">
        <v>321165</v>
      </c>
      <c r="CP26">
        <v>328438</v>
      </c>
      <c r="CQ26">
        <v>327641</v>
      </c>
      <c r="CR26">
        <v>333649</v>
      </c>
      <c r="CS26">
        <v>338576</v>
      </c>
      <c r="CT26">
        <v>354673</v>
      </c>
      <c r="CU26">
        <v>349974</v>
      </c>
      <c r="CV26">
        <v>347857</v>
      </c>
      <c r="CW26">
        <v>356067</v>
      </c>
      <c r="CX26">
        <v>361492</v>
      </c>
      <c r="CY26">
        <v>372394</v>
      </c>
      <c r="CZ26">
        <v>390124</v>
      </c>
      <c r="DA26">
        <v>392476</v>
      </c>
      <c r="DB26">
        <v>403872</v>
      </c>
      <c r="DC26">
        <v>428088</v>
      </c>
      <c r="DD26">
        <v>461068</v>
      </c>
      <c r="DE26">
        <v>493600</v>
      </c>
      <c r="DF26">
        <v>512709</v>
      </c>
      <c r="DG26">
        <v>515550</v>
      </c>
      <c r="DH26">
        <v>531464</v>
      </c>
      <c r="DI26">
        <v>542253</v>
      </c>
      <c r="DJ26">
        <v>571388</v>
      </c>
      <c r="DK26">
        <v>609217</v>
      </c>
      <c r="DL26">
        <v>638627</v>
      </c>
      <c r="DM26">
        <v>643737</v>
      </c>
      <c r="DN26">
        <v>649008</v>
      </c>
      <c r="DO26">
        <v>647315</v>
      </c>
      <c r="DP26">
        <v>634969</v>
      </c>
      <c r="DQ26">
        <v>613583</v>
      </c>
      <c r="DR26">
        <v>601585</v>
      </c>
      <c r="DS26">
        <v>588582</v>
      </c>
      <c r="DT26">
        <v>588755</v>
      </c>
      <c r="DU26">
        <v>583853</v>
      </c>
      <c r="DV26">
        <v>587628</v>
      </c>
      <c r="DW26">
        <v>585863</v>
      </c>
      <c r="DX26">
        <v>583870</v>
      </c>
      <c r="DY26">
        <v>585616</v>
      </c>
      <c r="DZ26">
        <v>596040</v>
      </c>
      <c r="EA26">
        <v>585578</v>
      </c>
      <c r="EB26">
        <v>572233</v>
      </c>
      <c r="EC26">
        <v>557921</v>
      </c>
      <c r="ED26">
        <v>562220</v>
      </c>
      <c r="EE26">
        <v>567165</v>
      </c>
      <c r="EF26">
        <v>585089</v>
      </c>
      <c r="EG26">
        <v>593681</v>
      </c>
      <c r="EH26">
        <v>606699</v>
      </c>
      <c r="EI26">
        <v>610698</v>
      </c>
      <c r="EJ26">
        <v>608718</v>
      </c>
      <c r="EK26">
        <v>584137</v>
      </c>
      <c r="EL26">
        <v>586768</v>
      </c>
      <c r="EM26">
        <v>586319</v>
      </c>
      <c r="EN26">
        <v>605419</v>
      </c>
      <c r="EO26">
        <v>601570</v>
      </c>
      <c r="EP26">
        <v>622001</v>
      </c>
      <c r="EQ26">
        <v>640091</v>
      </c>
      <c r="ER26">
        <v>630335</v>
      </c>
      <c r="ES26">
        <v>643629</v>
      </c>
      <c r="ET26">
        <v>666683</v>
      </c>
      <c r="EU26">
        <v>680464</v>
      </c>
      <c r="EV26">
        <v>697957</v>
      </c>
      <c r="EW26">
        <v>712953</v>
      </c>
      <c r="EX26">
        <v>0</v>
      </c>
    </row>
    <row r="27" spans="1:154">
      <c r="A27" t="s">
        <v>410</v>
      </c>
      <c r="B27">
        <v>6008</v>
      </c>
      <c r="C27">
        <v>6457</v>
      </c>
      <c r="D27">
        <v>6381</v>
      </c>
      <c r="E27">
        <v>6437</v>
      </c>
      <c r="F27">
        <v>6788</v>
      </c>
      <c r="G27">
        <v>7036</v>
      </c>
      <c r="H27">
        <v>7354</v>
      </c>
      <c r="I27">
        <v>7409</v>
      </c>
      <c r="J27">
        <v>7008</v>
      </c>
      <c r="K27">
        <v>6874</v>
      </c>
      <c r="L27">
        <v>6712</v>
      </c>
      <c r="M27">
        <v>6925</v>
      </c>
      <c r="N27">
        <v>7139</v>
      </c>
      <c r="O27">
        <v>7598</v>
      </c>
      <c r="P27">
        <v>7601</v>
      </c>
      <c r="Q27">
        <v>7605</v>
      </c>
      <c r="R27">
        <v>7383</v>
      </c>
      <c r="S27">
        <v>7551</v>
      </c>
      <c r="T27">
        <v>7254</v>
      </c>
      <c r="U27">
        <v>7506</v>
      </c>
      <c r="V27">
        <v>7955</v>
      </c>
      <c r="W27">
        <v>8454</v>
      </c>
      <c r="X27">
        <v>8743</v>
      </c>
      <c r="Y27">
        <v>8682</v>
      </c>
      <c r="Z27">
        <v>9016</v>
      </c>
      <c r="AA27">
        <v>8650</v>
      </c>
      <c r="AB27">
        <v>8151</v>
      </c>
      <c r="AC27">
        <v>9145</v>
      </c>
      <c r="AD27">
        <v>9605</v>
      </c>
      <c r="AE27">
        <v>9822</v>
      </c>
      <c r="AF27">
        <v>10086</v>
      </c>
      <c r="AG27">
        <v>10312</v>
      </c>
      <c r="AH27">
        <v>10415</v>
      </c>
      <c r="AI27">
        <v>10444</v>
      </c>
      <c r="AJ27">
        <v>10446</v>
      </c>
      <c r="AK27">
        <v>10381</v>
      </c>
      <c r="AL27">
        <v>10205</v>
      </c>
      <c r="AM27">
        <v>10039</v>
      </c>
      <c r="AN27">
        <v>10000</v>
      </c>
      <c r="AO27">
        <v>10086</v>
      </c>
      <c r="AP27">
        <v>10288</v>
      </c>
      <c r="AQ27">
        <v>10514</v>
      </c>
      <c r="AR27">
        <v>10673</v>
      </c>
      <c r="AS27">
        <v>10771</v>
      </c>
      <c r="AT27">
        <v>10816</v>
      </c>
      <c r="AU27">
        <v>10871</v>
      </c>
      <c r="AV27">
        <v>11000</v>
      </c>
      <c r="AW27">
        <v>11229</v>
      </c>
      <c r="AX27">
        <v>11583</v>
      </c>
      <c r="AY27">
        <v>11896</v>
      </c>
      <c r="AZ27">
        <v>12000</v>
      </c>
      <c r="BA27">
        <v>11907</v>
      </c>
      <c r="BB27">
        <v>11627</v>
      </c>
      <c r="BC27">
        <v>11284</v>
      </c>
      <c r="BD27">
        <v>11000</v>
      </c>
      <c r="BE27">
        <v>10751</v>
      </c>
      <c r="BF27">
        <v>10502</v>
      </c>
      <c r="BG27">
        <v>10253</v>
      </c>
      <c r="BH27">
        <v>10000</v>
      </c>
      <c r="BI27">
        <v>9746</v>
      </c>
      <c r="BJ27">
        <v>9483</v>
      </c>
      <c r="BK27">
        <v>9229</v>
      </c>
      <c r="BL27">
        <v>9000</v>
      </c>
      <c r="BM27">
        <v>8796</v>
      </c>
      <c r="BN27">
        <v>8608</v>
      </c>
      <c r="BO27">
        <v>8442</v>
      </c>
      <c r="BP27">
        <v>8300</v>
      </c>
      <c r="BQ27">
        <v>7192</v>
      </c>
      <c r="BR27">
        <v>5115</v>
      </c>
      <c r="BS27">
        <v>4057</v>
      </c>
      <c r="BT27">
        <v>4793</v>
      </c>
      <c r="BU27">
        <v>4560</v>
      </c>
      <c r="BV27">
        <v>4639</v>
      </c>
      <c r="BW27">
        <v>4430</v>
      </c>
      <c r="BX27">
        <v>4540</v>
      </c>
      <c r="BY27">
        <v>4000</v>
      </c>
      <c r="BZ27">
        <v>3900</v>
      </c>
      <c r="CA27">
        <v>3500</v>
      </c>
      <c r="CB27">
        <v>3000</v>
      </c>
      <c r="CC27">
        <v>3040</v>
      </c>
      <c r="CD27">
        <v>3194</v>
      </c>
      <c r="CE27">
        <v>3272</v>
      </c>
      <c r="CF27">
        <v>3333</v>
      </c>
      <c r="CG27">
        <v>3395</v>
      </c>
      <c r="CH27">
        <v>3519</v>
      </c>
      <c r="CI27">
        <v>3587</v>
      </c>
      <c r="CJ27">
        <v>3625</v>
      </c>
      <c r="CK27">
        <v>3690</v>
      </c>
      <c r="CL27">
        <v>3723</v>
      </c>
      <c r="CM27">
        <v>3770</v>
      </c>
      <c r="CN27">
        <v>3870</v>
      </c>
      <c r="CO27">
        <v>3875</v>
      </c>
      <c r="CP27">
        <v>3968</v>
      </c>
      <c r="CQ27">
        <v>3994</v>
      </c>
      <c r="CR27">
        <v>4018</v>
      </c>
      <c r="CS27">
        <v>4022</v>
      </c>
      <c r="CT27">
        <v>4099</v>
      </c>
      <c r="CU27">
        <v>4096</v>
      </c>
      <c r="CV27">
        <v>4223</v>
      </c>
      <c r="CW27">
        <v>4337</v>
      </c>
      <c r="CX27">
        <v>4540</v>
      </c>
      <c r="CY27">
        <v>4740</v>
      </c>
      <c r="CZ27">
        <v>5111</v>
      </c>
      <c r="DA27">
        <v>5347</v>
      </c>
      <c r="DB27">
        <v>5663</v>
      </c>
      <c r="DC27">
        <v>5911</v>
      </c>
      <c r="DD27">
        <v>6148</v>
      </c>
      <c r="DE27">
        <v>6603</v>
      </c>
      <c r="DF27">
        <v>6939</v>
      </c>
      <c r="DG27">
        <v>7144</v>
      </c>
      <c r="DH27">
        <v>7485</v>
      </c>
      <c r="DI27">
        <v>7969</v>
      </c>
      <c r="DJ27">
        <v>8365</v>
      </c>
      <c r="DK27">
        <v>8850</v>
      </c>
      <c r="DL27">
        <v>9241</v>
      </c>
      <c r="DM27">
        <v>9652</v>
      </c>
      <c r="DN27">
        <v>10021</v>
      </c>
      <c r="DO27">
        <v>10297</v>
      </c>
      <c r="DP27">
        <v>10389</v>
      </c>
      <c r="DQ27">
        <v>10327</v>
      </c>
      <c r="DR27">
        <v>10417</v>
      </c>
      <c r="DS27">
        <v>10420</v>
      </c>
      <c r="DT27">
        <v>10756</v>
      </c>
      <c r="DU27">
        <v>11226</v>
      </c>
      <c r="DV27">
        <v>11533</v>
      </c>
      <c r="DW27">
        <v>11770</v>
      </c>
      <c r="DX27">
        <v>11965</v>
      </c>
      <c r="DY27">
        <v>12480</v>
      </c>
      <c r="DZ27">
        <v>12941</v>
      </c>
      <c r="EA27">
        <v>13076</v>
      </c>
      <c r="EB27">
        <v>13263</v>
      </c>
      <c r="EC27">
        <v>13272</v>
      </c>
      <c r="ED27">
        <v>13186</v>
      </c>
      <c r="EE27">
        <v>13109</v>
      </c>
      <c r="EF27">
        <v>13174</v>
      </c>
      <c r="EG27">
        <v>13340</v>
      </c>
      <c r="EH27">
        <v>13405</v>
      </c>
      <c r="EI27">
        <v>13467</v>
      </c>
      <c r="EJ27">
        <v>13297</v>
      </c>
      <c r="EK27">
        <v>13281</v>
      </c>
      <c r="EL27">
        <v>13263</v>
      </c>
      <c r="EM27">
        <v>13403</v>
      </c>
      <c r="EN27">
        <v>13653</v>
      </c>
      <c r="EO27">
        <v>13527</v>
      </c>
      <c r="EP27">
        <v>13601</v>
      </c>
      <c r="EQ27">
        <v>13863</v>
      </c>
      <c r="ER27">
        <v>13901</v>
      </c>
      <c r="ES27">
        <v>14156</v>
      </c>
      <c r="ET27">
        <v>14406</v>
      </c>
      <c r="EU27">
        <v>14486</v>
      </c>
      <c r="EV27">
        <v>14576</v>
      </c>
      <c r="EW27">
        <v>14769</v>
      </c>
      <c r="EX27">
        <v>0</v>
      </c>
    </row>
    <row r="28" spans="1:154">
      <c r="A28" t="s">
        <v>234</v>
      </c>
      <c r="B28">
        <v>6536</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1174</v>
      </c>
      <c r="CU28">
        <v>2342</v>
      </c>
      <c r="CV28">
        <v>2355</v>
      </c>
      <c r="CW28">
        <v>2738</v>
      </c>
      <c r="CX28">
        <v>2796</v>
      </c>
      <c r="CY28">
        <v>2900</v>
      </c>
      <c r="CZ28">
        <v>2984</v>
      </c>
      <c r="DA28">
        <v>3338</v>
      </c>
      <c r="DB28">
        <v>3266</v>
      </c>
      <c r="DC28">
        <v>3157</v>
      </c>
      <c r="DD28">
        <v>3072</v>
      </c>
      <c r="DE28">
        <v>3263</v>
      </c>
      <c r="DF28">
        <v>3178</v>
      </c>
      <c r="DG28">
        <v>3064</v>
      </c>
      <c r="DH28">
        <v>2973</v>
      </c>
      <c r="DI28">
        <v>3074</v>
      </c>
      <c r="DJ28">
        <v>2761</v>
      </c>
      <c r="DK28">
        <v>2450</v>
      </c>
      <c r="DL28">
        <v>2160</v>
      </c>
      <c r="DM28">
        <v>2070</v>
      </c>
      <c r="DN28">
        <v>2135</v>
      </c>
      <c r="DO28">
        <v>2178</v>
      </c>
      <c r="DP28">
        <v>2227</v>
      </c>
      <c r="DQ28">
        <v>1914</v>
      </c>
      <c r="DR28">
        <v>1742</v>
      </c>
      <c r="DS28">
        <v>1552</v>
      </c>
      <c r="DT28">
        <v>1381</v>
      </c>
      <c r="DU28">
        <v>1144</v>
      </c>
      <c r="DV28">
        <v>1057</v>
      </c>
      <c r="DW28">
        <v>1000</v>
      </c>
      <c r="DX28">
        <v>929</v>
      </c>
      <c r="DY28">
        <v>916</v>
      </c>
      <c r="DZ28">
        <v>865</v>
      </c>
      <c r="EA28">
        <v>811</v>
      </c>
      <c r="EB28">
        <v>765</v>
      </c>
      <c r="EC28">
        <v>720</v>
      </c>
      <c r="ED28">
        <v>708</v>
      </c>
      <c r="EE28">
        <v>684</v>
      </c>
      <c r="EF28">
        <v>661</v>
      </c>
      <c r="EG28">
        <v>555</v>
      </c>
      <c r="EH28">
        <v>546</v>
      </c>
      <c r="EI28">
        <v>530</v>
      </c>
      <c r="EJ28">
        <v>519</v>
      </c>
      <c r="EK28">
        <v>519</v>
      </c>
      <c r="EL28">
        <v>513</v>
      </c>
      <c r="EM28">
        <v>499</v>
      </c>
      <c r="EN28">
        <v>490</v>
      </c>
      <c r="EO28">
        <v>386</v>
      </c>
      <c r="EP28">
        <v>381</v>
      </c>
      <c r="EQ28">
        <v>370</v>
      </c>
      <c r="ER28">
        <v>367</v>
      </c>
      <c r="ES28">
        <v>397</v>
      </c>
      <c r="ET28">
        <v>388</v>
      </c>
      <c r="EU28">
        <v>381</v>
      </c>
      <c r="EV28">
        <v>373</v>
      </c>
      <c r="EW28">
        <v>362</v>
      </c>
      <c r="EX28">
        <v>0</v>
      </c>
    </row>
    <row r="29" spans="1:154">
      <c r="A29" t="s">
        <v>235</v>
      </c>
      <c r="B29">
        <v>6542</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783</v>
      </c>
      <c r="CU29">
        <v>1561</v>
      </c>
      <c r="CV29">
        <v>1570</v>
      </c>
      <c r="CW29">
        <v>1825</v>
      </c>
      <c r="CX29">
        <v>1901</v>
      </c>
      <c r="CY29">
        <v>2007</v>
      </c>
      <c r="CZ29">
        <v>2099</v>
      </c>
      <c r="DA29">
        <v>2383</v>
      </c>
      <c r="DB29">
        <v>2433</v>
      </c>
      <c r="DC29">
        <v>2454</v>
      </c>
      <c r="DD29">
        <v>2491</v>
      </c>
      <c r="DE29">
        <v>2760</v>
      </c>
      <c r="DF29">
        <v>2741</v>
      </c>
      <c r="DG29">
        <v>2695</v>
      </c>
      <c r="DH29">
        <v>2668</v>
      </c>
      <c r="DI29">
        <v>2816</v>
      </c>
      <c r="DJ29">
        <v>3094</v>
      </c>
      <c r="DK29">
        <v>3356</v>
      </c>
      <c r="DL29">
        <v>3628</v>
      </c>
      <c r="DM29">
        <v>4298</v>
      </c>
      <c r="DN29">
        <v>4305</v>
      </c>
      <c r="DO29">
        <v>4270</v>
      </c>
      <c r="DP29">
        <v>4252</v>
      </c>
      <c r="DQ29">
        <v>3563</v>
      </c>
      <c r="DR29">
        <v>3651</v>
      </c>
      <c r="DS29">
        <v>3679</v>
      </c>
      <c r="DT29">
        <v>3728</v>
      </c>
      <c r="DU29">
        <v>3543</v>
      </c>
      <c r="DV29">
        <v>3201</v>
      </c>
      <c r="DW29">
        <v>2954</v>
      </c>
      <c r="DX29">
        <v>2670</v>
      </c>
      <c r="DY29">
        <v>2552</v>
      </c>
      <c r="DZ29">
        <v>2874</v>
      </c>
      <c r="EA29">
        <v>3159</v>
      </c>
      <c r="EB29">
        <v>3453</v>
      </c>
      <c r="EC29">
        <v>3727</v>
      </c>
      <c r="ED29">
        <v>3666</v>
      </c>
      <c r="EE29">
        <v>3540</v>
      </c>
      <c r="EF29">
        <v>3418</v>
      </c>
      <c r="EG29">
        <v>4154</v>
      </c>
      <c r="EH29">
        <v>4084</v>
      </c>
      <c r="EI29">
        <v>3961</v>
      </c>
      <c r="EJ29">
        <v>3877</v>
      </c>
      <c r="EK29">
        <v>4192</v>
      </c>
      <c r="EL29">
        <v>4146</v>
      </c>
      <c r="EM29">
        <v>4028</v>
      </c>
      <c r="EN29">
        <v>3954</v>
      </c>
      <c r="EO29">
        <v>4517</v>
      </c>
      <c r="EP29">
        <v>4456</v>
      </c>
      <c r="EQ29">
        <v>4330</v>
      </c>
      <c r="ER29">
        <v>4290</v>
      </c>
      <c r="ES29">
        <v>5099</v>
      </c>
      <c r="ET29">
        <v>4977</v>
      </c>
      <c r="EU29">
        <v>4890</v>
      </c>
      <c r="EV29">
        <v>4785</v>
      </c>
      <c r="EW29">
        <v>4647</v>
      </c>
      <c r="EX29">
        <v>0</v>
      </c>
    </row>
    <row r="30" spans="1:154">
      <c r="A30" t="s">
        <v>300</v>
      </c>
      <c r="B30">
        <v>6120</v>
      </c>
      <c r="C30">
        <v>0</v>
      </c>
      <c r="D30">
        <v>0</v>
      </c>
      <c r="E30">
        <v>0</v>
      </c>
      <c r="F30">
        <v>0</v>
      </c>
      <c r="G30">
        <v>0</v>
      </c>
      <c r="H30">
        <v>0</v>
      </c>
      <c r="I30">
        <v>0</v>
      </c>
      <c r="J30">
        <v>0</v>
      </c>
      <c r="K30">
        <v>0</v>
      </c>
      <c r="L30">
        <v>0</v>
      </c>
      <c r="M30">
        <v>0</v>
      </c>
      <c r="N30">
        <v>0</v>
      </c>
      <c r="O30">
        <v>0</v>
      </c>
      <c r="P30">
        <v>0</v>
      </c>
      <c r="Q30">
        <v>0</v>
      </c>
      <c r="R30">
        <v>0</v>
      </c>
      <c r="S30">
        <v>164</v>
      </c>
      <c r="T30">
        <v>406</v>
      </c>
      <c r="U30">
        <v>695</v>
      </c>
      <c r="V30">
        <v>1000</v>
      </c>
      <c r="W30">
        <v>1321</v>
      </c>
      <c r="X30">
        <v>1657</v>
      </c>
      <c r="Y30">
        <v>2040</v>
      </c>
      <c r="Z30">
        <v>2500</v>
      </c>
      <c r="AA30">
        <v>3039</v>
      </c>
      <c r="AB30">
        <v>3656</v>
      </c>
      <c r="AC30">
        <v>4320</v>
      </c>
      <c r="AD30">
        <v>5000</v>
      </c>
      <c r="AE30">
        <v>5714</v>
      </c>
      <c r="AF30">
        <v>6480</v>
      </c>
      <c r="AG30">
        <v>7355</v>
      </c>
      <c r="AH30">
        <v>8270</v>
      </c>
      <c r="AI30">
        <v>9211</v>
      </c>
      <c r="AJ30">
        <v>10170</v>
      </c>
      <c r="AK30">
        <v>10929</v>
      </c>
      <c r="AL30">
        <v>11272</v>
      </c>
      <c r="AM30">
        <v>11247</v>
      </c>
      <c r="AN30">
        <v>10900</v>
      </c>
      <c r="AO30">
        <v>10468</v>
      </c>
      <c r="AP30">
        <v>10183</v>
      </c>
      <c r="AQ30">
        <v>10320</v>
      </c>
      <c r="AR30">
        <v>10353</v>
      </c>
      <c r="AS30">
        <v>10526</v>
      </c>
      <c r="AT30">
        <v>9703</v>
      </c>
      <c r="AU30">
        <v>9969</v>
      </c>
      <c r="AV30">
        <v>11410</v>
      </c>
      <c r="AW30">
        <v>11820</v>
      </c>
      <c r="AX30">
        <v>12233</v>
      </c>
      <c r="AY30">
        <v>13785</v>
      </c>
      <c r="AZ30">
        <v>16515</v>
      </c>
      <c r="BA30">
        <v>20870</v>
      </c>
      <c r="BB30">
        <v>18868</v>
      </c>
      <c r="BC30">
        <v>19299</v>
      </c>
      <c r="BD30">
        <v>20685</v>
      </c>
      <c r="BE30">
        <v>23573</v>
      </c>
      <c r="BF30">
        <v>24680</v>
      </c>
      <c r="BG30">
        <v>25219</v>
      </c>
      <c r="BH30">
        <v>26344</v>
      </c>
      <c r="BI30">
        <v>19887</v>
      </c>
      <c r="BJ30">
        <v>20449</v>
      </c>
      <c r="BK30">
        <v>20399</v>
      </c>
      <c r="BL30">
        <v>22909</v>
      </c>
      <c r="BM30">
        <v>25093</v>
      </c>
      <c r="BN30">
        <v>27825</v>
      </c>
      <c r="BO30">
        <v>29519</v>
      </c>
      <c r="BP30">
        <v>31257</v>
      </c>
      <c r="BQ30">
        <v>29383</v>
      </c>
      <c r="BR30">
        <v>31477</v>
      </c>
      <c r="BS30">
        <v>26428</v>
      </c>
      <c r="BT30">
        <v>28179</v>
      </c>
      <c r="BU30">
        <v>27573</v>
      </c>
      <c r="BV30">
        <v>28222</v>
      </c>
      <c r="BW30">
        <v>27395</v>
      </c>
      <c r="BX30">
        <v>32233</v>
      </c>
      <c r="BY30">
        <v>32149</v>
      </c>
      <c r="BZ30">
        <v>28616</v>
      </c>
      <c r="CA30">
        <v>36927</v>
      </c>
      <c r="CB30">
        <v>35839</v>
      </c>
      <c r="CC30">
        <v>38309</v>
      </c>
      <c r="CD30">
        <v>37532</v>
      </c>
      <c r="CE30">
        <v>41037</v>
      </c>
      <c r="CF30">
        <v>40909</v>
      </c>
      <c r="CG30">
        <v>39259</v>
      </c>
      <c r="CH30">
        <v>40375</v>
      </c>
      <c r="CI30">
        <v>45400</v>
      </c>
      <c r="CJ30">
        <v>47652</v>
      </c>
      <c r="CK30">
        <v>46805</v>
      </c>
      <c r="CL30">
        <v>47257</v>
      </c>
      <c r="CM30">
        <v>45909</v>
      </c>
      <c r="CN30">
        <v>51061</v>
      </c>
      <c r="CO30">
        <v>51214</v>
      </c>
      <c r="CP30">
        <v>51266</v>
      </c>
      <c r="CQ30">
        <v>52218</v>
      </c>
      <c r="CR30">
        <v>50970</v>
      </c>
      <c r="CS30">
        <v>50310</v>
      </c>
      <c r="CT30">
        <v>48036</v>
      </c>
      <c r="CU30">
        <v>45820</v>
      </c>
      <c r="CV30">
        <v>44629</v>
      </c>
      <c r="CW30">
        <v>42640</v>
      </c>
      <c r="CX30">
        <v>41628</v>
      </c>
      <c r="CY30">
        <v>40675</v>
      </c>
      <c r="CZ30">
        <v>37921</v>
      </c>
      <c r="DA30">
        <v>31226</v>
      </c>
      <c r="DB30">
        <v>31815</v>
      </c>
      <c r="DC30">
        <v>31678</v>
      </c>
      <c r="DD30">
        <v>31806</v>
      </c>
      <c r="DE30">
        <v>26683</v>
      </c>
      <c r="DF30">
        <v>26576</v>
      </c>
      <c r="DG30">
        <v>25890</v>
      </c>
      <c r="DH30">
        <v>24355</v>
      </c>
      <c r="DI30">
        <v>26081</v>
      </c>
      <c r="DJ30">
        <v>27859</v>
      </c>
      <c r="DK30">
        <v>29668</v>
      </c>
      <c r="DL30">
        <v>31512</v>
      </c>
      <c r="DM30">
        <v>31155</v>
      </c>
      <c r="DN30">
        <v>30791</v>
      </c>
      <c r="DO30">
        <v>30475</v>
      </c>
      <c r="DP30">
        <v>30112</v>
      </c>
      <c r="DQ30">
        <v>30798</v>
      </c>
      <c r="DR30">
        <v>31238</v>
      </c>
      <c r="DS30">
        <v>31288</v>
      </c>
      <c r="DT30">
        <v>30917</v>
      </c>
      <c r="DU30">
        <v>30963</v>
      </c>
      <c r="DV30">
        <v>31024</v>
      </c>
      <c r="DW30">
        <v>31072</v>
      </c>
      <c r="DX30">
        <v>31164</v>
      </c>
      <c r="DY30">
        <v>33708</v>
      </c>
      <c r="DZ30">
        <v>36357</v>
      </c>
      <c r="EA30">
        <v>39062</v>
      </c>
      <c r="EB30">
        <v>41932</v>
      </c>
      <c r="EC30">
        <v>40284</v>
      </c>
      <c r="ED30">
        <v>38463</v>
      </c>
      <c r="EE30">
        <v>36637</v>
      </c>
      <c r="EF30">
        <v>34927</v>
      </c>
      <c r="EG30">
        <v>35127</v>
      </c>
      <c r="EH30">
        <v>35318</v>
      </c>
      <c r="EI30">
        <v>35454</v>
      </c>
      <c r="EJ30">
        <v>35621</v>
      </c>
      <c r="EK30">
        <v>36729</v>
      </c>
      <c r="EL30">
        <v>37825</v>
      </c>
      <c r="EM30">
        <v>38947</v>
      </c>
      <c r="EN30">
        <v>40035</v>
      </c>
      <c r="EO30">
        <v>40670</v>
      </c>
      <c r="EP30">
        <v>41272</v>
      </c>
      <c r="EQ30">
        <v>41861</v>
      </c>
      <c r="ER30">
        <v>42484</v>
      </c>
      <c r="ES30">
        <v>41872</v>
      </c>
      <c r="ET30">
        <v>41533</v>
      </c>
      <c r="EU30">
        <v>39637</v>
      </c>
      <c r="EV30">
        <v>41338</v>
      </c>
      <c r="EW30">
        <v>41500</v>
      </c>
      <c r="EX30">
        <v>0</v>
      </c>
    </row>
    <row r="31" spans="1:154">
      <c r="A31" t="s">
        <v>298</v>
      </c>
      <c r="B31">
        <v>6094</v>
      </c>
      <c r="C31">
        <v>14432</v>
      </c>
      <c r="D31">
        <v>14496</v>
      </c>
      <c r="E31">
        <v>14065</v>
      </c>
      <c r="F31">
        <v>15360</v>
      </c>
      <c r="G31">
        <v>15981</v>
      </c>
      <c r="H31">
        <v>17783</v>
      </c>
      <c r="I31">
        <v>18052</v>
      </c>
      <c r="J31">
        <v>19083</v>
      </c>
      <c r="K31">
        <v>20201</v>
      </c>
      <c r="L31">
        <v>20948</v>
      </c>
      <c r="M31">
        <v>22121</v>
      </c>
      <c r="N31">
        <v>24250</v>
      </c>
      <c r="O31">
        <v>27237</v>
      </c>
      <c r="P31">
        <v>27893</v>
      </c>
      <c r="Q31">
        <v>31339</v>
      </c>
      <c r="R31">
        <v>34310</v>
      </c>
      <c r="S31">
        <v>35339</v>
      </c>
      <c r="T31">
        <v>36156</v>
      </c>
      <c r="U31">
        <v>36406</v>
      </c>
      <c r="V31">
        <v>39252</v>
      </c>
      <c r="W31">
        <v>40192</v>
      </c>
      <c r="X31">
        <v>38801</v>
      </c>
      <c r="Y31">
        <v>39492</v>
      </c>
      <c r="Z31">
        <v>43308</v>
      </c>
      <c r="AA31">
        <v>43495</v>
      </c>
      <c r="AB31">
        <v>40841</v>
      </c>
      <c r="AC31">
        <v>41556</v>
      </c>
      <c r="AD31">
        <v>38124</v>
      </c>
      <c r="AE31">
        <v>34901</v>
      </c>
      <c r="AF31">
        <v>36024</v>
      </c>
      <c r="AG31">
        <v>37905</v>
      </c>
      <c r="AH31">
        <v>38147</v>
      </c>
      <c r="AI31">
        <v>39917</v>
      </c>
      <c r="AJ31">
        <v>41311</v>
      </c>
      <c r="AK31">
        <v>42927</v>
      </c>
      <c r="AL31">
        <v>42961</v>
      </c>
      <c r="AM31">
        <v>40327</v>
      </c>
      <c r="AN31">
        <v>39568</v>
      </c>
      <c r="AO31">
        <v>39557</v>
      </c>
      <c r="AP31">
        <v>35347</v>
      </c>
      <c r="AQ31">
        <v>37920</v>
      </c>
      <c r="AR31">
        <v>43928</v>
      </c>
      <c r="AS31">
        <v>47393</v>
      </c>
      <c r="AT31">
        <v>51203</v>
      </c>
      <c r="AU31">
        <v>54214</v>
      </c>
      <c r="AV31">
        <v>56085</v>
      </c>
      <c r="AW31">
        <v>61255</v>
      </c>
      <c r="AX31">
        <v>62851</v>
      </c>
      <c r="AY31">
        <v>62935</v>
      </c>
      <c r="AZ31">
        <v>64651</v>
      </c>
      <c r="BA31">
        <v>64551</v>
      </c>
      <c r="BB31">
        <v>58038</v>
      </c>
      <c r="BC31">
        <v>55408</v>
      </c>
      <c r="BD31">
        <v>49236</v>
      </c>
      <c r="BE31">
        <v>48036</v>
      </c>
      <c r="BF31">
        <v>39761</v>
      </c>
      <c r="BG31">
        <v>32740</v>
      </c>
      <c r="BH31">
        <v>32078</v>
      </c>
      <c r="BI31">
        <v>34149</v>
      </c>
      <c r="BJ31">
        <v>35796</v>
      </c>
      <c r="BK31">
        <v>40588</v>
      </c>
      <c r="BL31">
        <v>45014</v>
      </c>
      <c r="BM31">
        <v>38390</v>
      </c>
      <c r="BN31">
        <v>39872</v>
      </c>
      <c r="BO31">
        <v>44665</v>
      </c>
      <c r="BP31">
        <v>48067</v>
      </c>
      <c r="BQ31">
        <v>56192</v>
      </c>
      <c r="BR31">
        <v>63118</v>
      </c>
      <c r="BS31">
        <v>69231</v>
      </c>
      <c r="BT31">
        <v>70214</v>
      </c>
      <c r="BU31">
        <v>65037</v>
      </c>
      <c r="BV31">
        <v>68622</v>
      </c>
      <c r="BW31">
        <v>78763</v>
      </c>
      <c r="BX31">
        <v>78798</v>
      </c>
      <c r="BY31">
        <v>81608</v>
      </c>
      <c r="BZ31">
        <v>87006</v>
      </c>
      <c r="CA31">
        <v>90116</v>
      </c>
      <c r="CB31">
        <v>98041</v>
      </c>
      <c r="CC31">
        <v>104820</v>
      </c>
      <c r="CD31">
        <v>106104</v>
      </c>
      <c r="CE31">
        <v>113106</v>
      </c>
      <c r="CF31">
        <v>114932</v>
      </c>
      <c r="CG31">
        <v>112839</v>
      </c>
      <c r="CH31">
        <v>129022</v>
      </c>
      <c r="CI31">
        <v>124500</v>
      </c>
      <c r="CJ31">
        <v>143291</v>
      </c>
      <c r="CK31">
        <v>159082</v>
      </c>
      <c r="CL31">
        <v>178873</v>
      </c>
      <c r="CM31">
        <v>176064</v>
      </c>
      <c r="CN31">
        <v>194655</v>
      </c>
      <c r="CO31">
        <v>178346</v>
      </c>
      <c r="CP31">
        <v>180737</v>
      </c>
      <c r="CQ31">
        <v>181928</v>
      </c>
      <c r="CR31">
        <v>186219</v>
      </c>
      <c r="CS31">
        <v>189259</v>
      </c>
      <c r="CT31">
        <v>192558</v>
      </c>
      <c r="CU31">
        <v>196651</v>
      </c>
      <c r="CV31">
        <v>195736</v>
      </c>
      <c r="CW31">
        <v>216040</v>
      </c>
      <c r="CX31">
        <v>235068</v>
      </c>
      <c r="CY31">
        <v>256252</v>
      </c>
      <c r="CZ31">
        <v>273153</v>
      </c>
      <c r="DA31">
        <v>260694</v>
      </c>
      <c r="DB31">
        <v>231128</v>
      </c>
      <c r="DC31">
        <v>207940</v>
      </c>
      <c r="DD31">
        <v>184810</v>
      </c>
      <c r="DE31">
        <v>185323</v>
      </c>
      <c r="DF31">
        <v>181911</v>
      </c>
      <c r="DG31">
        <v>180526</v>
      </c>
      <c r="DH31">
        <v>178983</v>
      </c>
      <c r="DI31">
        <v>178051</v>
      </c>
      <c r="DJ31">
        <v>189486</v>
      </c>
      <c r="DK31">
        <v>191119</v>
      </c>
      <c r="DL31">
        <v>196619</v>
      </c>
      <c r="DM31">
        <v>190981</v>
      </c>
      <c r="DN31">
        <v>185232</v>
      </c>
      <c r="DO31">
        <v>180426</v>
      </c>
      <c r="DP31">
        <v>182928</v>
      </c>
      <c r="DQ31">
        <v>174377</v>
      </c>
      <c r="DR31">
        <v>156936</v>
      </c>
      <c r="DS31">
        <v>151263</v>
      </c>
      <c r="DT31">
        <v>143452</v>
      </c>
      <c r="DU31">
        <v>146226</v>
      </c>
      <c r="DV31">
        <v>152209</v>
      </c>
      <c r="DW31">
        <v>155537</v>
      </c>
      <c r="DX31">
        <v>156660</v>
      </c>
      <c r="DY31">
        <v>153653</v>
      </c>
      <c r="DZ31">
        <v>154699</v>
      </c>
      <c r="EA31">
        <v>153648</v>
      </c>
      <c r="EB31">
        <v>149996</v>
      </c>
      <c r="EC31">
        <v>137992</v>
      </c>
      <c r="ED31">
        <v>128199</v>
      </c>
      <c r="EE31">
        <v>119295</v>
      </c>
      <c r="EF31">
        <v>108894</v>
      </c>
      <c r="EG31">
        <v>105781</v>
      </c>
      <c r="EH31">
        <v>103502</v>
      </c>
      <c r="EI31">
        <v>101419</v>
      </c>
      <c r="EJ31">
        <v>101186</v>
      </c>
      <c r="EK31">
        <v>103415</v>
      </c>
      <c r="EL31">
        <v>106342</v>
      </c>
      <c r="EM31">
        <v>107250</v>
      </c>
      <c r="EN31">
        <v>108306</v>
      </c>
      <c r="EO31">
        <v>105946</v>
      </c>
      <c r="EP31">
        <v>102206</v>
      </c>
      <c r="EQ31">
        <v>98803</v>
      </c>
      <c r="ER31">
        <v>97068</v>
      </c>
      <c r="ES31">
        <v>95118</v>
      </c>
      <c r="ET31">
        <v>95500</v>
      </c>
      <c r="EU31">
        <v>95926</v>
      </c>
      <c r="EV31">
        <v>99591</v>
      </c>
      <c r="EW31">
        <v>98502</v>
      </c>
      <c r="EX31">
        <v>0</v>
      </c>
    </row>
    <row r="32" spans="1:154">
      <c r="A32" t="s">
        <v>296</v>
      </c>
      <c r="B32">
        <v>6098</v>
      </c>
      <c r="C32">
        <v>80189</v>
      </c>
      <c r="D32">
        <v>82063</v>
      </c>
      <c r="E32">
        <v>83493</v>
      </c>
      <c r="F32">
        <v>82979</v>
      </c>
      <c r="G32">
        <v>86156</v>
      </c>
      <c r="H32">
        <v>90482</v>
      </c>
      <c r="I32">
        <v>91669</v>
      </c>
      <c r="J32">
        <v>92215</v>
      </c>
      <c r="K32">
        <v>92924</v>
      </c>
      <c r="L32">
        <v>96785</v>
      </c>
      <c r="M32">
        <v>98751</v>
      </c>
      <c r="N32">
        <v>100779</v>
      </c>
      <c r="O32">
        <v>102002</v>
      </c>
      <c r="P32">
        <v>104416</v>
      </c>
      <c r="Q32">
        <v>103545</v>
      </c>
      <c r="R32">
        <v>102580</v>
      </c>
      <c r="S32">
        <v>102388</v>
      </c>
      <c r="T32">
        <v>101813</v>
      </c>
      <c r="U32">
        <v>97015</v>
      </c>
      <c r="V32">
        <v>93008</v>
      </c>
      <c r="W32">
        <v>92504</v>
      </c>
      <c r="X32">
        <v>99453</v>
      </c>
      <c r="Y32">
        <v>101238</v>
      </c>
      <c r="Z32">
        <v>102656</v>
      </c>
      <c r="AA32">
        <v>95328</v>
      </c>
      <c r="AB32">
        <v>99829</v>
      </c>
      <c r="AC32">
        <v>104301</v>
      </c>
      <c r="AD32">
        <v>107419</v>
      </c>
      <c r="AE32">
        <v>106515</v>
      </c>
      <c r="AF32">
        <v>108323</v>
      </c>
      <c r="AG32">
        <v>112419</v>
      </c>
      <c r="AH32">
        <v>119080</v>
      </c>
      <c r="AI32">
        <v>120602</v>
      </c>
      <c r="AJ32">
        <v>117592</v>
      </c>
      <c r="AK32">
        <v>113556</v>
      </c>
      <c r="AL32">
        <v>119528</v>
      </c>
      <c r="AM32">
        <v>121679</v>
      </c>
      <c r="AN32">
        <v>131453</v>
      </c>
      <c r="AO32">
        <v>131466</v>
      </c>
      <c r="AP32">
        <v>138212</v>
      </c>
      <c r="AQ32">
        <v>145739</v>
      </c>
      <c r="AR32">
        <v>149842</v>
      </c>
      <c r="AS32">
        <v>149978</v>
      </c>
      <c r="AT32">
        <v>152597</v>
      </c>
      <c r="AU32">
        <v>155216</v>
      </c>
      <c r="AV32">
        <v>153595</v>
      </c>
      <c r="AW32">
        <v>148832</v>
      </c>
      <c r="AX32">
        <v>142136</v>
      </c>
      <c r="AY32">
        <v>136287</v>
      </c>
      <c r="AZ32">
        <v>134043</v>
      </c>
      <c r="BA32">
        <v>141610</v>
      </c>
      <c r="BB32">
        <v>144711</v>
      </c>
      <c r="BC32">
        <v>150253</v>
      </c>
      <c r="BD32">
        <v>154222</v>
      </c>
      <c r="BE32">
        <v>149372</v>
      </c>
      <c r="BF32">
        <v>156882</v>
      </c>
      <c r="BG32">
        <v>160697</v>
      </c>
      <c r="BH32">
        <v>165381</v>
      </c>
      <c r="BI32">
        <v>175780</v>
      </c>
      <c r="BJ32">
        <v>179017</v>
      </c>
      <c r="BK32">
        <v>173379</v>
      </c>
      <c r="BL32">
        <v>169514</v>
      </c>
      <c r="BM32">
        <v>177620</v>
      </c>
      <c r="BN32">
        <v>179142</v>
      </c>
      <c r="BO32">
        <v>183707</v>
      </c>
      <c r="BP32">
        <v>187618</v>
      </c>
      <c r="BQ32">
        <v>189288</v>
      </c>
      <c r="BR32">
        <v>189245</v>
      </c>
      <c r="BS32">
        <v>197582</v>
      </c>
      <c r="BT32">
        <v>202478</v>
      </c>
      <c r="BU32">
        <v>205112</v>
      </c>
      <c r="BV32">
        <v>211425</v>
      </c>
      <c r="BW32">
        <v>221805</v>
      </c>
      <c r="BX32">
        <v>229672</v>
      </c>
      <c r="BY32">
        <v>233301</v>
      </c>
      <c r="BZ32">
        <v>244545</v>
      </c>
      <c r="CA32">
        <v>254681</v>
      </c>
      <c r="CB32">
        <v>264221</v>
      </c>
      <c r="CC32">
        <v>274628</v>
      </c>
      <c r="CD32">
        <v>279600</v>
      </c>
      <c r="CE32">
        <v>286981</v>
      </c>
      <c r="CF32">
        <v>288017</v>
      </c>
      <c r="CG32">
        <v>310694</v>
      </c>
      <c r="CH32">
        <v>310038</v>
      </c>
      <c r="CI32">
        <v>325300</v>
      </c>
      <c r="CJ32">
        <v>310008</v>
      </c>
      <c r="CK32">
        <v>310917</v>
      </c>
      <c r="CL32">
        <v>314225</v>
      </c>
      <c r="CM32">
        <v>296633</v>
      </c>
      <c r="CN32">
        <v>278142</v>
      </c>
      <c r="CO32">
        <v>282050</v>
      </c>
      <c r="CP32">
        <v>279658</v>
      </c>
      <c r="CQ32">
        <v>277666</v>
      </c>
      <c r="CR32">
        <v>262475</v>
      </c>
      <c r="CS32">
        <v>239673</v>
      </c>
      <c r="CT32">
        <v>217265</v>
      </c>
      <c r="CU32">
        <v>193842</v>
      </c>
      <c r="CV32">
        <v>171488</v>
      </c>
      <c r="CW32">
        <v>190290</v>
      </c>
      <c r="CX32">
        <v>207406</v>
      </c>
      <c r="CY32">
        <v>222756</v>
      </c>
      <c r="CZ32">
        <v>237429</v>
      </c>
      <c r="DA32">
        <v>244314</v>
      </c>
      <c r="DB32">
        <v>247439</v>
      </c>
      <c r="DC32">
        <v>269352</v>
      </c>
      <c r="DD32">
        <v>285580</v>
      </c>
      <c r="DE32">
        <v>303249</v>
      </c>
      <c r="DF32">
        <v>330585</v>
      </c>
      <c r="DG32">
        <v>362863</v>
      </c>
      <c r="DH32">
        <v>394160</v>
      </c>
      <c r="DI32">
        <v>392890</v>
      </c>
      <c r="DJ32">
        <v>404379</v>
      </c>
      <c r="DK32">
        <v>414000</v>
      </c>
      <c r="DL32">
        <v>433168</v>
      </c>
      <c r="DM32">
        <v>441358</v>
      </c>
      <c r="DN32">
        <v>449121</v>
      </c>
      <c r="DO32">
        <v>465847</v>
      </c>
      <c r="DP32">
        <v>484688</v>
      </c>
      <c r="DQ32">
        <v>501256</v>
      </c>
      <c r="DR32">
        <v>473044</v>
      </c>
      <c r="DS32">
        <v>453922</v>
      </c>
      <c r="DT32">
        <v>385783</v>
      </c>
      <c r="DU32">
        <v>365054</v>
      </c>
      <c r="DV32">
        <v>370883</v>
      </c>
      <c r="DW32">
        <v>371071</v>
      </c>
      <c r="DX32">
        <v>369684</v>
      </c>
      <c r="DY32">
        <v>361970</v>
      </c>
      <c r="DZ32">
        <v>377338</v>
      </c>
      <c r="EA32">
        <v>382316</v>
      </c>
      <c r="EB32">
        <v>381552</v>
      </c>
      <c r="EC32">
        <v>390884</v>
      </c>
      <c r="ED32">
        <v>399918</v>
      </c>
      <c r="EE32">
        <v>406260</v>
      </c>
      <c r="EF32">
        <v>412849</v>
      </c>
      <c r="EG32">
        <v>407217</v>
      </c>
      <c r="EH32">
        <v>413155</v>
      </c>
      <c r="EI32">
        <v>422558</v>
      </c>
      <c r="EJ32">
        <v>448112</v>
      </c>
      <c r="EK32">
        <v>464654</v>
      </c>
      <c r="EL32">
        <v>481180</v>
      </c>
      <c r="EM32">
        <v>488513</v>
      </c>
      <c r="EN32">
        <v>495844</v>
      </c>
      <c r="EO32">
        <v>506459</v>
      </c>
      <c r="EP32">
        <v>509347</v>
      </c>
      <c r="EQ32">
        <v>507120</v>
      </c>
      <c r="ER32">
        <v>532432</v>
      </c>
      <c r="ES32">
        <v>534635</v>
      </c>
      <c r="ET32">
        <v>541851</v>
      </c>
      <c r="EU32">
        <v>556659</v>
      </c>
      <c r="EV32">
        <v>564445</v>
      </c>
      <c r="EW32">
        <v>564896</v>
      </c>
      <c r="EX32">
        <v>0</v>
      </c>
    </row>
    <row r="33" spans="1:154">
      <c r="A33" t="s">
        <v>148</v>
      </c>
      <c r="B33">
        <v>6026</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86</v>
      </c>
      <c r="AL33">
        <v>219</v>
      </c>
      <c r="AM33">
        <v>367</v>
      </c>
      <c r="AN33">
        <v>500</v>
      </c>
      <c r="AO33">
        <v>609</v>
      </c>
      <c r="AP33">
        <v>687</v>
      </c>
      <c r="AQ33">
        <v>796</v>
      </c>
      <c r="AR33">
        <v>1000</v>
      </c>
      <c r="AS33">
        <v>1266</v>
      </c>
      <c r="AT33">
        <v>1563</v>
      </c>
      <c r="AU33">
        <v>1954</v>
      </c>
      <c r="AV33">
        <v>2500</v>
      </c>
      <c r="AW33">
        <v>3180</v>
      </c>
      <c r="AX33">
        <v>3969</v>
      </c>
      <c r="AY33">
        <v>4899</v>
      </c>
      <c r="AZ33">
        <v>6000</v>
      </c>
      <c r="BA33">
        <v>7336</v>
      </c>
      <c r="BB33">
        <v>8969</v>
      </c>
      <c r="BC33">
        <v>10617</v>
      </c>
      <c r="BD33">
        <v>12000</v>
      </c>
      <c r="BE33">
        <v>13156</v>
      </c>
      <c r="BF33">
        <v>14125</v>
      </c>
      <c r="BG33">
        <v>15031</v>
      </c>
      <c r="BH33">
        <v>16000</v>
      </c>
      <c r="BI33">
        <v>16966</v>
      </c>
      <c r="BJ33">
        <v>17864</v>
      </c>
      <c r="BK33">
        <v>18830</v>
      </c>
      <c r="BL33">
        <v>20000</v>
      </c>
      <c r="BM33">
        <v>21458</v>
      </c>
      <c r="BN33">
        <v>22288</v>
      </c>
      <c r="BO33">
        <v>24019</v>
      </c>
      <c r="BP33">
        <v>26180</v>
      </c>
      <c r="BQ33">
        <v>34914</v>
      </c>
      <c r="BR33">
        <v>39366</v>
      </c>
      <c r="BS33">
        <v>41773</v>
      </c>
      <c r="BT33">
        <v>50436</v>
      </c>
      <c r="BU33">
        <v>54114</v>
      </c>
      <c r="BV33">
        <v>59682</v>
      </c>
      <c r="BW33">
        <v>65371</v>
      </c>
      <c r="BX33">
        <v>67053</v>
      </c>
      <c r="BY33">
        <v>71236</v>
      </c>
      <c r="BZ33">
        <v>74000</v>
      </c>
      <c r="CA33">
        <v>79269</v>
      </c>
      <c r="CB33">
        <v>77849</v>
      </c>
      <c r="CC33">
        <v>80743</v>
      </c>
      <c r="CD33">
        <v>86795</v>
      </c>
      <c r="CE33">
        <v>90942</v>
      </c>
      <c r="CF33">
        <v>94720</v>
      </c>
      <c r="CG33">
        <v>98575</v>
      </c>
      <c r="CH33">
        <v>104326</v>
      </c>
      <c r="CI33">
        <v>108539</v>
      </c>
      <c r="CJ33">
        <v>111927</v>
      </c>
      <c r="CK33">
        <v>116187</v>
      </c>
      <c r="CL33">
        <v>119484</v>
      </c>
      <c r="CM33">
        <v>123292</v>
      </c>
      <c r="CN33">
        <v>128896</v>
      </c>
      <c r="CO33">
        <v>131395</v>
      </c>
      <c r="CP33">
        <v>136944</v>
      </c>
      <c r="CQ33">
        <v>140253</v>
      </c>
      <c r="CR33">
        <v>143491</v>
      </c>
      <c r="CS33">
        <v>146037</v>
      </c>
      <c r="CT33">
        <v>151289</v>
      </c>
      <c r="CU33">
        <v>151192</v>
      </c>
      <c r="CV33">
        <v>155861</v>
      </c>
      <c r="CW33">
        <v>151597</v>
      </c>
      <c r="CX33">
        <v>150435</v>
      </c>
      <c r="CY33">
        <v>149068</v>
      </c>
      <c r="CZ33">
        <v>152680</v>
      </c>
      <c r="DA33">
        <v>151736</v>
      </c>
      <c r="DB33">
        <v>152745</v>
      </c>
      <c r="DC33">
        <v>151754</v>
      </c>
      <c r="DD33">
        <v>150208</v>
      </c>
      <c r="DE33">
        <v>153508</v>
      </c>
      <c r="DF33">
        <v>153527</v>
      </c>
      <c r="DG33">
        <v>150619</v>
      </c>
      <c r="DH33">
        <v>150307</v>
      </c>
      <c r="DI33">
        <v>152362</v>
      </c>
      <c r="DJ33">
        <v>152281</v>
      </c>
      <c r="DK33">
        <v>153562</v>
      </c>
      <c r="DL33">
        <v>152719</v>
      </c>
      <c r="DM33">
        <v>151822</v>
      </c>
      <c r="DN33">
        <v>149996</v>
      </c>
      <c r="DO33">
        <v>146709</v>
      </c>
      <c r="DP33">
        <v>140850</v>
      </c>
      <c r="DQ33">
        <v>133096</v>
      </c>
      <c r="DR33">
        <v>127559</v>
      </c>
      <c r="DS33">
        <v>121308</v>
      </c>
      <c r="DT33">
        <v>118896</v>
      </c>
      <c r="DU33">
        <v>117681</v>
      </c>
      <c r="DV33">
        <v>89560</v>
      </c>
      <c r="DW33">
        <v>110811</v>
      </c>
      <c r="DX33">
        <v>106597</v>
      </c>
      <c r="DY33">
        <v>105032</v>
      </c>
      <c r="DZ33">
        <v>102760</v>
      </c>
      <c r="EA33">
        <v>97948</v>
      </c>
      <c r="EB33">
        <v>93517</v>
      </c>
      <c r="EC33">
        <v>93581</v>
      </c>
      <c r="ED33">
        <v>90737</v>
      </c>
      <c r="EE33">
        <v>88013</v>
      </c>
      <c r="EF33">
        <v>86239</v>
      </c>
      <c r="EG33">
        <v>85061</v>
      </c>
      <c r="EH33">
        <v>83201</v>
      </c>
      <c r="EI33">
        <v>81356</v>
      </c>
      <c r="EJ33">
        <v>78094</v>
      </c>
      <c r="EK33">
        <v>75749</v>
      </c>
      <c r="EL33">
        <v>73395</v>
      </c>
      <c r="EM33">
        <v>71949</v>
      </c>
      <c r="EN33">
        <v>71001</v>
      </c>
      <c r="EO33">
        <v>68053</v>
      </c>
      <c r="EP33">
        <v>66116</v>
      </c>
      <c r="EQ33">
        <v>65091</v>
      </c>
      <c r="ER33">
        <v>62935</v>
      </c>
      <c r="ES33">
        <v>65690</v>
      </c>
      <c r="ET33">
        <v>63339</v>
      </c>
      <c r="EU33">
        <v>60674</v>
      </c>
      <c r="EV33">
        <v>61049</v>
      </c>
      <c r="EW33">
        <v>61858</v>
      </c>
      <c r="EX33">
        <v>0</v>
      </c>
    </row>
    <row r="34" spans="1:154">
      <c r="A34" t="s">
        <v>300</v>
      </c>
      <c r="B34">
        <v>6120</v>
      </c>
      <c r="C34">
        <v>0</v>
      </c>
      <c r="D34">
        <v>0</v>
      </c>
      <c r="E34">
        <v>0</v>
      </c>
      <c r="F34">
        <v>0</v>
      </c>
      <c r="G34">
        <v>0</v>
      </c>
      <c r="H34">
        <v>0</v>
      </c>
      <c r="I34">
        <v>0</v>
      </c>
      <c r="J34">
        <v>0</v>
      </c>
      <c r="K34">
        <v>0</v>
      </c>
      <c r="L34">
        <v>0</v>
      </c>
      <c r="M34">
        <v>0</v>
      </c>
      <c r="N34">
        <v>0</v>
      </c>
      <c r="O34">
        <v>0</v>
      </c>
      <c r="P34">
        <v>0</v>
      </c>
      <c r="Q34">
        <v>0</v>
      </c>
      <c r="R34">
        <v>0</v>
      </c>
      <c r="S34">
        <v>164</v>
      </c>
      <c r="T34">
        <v>406</v>
      </c>
      <c r="U34">
        <v>695</v>
      </c>
      <c r="V34">
        <v>1000</v>
      </c>
      <c r="W34">
        <v>1321</v>
      </c>
      <c r="X34">
        <v>1657</v>
      </c>
      <c r="Y34">
        <v>2040</v>
      </c>
      <c r="Z34">
        <v>2500</v>
      </c>
      <c r="AA34">
        <v>3039</v>
      </c>
      <c r="AB34">
        <v>3656</v>
      </c>
      <c r="AC34">
        <v>4320</v>
      </c>
      <c r="AD34">
        <v>5000</v>
      </c>
      <c r="AE34">
        <v>5714</v>
      </c>
      <c r="AF34">
        <v>6480</v>
      </c>
      <c r="AG34">
        <v>7355</v>
      </c>
      <c r="AH34">
        <v>8270</v>
      </c>
      <c r="AI34">
        <v>9211</v>
      </c>
      <c r="AJ34">
        <v>10170</v>
      </c>
      <c r="AK34">
        <v>10929</v>
      </c>
      <c r="AL34">
        <v>11272</v>
      </c>
      <c r="AM34">
        <v>11247</v>
      </c>
      <c r="AN34">
        <v>10900</v>
      </c>
      <c r="AO34">
        <v>10468</v>
      </c>
      <c r="AP34">
        <v>10183</v>
      </c>
      <c r="AQ34">
        <v>10320</v>
      </c>
      <c r="AR34">
        <v>10353</v>
      </c>
      <c r="AS34">
        <v>10526</v>
      </c>
      <c r="AT34">
        <v>9703</v>
      </c>
      <c r="AU34">
        <v>9969</v>
      </c>
      <c r="AV34">
        <v>11410</v>
      </c>
      <c r="AW34">
        <v>11820</v>
      </c>
      <c r="AX34">
        <v>12233</v>
      </c>
      <c r="AY34">
        <v>13785</v>
      </c>
      <c r="AZ34">
        <v>16515</v>
      </c>
      <c r="BA34">
        <v>20870</v>
      </c>
      <c r="BB34">
        <v>18868</v>
      </c>
      <c r="BC34">
        <v>19299</v>
      </c>
      <c r="BD34">
        <v>20685</v>
      </c>
      <c r="BE34">
        <v>23573</v>
      </c>
      <c r="BF34">
        <v>24680</v>
      </c>
      <c r="BG34">
        <v>25219</v>
      </c>
      <c r="BH34">
        <v>26344</v>
      </c>
      <c r="BI34">
        <v>19887</v>
      </c>
      <c r="BJ34">
        <v>20449</v>
      </c>
      <c r="BK34">
        <v>20399</v>
      </c>
      <c r="BL34">
        <v>22909</v>
      </c>
      <c r="BM34">
        <v>25093</v>
      </c>
      <c r="BN34">
        <v>27825</v>
      </c>
      <c r="BO34">
        <v>29519</v>
      </c>
      <c r="BP34">
        <v>31257</v>
      </c>
      <c r="BQ34">
        <v>29383</v>
      </c>
      <c r="BR34">
        <v>31477</v>
      </c>
      <c r="BS34">
        <v>26428</v>
      </c>
      <c r="BT34">
        <v>28179</v>
      </c>
      <c r="BU34">
        <v>27573</v>
      </c>
      <c r="BV34">
        <v>28222</v>
      </c>
      <c r="BW34">
        <v>27395</v>
      </c>
      <c r="BX34">
        <v>32233</v>
      </c>
      <c r="BY34">
        <v>32149</v>
      </c>
      <c r="BZ34">
        <v>28616</v>
      </c>
      <c r="CA34">
        <v>36927</v>
      </c>
      <c r="CB34">
        <v>35839</v>
      </c>
      <c r="CC34">
        <v>38309</v>
      </c>
      <c r="CD34">
        <v>37532</v>
      </c>
      <c r="CE34">
        <v>41037</v>
      </c>
      <c r="CF34">
        <v>40909</v>
      </c>
      <c r="CG34">
        <v>39259</v>
      </c>
      <c r="CH34">
        <v>40375</v>
      </c>
      <c r="CI34">
        <v>45400</v>
      </c>
      <c r="CJ34">
        <v>47652</v>
      </c>
      <c r="CK34">
        <v>46805</v>
      </c>
      <c r="CL34">
        <v>47257</v>
      </c>
      <c r="CM34">
        <v>45909</v>
      </c>
      <c r="CN34">
        <v>51061</v>
      </c>
      <c r="CO34">
        <v>51214</v>
      </c>
      <c r="CP34">
        <v>51266</v>
      </c>
      <c r="CQ34">
        <v>52218</v>
      </c>
      <c r="CR34">
        <v>50970</v>
      </c>
      <c r="CS34">
        <v>50310</v>
      </c>
      <c r="CT34">
        <v>48036</v>
      </c>
      <c r="CU34">
        <v>45820</v>
      </c>
      <c r="CV34">
        <v>44629</v>
      </c>
      <c r="CW34">
        <v>42640</v>
      </c>
      <c r="CX34">
        <v>41628</v>
      </c>
      <c r="CY34">
        <v>40675</v>
      </c>
      <c r="CZ34">
        <v>37921</v>
      </c>
      <c r="DA34">
        <v>31226</v>
      </c>
      <c r="DB34">
        <v>31815</v>
      </c>
      <c r="DC34">
        <v>31678</v>
      </c>
      <c r="DD34">
        <v>31806</v>
      </c>
      <c r="DE34">
        <v>26683</v>
      </c>
      <c r="DF34">
        <v>26576</v>
      </c>
      <c r="DG34">
        <v>25890</v>
      </c>
      <c r="DH34">
        <v>24355</v>
      </c>
      <c r="DI34">
        <v>26081</v>
      </c>
      <c r="DJ34">
        <v>27859</v>
      </c>
      <c r="DK34">
        <v>29668</v>
      </c>
      <c r="DL34">
        <v>31512</v>
      </c>
      <c r="DM34">
        <v>31155</v>
      </c>
      <c r="DN34">
        <v>30791</v>
      </c>
      <c r="DO34">
        <v>30475</v>
      </c>
      <c r="DP34">
        <v>30112</v>
      </c>
      <c r="DQ34">
        <v>30798</v>
      </c>
      <c r="DR34">
        <v>31238</v>
      </c>
      <c r="DS34">
        <v>31288</v>
      </c>
      <c r="DT34">
        <v>30917</v>
      </c>
      <c r="DU34">
        <v>30963</v>
      </c>
      <c r="DV34">
        <v>31024</v>
      </c>
      <c r="DW34">
        <v>31072</v>
      </c>
      <c r="DX34">
        <v>31164</v>
      </c>
      <c r="DY34">
        <v>33708</v>
      </c>
      <c r="DZ34">
        <v>36357</v>
      </c>
      <c r="EA34">
        <v>39062</v>
      </c>
      <c r="EB34">
        <v>41932</v>
      </c>
      <c r="EC34">
        <v>40284</v>
      </c>
      <c r="ED34">
        <v>38463</v>
      </c>
      <c r="EE34">
        <v>36637</v>
      </c>
      <c r="EF34">
        <v>34927</v>
      </c>
      <c r="EG34">
        <v>35127</v>
      </c>
      <c r="EH34">
        <v>35318</v>
      </c>
      <c r="EI34">
        <v>35454</v>
      </c>
      <c r="EJ34">
        <v>35621</v>
      </c>
      <c r="EK34">
        <v>36729</v>
      </c>
      <c r="EL34">
        <v>37825</v>
      </c>
      <c r="EM34">
        <v>38947</v>
      </c>
      <c r="EN34">
        <v>40035</v>
      </c>
      <c r="EO34">
        <v>40670</v>
      </c>
      <c r="EP34">
        <v>41272</v>
      </c>
      <c r="EQ34">
        <v>41861</v>
      </c>
      <c r="ER34">
        <v>42484</v>
      </c>
      <c r="ES34">
        <v>41872</v>
      </c>
      <c r="ET34">
        <v>41533</v>
      </c>
      <c r="EU34">
        <v>39637</v>
      </c>
      <c r="EV34">
        <v>41338</v>
      </c>
      <c r="EW34">
        <v>41500</v>
      </c>
      <c r="EX34">
        <v>0</v>
      </c>
    </row>
    <row r="35" spans="1:154">
      <c r="A35" t="s">
        <v>135</v>
      </c>
      <c r="B35">
        <v>6378</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3311</v>
      </c>
      <c r="DR35">
        <v>54427</v>
      </c>
      <c r="DS35">
        <v>106711</v>
      </c>
      <c r="DT35">
        <v>150370</v>
      </c>
      <c r="DU35">
        <v>173327</v>
      </c>
      <c r="DV35">
        <v>196407</v>
      </c>
      <c r="DW35">
        <v>186396</v>
      </c>
      <c r="DX35">
        <v>175330</v>
      </c>
      <c r="DY35">
        <v>164401</v>
      </c>
      <c r="DZ35">
        <v>149222</v>
      </c>
      <c r="EA35">
        <v>138445</v>
      </c>
      <c r="EB35">
        <v>103675</v>
      </c>
      <c r="EC35">
        <v>70588</v>
      </c>
      <c r="ED35">
        <v>31092</v>
      </c>
      <c r="EE35">
        <v>1462</v>
      </c>
      <c r="EF35">
        <v>1</v>
      </c>
      <c r="EG35">
        <v>1</v>
      </c>
      <c r="EH35">
        <v>1</v>
      </c>
      <c r="EI35">
        <v>1</v>
      </c>
      <c r="EJ35">
        <v>1</v>
      </c>
      <c r="EK35">
        <v>1</v>
      </c>
      <c r="EL35">
        <v>1</v>
      </c>
      <c r="EM35">
        <v>1</v>
      </c>
      <c r="EN35">
        <v>1</v>
      </c>
      <c r="EO35">
        <v>1</v>
      </c>
      <c r="EP35">
        <v>1</v>
      </c>
      <c r="EQ35">
        <v>1</v>
      </c>
      <c r="ER35">
        <v>1</v>
      </c>
      <c r="ES35">
        <v>1</v>
      </c>
      <c r="ET35">
        <v>1</v>
      </c>
      <c r="EU35">
        <v>1</v>
      </c>
      <c r="EV35">
        <v>1</v>
      </c>
      <c r="EW35">
        <v>1</v>
      </c>
      <c r="EX35">
        <v>0</v>
      </c>
    </row>
    <row r="36" spans="1:154">
      <c r="A36" t="s">
        <v>150</v>
      </c>
      <c r="B36">
        <v>6006</v>
      </c>
      <c r="C36">
        <v>42995</v>
      </c>
      <c r="D36">
        <v>46504</v>
      </c>
      <c r="E36">
        <v>50211</v>
      </c>
      <c r="F36">
        <v>59357</v>
      </c>
      <c r="G36">
        <v>61731</v>
      </c>
      <c r="H36">
        <v>60336</v>
      </c>
      <c r="I36">
        <v>59467</v>
      </c>
      <c r="J36">
        <v>59721</v>
      </c>
      <c r="K36">
        <v>60564</v>
      </c>
      <c r="L36">
        <v>62628</v>
      </c>
      <c r="M36">
        <v>66253</v>
      </c>
      <c r="N36">
        <v>69085</v>
      </c>
      <c r="O36">
        <v>65763</v>
      </c>
      <c r="P36">
        <v>64250</v>
      </c>
      <c r="Q36">
        <v>69922</v>
      </c>
      <c r="R36">
        <v>70180</v>
      </c>
      <c r="S36">
        <v>70582</v>
      </c>
      <c r="T36">
        <v>71057</v>
      </c>
      <c r="U36">
        <v>70347</v>
      </c>
      <c r="V36">
        <v>70054</v>
      </c>
      <c r="W36">
        <v>71639</v>
      </c>
      <c r="X36">
        <v>71707</v>
      </c>
      <c r="Y36">
        <v>75416</v>
      </c>
      <c r="Z36">
        <v>74572</v>
      </c>
      <c r="AA36">
        <v>84887</v>
      </c>
      <c r="AB36">
        <v>88968</v>
      </c>
      <c r="AC36">
        <v>90871</v>
      </c>
      <c r="AD36">
        <v>105083</v>
      </c>
      <c r="AE36">
        <v>102965</v>
      </c>
      <c r="AF36">
        <v>95669</v>
      </c>
      <c r="AG36">
        <v>102273</v>
      </c>
      <c r="AH36">
        <v>103663</v>
      </c>
      <c r="AI36">
        <v>92814</v>
      </c>
      <c r="AJ36">
        <v>94242</v>
      </c>
      <c r="AK36">
        <v>100018</v>
      </c>
      <c r="AL36">
        <v>108896</v>
      </c>
      <c r="AM36">
        <v>105533</v>
      </c>
      <c r="AN36">
        <v>110888</v>
      </c>
      <c r="AO36">
        <v>124609</v>
      </c>
      <c r="AP36">
        <v>131713</v>
      </c>
      <c r="AQ36">
        <v>143527</v>
      </c>
      <c r="AR36">
        <v>152932</v>
      </c>
      <c r="AS36">
        <v>161595</v>
      </c>
      <c r="AT36">
        <v>162629</v>
      </c>
      <c r="AU36">
        <v>151991</v>
      </c>
      <c r="AV36">
        <v>151960</v>
      </c>
      <c r="AW36">
        <v>151795</v>
      </c>
      <c r="AX36">
        <v>151033</v>
      </c>
      <c r="AY36">
        <v>152905</v>
      </c>
      <c r="AZ36">
        <v>153813</v>
      </c>
      <c r="BA36">
        <v>157515</v>
      </c>
      <c r="BB36">
        <v>162725</v>
      </c>
      <c r="BC36">
        <v>148155</v>
      </c>
      <c r="BD36">
        <v>166627</v>
      </c>
      <c r="BE36">
        <v>172507</v>
      </c>
      <c r="BF36">
        <v>174902</v>
      </c>
      <c r="BG36">
        <v>161570</v>
      </c>
      <c r="BH36">
        <v>166402</v>
      </c>
      <c r="BI36">
        <v>180476</v>
      </c>
      <c r="BJ36">
        <v>175007</v>
      </c>
      <c r="BK36">
        <v>168135</v>
      </c>
      <c r="BL36">
        <v>172648</v>
      </c>
      <c r="BM36">
        <v>183963</v>
      </c>
      <c r="BN36">
        <v>186600</v>
      </c>
      <c r="BO36">
        <v>205900</v>
      </c>
      <c r="BP36">
        <v>200300</v>
      </c>
      <c r="BQ36">
        <v>172200</v>
      </c>
      <c r="BR36">
        <v>151500</v>
      </c>
      <c r="BS36">
        <v>150600</v>
      </c>
      <c r="BT36">
        <v>149423</v>
      </c>
      <c r="BU36">
        <v>137807</v>
      </c>
      <c r="BV36">
        <v>116211</v>
      </c>
      <c r="BW36">
        <v>108916</v>
      </c>
      <c r="BX36">
        <v>121578</v>
      </c>
      <c r="BY36">
        <v>110234</v>
      </c>
      <c r="BZ36">
        <v>115436</v>
      </c>
      <c r="CA36">
        <v>110226</v>
      </c>
      <c r="CB36">
        <v>132500</v>
      </c>
      <c r="CC36">
        <v>140508</v>
      </c>
      <c r="CD36">
        <v>154103</v>
      </c>
      <c r="CE36">
        <v>164525</v>
      </c>
      <c r="CF36">
        <v>174399</v>
      </c>
      <c r="CG36">
        <v>184518</v>
      </c>
      <c r="CH36">
        <v>198338</v>
      </c>
      <c r="CI36">
        <v>209390</v>
      </c>
      <c r="CJ36">
        <v>218932</v>
      </c>
      <c r="CK36">
        <v>230255</v>
      </c>
      <c r="CL36">
        <v>239741</v>
      </c>
      <c r="CM36">
        <v>250304</v>
      </c>
      <c r="CN36">
        <v>264619</v>
      </c>
      <c r="CO36">
        <v>272631</v>
      </c>
      <c r="CP36">
        <v>287035</v>
      </c>
      <c r="CQ36">
        <v>296823</v>
      </c>
      <c r="CR36">
        <v>306487</v>
      </c>
      <c r="CS36">
        <v>314684</v>
      </c>
      <c r="CT36">
        <v>328761</v>
      </c>
      <c r="CU36">
        <v>328550</v>
      </c>
      <c r="CV36">
        <v>338697</v>
      </c>
      <c r="CW36">
        <v>336064</v>
      </c>
      <c r="CX36">
        <v>340324</v>
      </c>
      <c r="CY36">
        <v>344194</v>
      </c>
      <c r="CZ36">
        <v>359947</v>
      </c>
      <c r="DA36">
        <v>365471</v>
      </c>
      <c r="DB36">
        <v>376029</v>
      </c>
      <c r="DC36">
        <v>381824</v>
      </c>
      <c r="DD36">
        <v>386524</v>
      </c>
      <c r="DE36">
        <v>404287</v>
      </c>
      <c r="DF36">
        <v>414029</v>
      </c>
      <c r="DG36">
        <v>415917</v>
      </c>
      <c r="DH36">
        <v>425332</v>
      </c>
      <c r="DI36">
        <v>442191</v>
      </c>
      <c r="DJ36">
        <v>453546</v>
      </c>
      <c r="DK36">
        <v>469374</v>
      </c>
      <c r="DL36">
        <v>479502</v>
      </c>
      <c r="DM36">
        <v>490143</v>
      </c>
      <c r="DN36">
        <v>498277</v>
      </c>
      <c r="DO36">
        <v>501702</v>
      </c>
      <c r="DP36">
        <v>496237</v>
      </c>
      <c r="DQ36">
        <v>483679</v>
      </c>
      <c r="DR36">
        <v>478584</v>
      </c>
      <c r="DS36">
        <v>470000</v>
      </c>
      <c r="DT36">
        <v>476356</v>
      </c>
      <c r="DU36">
        <v>488270</v>
      </c>
      <c r="DV36">
        <v>492825</v>
      </c>
      <c r="DW36">
        <v>494466</v>
      </c>
      <c r="DX36">
        <v>494247</v>
      </c>
      <c r="DY36">
        <v>506972</v>
      </c>
      <c r="DZ36">
        <v>517178</v>
      </c>
      <c r="EA36">
        <v>514387</v>
      </c>
      <c r="EB36">
        <v>513638</v>
      </c>
      <c r="EC36">
        <v>513990</v>
      </c>
      <c r="ED36">
        <v>503942</v>
      </c>
      <c r="EE36">
        <v>494430</v>
      </c>
      <c r="EF36">
        <v>490250</v>
      </c>
      <c r="EG36">
        <v>489623</v>
      </c>
      <c r="EH36">
        <v>485186</v>
      </c>
      <c r="EI36">
        <v>480752</v>
      </c>
      <c r="EJ36">
        <v>467965</v>
      </c>
      <c r="EK36">
        <v>460654</v>
      </c>
      <c r="EL36">
        <v>453269</v>
      </c>
      <c r="EM36">
        <v>451401</v>
      </c>
      <c r="EN36">
        <v>452948</v>
      </c>
      <c r="EO36">
        <v>441898</v>
      </c>
      <c r="EP36">
        <v>437376</v>
      </c>
      <c r="EQ36">
        <v>438912</v>
      </c>
      <c r="ER36">
        <v>433101</v>
      </c>
      <c r="ES36">
        <v>433852</v>
      </c>
      <c r="ET36">
        <v>416204</v>
      </c>
      <c r="EU36">
        <v>406613</v>
      </c>
      <c r="EV36">
        <v>414311</v>
      </c>
      <c r="EW36">
        <v>420133</v>
      </c>
      <c r="EX36">
        <v>0</v>
      </c>
    </row>
    <row r="37" spans="1:154">
      <c r="A37" t="s">
        <v>298</v>
      </c>
      <c r="B37">
        <v>6094</v>
      </c>
      <c r="C37">
        <v>14432</v>
      </c>
      <c r="D37">
        <v>14496</v>
      </c>
      <c r="E37">
        <v>14065</v>
      </c>
      <c r="F37">
        <v>15360</v>
      </c>
      <c r="G37">
        <v>15981</v>
      </c>
      <c r="H37">
        <v>17783</v>
      </c>
      <c r="I37">
        <v>18052</v>
      </c>
      <c r="J37">
        <v>19083</v>
      </c>
      <c r="K37">
        <v>20201</v>
      </c>
      <c r="L37">
        <v>20948</v>
      </c>
      <c r="M37">
        <v>22121</v>
      </c>
      <c r="N37">
        <v>24250</v>
      </c>
      <c r="O37">
        <v>27237</v>
      </c>
      <c r="P37">
        <v>27893</v>
      </c>
      <c r="Q37">
        <v>31339</v>
      </c>
      <c r="R37">
        <v>34310</v>
      </c>
      <c r="S37">
        <v>35339</v>
      </c>
      <c r="T37">
        <v>36156</v>
      </c>
      <c r="U37">
        <v>36406</v>
      </c>
      <c r="V37">
        <v>39252</v>
      </c>
      <c r="W37">
        <v>40192</v>
      </c>
      <c r="X37">
        <v>38801</v>
      </c>
      <c r="Y37">
        <v>39492</v>
      </c>
      <c r="Z37">
        <v>43308</v>
      </c>
      <c r="AA37">
        <v>43495</v>
      </c>
      <c r="AB37">
        <v>40841</v>
      </c>
      <c r="AC37">
        <v>41556</v>
      </c>
      <c r="AD37">
        <v>38124</v>
      </c>
      <c r="AE37">
        <v>34901</v>
      </c>
      <c r="AF37">
        <v>36024</v>
      </c>
      <c r="AG37">
        <v>37905</v>
      </c>
      <c r="AH37">
        <v>38147</v>
      </c>
      <c r="AI37">
        <v>39917</v>
      </c>
      <c r="AJ37">
        <v>41311</v>
      </c>
      <c r="AK37">
        <v>42927</v>
      </c>
      <c r="AL37">
        <v>42961</v>
      </c>
      <c r="AM37">
        <v>40327</v>
      </c>
      <c r="AN37">
        <v>39568</v>
      </c>
      <c r="AO37">
        <v>39557</v>
      </c>
      <c r="AP37">
        <v>35347</v>
      </c>
      <c r="AQ37">
        <v>37920</v>
      </c>
      <c r="AR37">
        <v>43928</v>
      </c>
      <c r="AS37">
        <v>47393</v>
      </c>
      <c r="AT37">
        <v>51203</v>
      </c>
      <c r="AU37">
        <v>54214</v>
      </c>
      <c r="AV37">
        <v>56085</v>
      </c>
      <c r="AW37">
        <v>61255</v>
      </c>
      <c r="AX37">
        <v>62851</v>
      </c>
      <c r="AY37">
        <v>62935</v>
      </c>
      <c r="AZ37">
        <v>64651</v>
      </c>
      <c r="BA37">
        <v>64551</v>
      </c>
      <c r="BB37">
        <v>58038</v>
      </c>
      <c r="BC37">
        <v>55408</v>
      </c>
      <c r="BD37">
        <v>49236</v>
      </c>
      <c r="BE37">
        <v>48036</v>
      </c>
      <c r="BF37">
        <v>39761</v>
      </c>
      <c r="BG37">
        <v>32740</v>
      </c>
      <c r="BH37">
        <v>32078</v>
      </c>
      <c r="BI37">
        <v>34149</v>
      </c>
      <c r="BJ37">
        <v>35796</v>
      </c>
      <c r="BK37">
        <v>40588</v>
      </c>
      <c r="BL37">
        <v>45014</v>
      </c>
      <c r="BM37">
        <v>38390</v>
      </c>
      <c r="BN37">
        <v>39872</v>
      </c>
      <c r="BO37">
        <v>44665</v>
      </c>
      <c r="BP37">
        <v>48067</v>
      </c>
      <c r="BQ37">
        <v>56192</v>
      </c>
      <c r="BR37">
        <v>63118</v>
      </c>
      <c r="BS37">
        <v>69231</v>
      </c>
      <c r="BT37">
        <v>70214</v>
      </c>
      <c r="BU37">
        <v>65037</v>
      </c>
      <c r="BV37">
        <v>68622</v>
      </c>
      <c r="BW37">
        <v>78763</v>
      </c>
      <c r="BX37">
        <v>78798</v>
      </c>
      <c r="BY37">
        <v>81608</v>
      </c>
      <c r="BZ37">
        <v>87006</v>
      </c>
      <c r="CA37">
        <v>90116</v>
      </c>
      <c r="CB37">
        <v>98041</v>
      </c>
      <c r="CC37">
        <v>104820</v>
      </c>
      <c r="CD37">
        <v>106104</v>
      </c>
      <c r="CE37">
        <v>113106</v>
      </c>
      <c r="CF37">
        <v>114932</v>
      </c>
      <c r="CG37">
        <v>112839</v>
      </c>
      <c r="CH37">
        <v>129022</v>
      </c>
      <c r="CI37">
        <v>124500</v>
      </c>
      <c r="CJ37">
        <v>143291</v>
      </c>
      <c r="CK37">
        <v>159082</v>
      </c>
      <c r="CL37">
        <v>178873</v>
      </c>
      <c r="CM37">
        <v>176064</v>
      </c>
      <c r="CN37">
        <v>194655</v>
      </c>
      <c r="CO37">
        <v>178346</v>
      </c>
      <c r="CP37">
        <v>180737</v>
      </c>
      <c r="CQ37">
        <v>181928</v>
      </c>
      <c r="CR37">
        <v>186219</v>
      </c>
      <c r="CS37">
        <v>189259</v>
      </c>
      <c r="CT37">
        <v>192558</v>
      </c>
      <c r="CU37">
        <v>196651</v>
      </c>
      <c r="CV37">
        <v>195736</v>
      </c>
      <c r="CW37">
        <v>216040</v>
      </c>
      <c r="CX37">
        <v>235068</v>
      </c>
      <c r="CY37">
        <v>256252</v>
      </c>
      <c r="CZ37">
        <v>273153</v>
      </c>
      <c r="DA37">
        <v>260694</v>
      </c>
      <c r="DB37">
        <v>231128</v>
      </c>
      <c r="DC37">
        <v>207940</v>
      </c>
      <c r="DD37">
        <v>184810</v>
      </c>
      <c r="DE37">
        <v>185323</v>
      </c>
      <c r="DF37">
        <v>181911</v>
      </c>
      <c r="DG37">
        <v>180526</v>
      </c>
      <c r="DH37">
        <v>178983</v>
      </c>
      <c r="DI37">
        <v>178051</v>
      </c>
      <c r="DJ37">
        <v>189486</v>
      </c>
      <c r="DK37">
        <v>191119</v>
      </c>
      <c r="DL37">
        <v>196619</v>
      </c>
      <c r="DM37">
        <v>190981</v>
      </c>
      <c r="DN37">
        <v>185232</v>
      </c>
      <c r="DO37">
        <v>180426</v>
      </c>
      <c r="DP37">
        <v>182928</v>
      </c>
      <c r="DQ37">
        <v>174377</v>
      </c>
      <c r="DR37">
        <v>156936</v>
      </c>
      <c r="DS37">
        <v>151263</v>
      </c>
      <c r="DT37">
        <v>143452</v>
      </c>
      <c r="DU37">
        <v>146226</v>
      </c>
      <c r="DV37">
        <v>152209</v>
      </c>
      <c r="DW37">
        <v>155537</v>
      </c>
      <c r="DX37">
        <v>156660</v>
      </c>
      <c r="DY37">
        <v>153653</v>
      </c>
      <c r="DZ37">
        <v>154699</v>
      </c>
      <c r="EA37">
        <v>153648</v>
      </c>
      <c r="EB37">
        <v>149996</v>
      </c>
      <c r="EC37">
        <v>137992</v>
      </c>
      <c r="ED37">
        <v>128199</v>
      </c>
      <c r="EE37">
        <v>119295</v>
      </c>
      <c r="EF37">
        <v>108894</v>
      </c>
      <c r="EG37">
        <v>105781</v>
      </c>
      <c r="EH37">
        <v>103502</v>
      </c>
      <c r="EI37">
        <v>101419</v>
      </c>
      <c r="EJ37">
        <v>101186</v>
      </c>
      <c r="EK37">
        <v>103415</v>
      </c>
      <c r="EL37">
        <v>106342</v>
      </c>
      <c r="EM37">
        <v>107250</v>
      </c>
      <c r="EN37">
        <v>108306</v>
      </c>
      <c r="EO37">
        <v>105946</v>
      </c>
      <c r="EP37">
        <v>102206</v>
      </c>
      <c r="EQ37">
        <v>98803</v>
      </c>
      <c r="ER37">
        <v>97068</v>
      </c>
      <c r="ES37">
        <v>95118</v>
      </c>
      <c r="ET37">
        <v>95500</v>
      </c>
      <c r="EU37">
        <v>95926</v>
      </c>
      <c r="EV37">
        <v>99591</v>
      </c>
      <c r="EW37">
        <v>98502</v>
      </c>
      <c r="EX37">
        <v>0</v>
      </c>
    </row>
    <row r="38" spans="1:154">
      <c r="A38" t="s">
        <v>234</v>
      </c>
      <c r="B38">
        <v>6536</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1174</v>
      </c>
      <c r="CU38">
        <v>2342</v>
      </c>
      <c r="CV38">
        <v>2355</v>
      </c>
      <c r="CW38">
        <v>2738</v>
      </c>
      <c r="CX38">
        <v>2796</v>
      </c>
      <c r="CY38">
        <v>2900</v>
      </c>
      <c r="CZ38">
        <v>2984</v>
      </c>
      <c r="DA38">
        <v>3338</v>
      </c>
      <c r="DB38">
        <v>3266</v>
      </c>
      <c r="DC38">
        <v>3157</v>
      </c>
      <c r="DD38">
        <v>3072</v>
      </c>
      <c r="DE38">
        <v>3263</v>
      </c>
      <c r="DF38">
        <v>3178</v>
      </c>
      <c r="DG38">
        <v>3064</v>
      </c>
      <c r="DH38">
        <v>2973</v>
      </c>
      <c r="DI38">
        <v>3074</v>
      </c>
      <c r="DJ38">
        <v>2761</v>
      </c>
      <c r="DK38">
        <v>2450</v>
      </c>
      <c r="DL38">
        <v>2160</v>
      </c>
      <c r="DM38">
        <v>2070</v>
      </c>
      <c r="DN38">
        <v>2135</v>
      </c>
      <c r="DO38">
        <v>2178</v>
      </c>
      <c r="DP38">
        <v>2227</v>
      </c>
      <c r="DQ38">
        <v>1914</v>
      </c>
      <c r="DR38">
        <v>1742</v>
      </c>
      <c r="DS38">
        <v>1552</v>
      </c>
      <c r="DT38">
        <v>1381</v>
      </c>
      <c r="DU38">
        <v>1144</v>
      </c>
      <c r="DV38">
        <v>1057</v>
      </c>
      <c r="DW38">
        <v>1000</v>
      </c>
      <c r="DX38">
        <v>929</v>
      </c>
      <c r="DY38">
        <v>916</v>
      </c>
      <c r="DZ38">
        <v>865</v>
      </c>
      <c r="EA38">
        <v>811</v>
      </c>
      <c r="EB38">
        <v>765</v>
      </c>
      <c r="EC38">
        <v>720</v>
      </c>
      <c r="ED38">
        <v>708</v>
      </c>
      <c r="EE38">
        <v>684</v>
      </c>
      <c r="EF38">
        <v>661</v>
      </c>
      <c r="EG38">
        <v>555</v>
      </c>
      <c r="EH38">
        <v>546</v>
      </c>
      <c r="EI38">
        <v>530</v>
      </c>
      <c r="EJ38">
        <v>519</v>
      </c>
      <c r="EK38">
        <v>519</v>
      </c>
      <c r="EL38">
        <v>513</v>
      </c>
      <c r="EM38">
        <v>499</v>
      </c>
      <c r="EN38">
        <v>490</v>
      </c>
      <c r="EO38">
        <v>386</v>
      </c>
      <c r="EP38">
        <v>381</v>
      </c>
      <c r="EQ38">
        <v>370</v>
      </c>
      <c r="ER38">
        <v>367</v>
      </c>
      <c r="ES38">
        <v>397</v>
      </c>
      <c r="ET38">
        <v>388</v>
      </c>
      <c r="EU38">
        <v>381</v>
      </c>
      <c r="EV38">
        <v>373</v>
      </c>
      <c r="EW38">
        <v>362</v>
      </c>
      <c r="EX38">
        <v>0</v>
      </c>
    </row>
    <row r="39" spans="1:154">
      <c r="A39" t="s">
        <v>136</v>
      </c>
      <c r="B39">
        <v>6380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372</v>
      </c>
      <c r="DU39">
        <v>546</v>
      </c>
      <c r="DV39">
        <v>560</v>
      </c>
      <c r="DW39">
        <v>581</v>
      </c>
      <c r="DX39">
        <v>652</v>
      </c>
      <c r="DY39">
        <v>757</v>
      </c>
      <c r="DZ39">
        <v>880</v>
      </c>
      <c r="EA39">
        <v>879</v>
      </c>
      <c r="EB39">
        <v>879</v>
      </c>
      <c r="EC39">
        <v>813</v>
      </c>
      <c r="ED39">
        <v>792</v>
      </c>
      <c r="EE39">
        <v>767</v>
      </c>
      <c r="EF39">
        <v>756</v>
      </c>
      <c r="EG39">
        <v>659</v>
      </c>
      <c r="EH39">
        <v>632</v>
      </c>
      <c r="EI39">
        <v>588</v>
      </c>
      <c r="EJ39">
        <v>568</v>
      </c>
      <c r="EK39">
        <v>555</v>
      </c>
      <c r="EL39">
        <v>550</v>
      </c>
      <c r="EM39">
        <v>548</v>
      </c>
      <c r="EN39">
        <v>529</v>
      </c>
      <c r="EO39">
        <v>529</v>
      </c>
      <c r="EP39">
        <v>529</v>
      </c>
      <c r="EQ39">
        <v>529</v>
      </c>
      <c r="ER39">
        <v>509</v>
      </c>
      <c r="ES39">
        <v>492</v>
      </c>
      <c r="ET39">
        <v>492</v>
      </c>
      <c r="EU39">
        <v>492</v>
      </c>
      <c r="EV39">
        <v>492</v>
      </c>
      <c r="EW39">
        <v>492</v>
      </c>
      <c r="EX39">
        <v>0</v>
      </c>
    </row>
    <row r="40" spans="1:154">
      <c r="A40" t="s">
        <v>151</v>
      </c>
      <c r="B40">
        <v>6010</v>
      </c>
      <c r="C40">
        <v>0</v>
      </c>
      <c r="D40">
        <v>0</v>
      </c>
      <c r="E40">
        <v>0</v>
      </c>
      <c r="F40">
        <v>0</v>
      </c>
      <c r="G40">
        <v>0</v>
      </c>
      <c r="H40">
        <v>0</v>
      </c>
      <c r="I40">
        <v>0</v>
      </c>
      <c r="J40">
        <v>0</v>
      </c>
      <c r="K40">
        <v>0</v>
      </c>
      <c r="L40">
        <v>0</v>
      </c>
      <c r="M40">
        <v>0</v>
      </c>
      <c r="N40">
        <v>0</v>
      </c>
      <c r="O40">
        <v>0</v>
      </c>
      <c r="P40">
        <v>0</v>
      </c>
      <c r="Q40">
        <v>0</v>
      </c>
      <c r="R40">
        <v>0</v>
      </c>
      <c r="S40">
        <v>125</v>
      </c>
      <c r="T40">
        <v>250</v>
      </c>
      <c r="U40">
        <v>500</v>
      </c>
      <c r="V40">
        <v>1000</v>
      </c>
      <c r="W40">
        <v>1781</v>
      </c>
      <c r="X40">
        <v>2875</v>
      </c>
      <c r="Y40">
        <v>4031</v>
      </c>
      <c r="Z40">
        <v>5000</v>
      </c>
      <c r="AA40">
        <v>5844</v>
      </c>
      <c r="AB40">
        <v>6625</v>
      </c>
      <c r="AC40">
        <v>7344</v>
      </c>
      <c r="AD40">
        <v>8000</v>
      </c>
      <c r="AE40">
        <v>8578</v>
      </c>
      <c r="AF40">
        <v>9062</v>
      </c>
      <c r="AG40">
        <v>9515</v>
      </c>
      <c r="AH40">
        <v>10000</v>
      </c>
      <c r="AI40">
        <v>10516</v>
      </c>
      <c r="AJ40">
        <v>11063</v>
      </c>
      <c r="AK40">
        <v>11579</v>
      </c>
      <c r="AL40">
        <v>12000</v>
      </c>
      <c r="AM40">
        <v>12313</v>
      </c>
      <c r="AN40">
        <v>12501</v>
      </c>
      <c r="AO40">
        <v>12689</v>
      </c>
      <c r="AP40">
        <v>13000</v>
      </c>
      <c r="AQ40">
        <v>13438</v>
      </c>
      <c r="AR40">
        <v>14001</v>
      </c>
      <c r="AS40">
        <v>14564</v>
      </c>
      <c r="AT40">
        <v>15000</v>
      </c>
      <c r="AU40">
        <v>15313</v>
      </c>
      <c r="AV40">
        <v>15501</v>
      </c>
      <c r="AW40">
        <v>15689</v>
      </c>
      <c r="AX40">
        <v>16000</v>
      </c>
      <c r="AY40">
        <v>16422</v>
      </c>
      <c r="AZ40">
        <v>16938</v>
      </c>
      <c r="BA40">
        <v>17485</v>
      </c>
      <c r="BB40">
        <v>18000</v>
      </c>
      <c r="BC40">
        <v>18453</v>
      </c>
      <c r="BD40">
        <v>19312</v>
      </c>
      <c r="BE40">
        <v>20165</v>
      </c>
      <c r="BF40">
        <v>20900</v>
      </c>
      <c r="BG40">
        <v>22116</v>
      </c>
      <c r="BH40">
        <v>23613</v>
      </c>
      <c r="BI40">
        <v>25104</v>
      </c>
      <c r="BJ40">
        <v>26500</v>
      </c>
      <c r="BK40">
        <v>27850</v>
      </c>
      <c r="BL40">
        <v>29200</v>
      </c>
      <c r="BM40">
        <v>30550</v>
      </c>
      <c r="BN40">
        <v>31900</v>
      </c>
      <c r="BO40">
        <v>33542</v>
      </c>
      <c r="BP40">
        <v>35730</v>
      </c>
      <c r="BQ40">
        <v>37293</v>
      </c>
      <c r="BR40">
        <v>38979</v>
      </c>
      <c r="BS40">
        <v>42719</v>
      </c>
      <c r="BT40">
        <v>45872</v>
      </c>
      <c r="BU40">
        <v>48229</v>
      </c>
      <c r="BV40">
        <v>49680</v>
      </c>
      <c r="BW40">
        <v>47269</v>
      </c>
      <c r="BX40">
        <v>49753</v>
      </c>
      <c r="BY40">
        <v>50000</v>
      </c>
      <c r="BZ40">
        <v>51000</v>
      </c>
      <c r="CA40">
        <v>52500</v>
      </c>
      <c r="CB40">
        <v>56434</v>
      </c>
      <c r="CC40">
        <v>58302</v>
      </c>
      <c r="CD40">
        <v>62434</v>
      </c>
      <c r="CE40">
        <v>65180</v>
      </c>
      <c r="CF40">
        <v>67653</v>
      </c>
      <c r="CG40">
        <v>70172</v>
      </c>
      <c r="CH40">
        <v>74029</v>
      </c>
      <c r="CI40">
        <v>76783</v>
      </c>
      <c r="CJ40">
        <v>78947</v>
      </c>
      <c r="CK40">
        <v>81721</v>
      </c>
      <c r="CL40">
        <v>83811</v>
      </c>
      <c r="CM40">
        <v>86255</v>
      </c>
      <c r="CN40">
        <v>89948</v>
      </c>
      <c r="CO40">
        <v>91469</v>
      </c>
      <c r="CP40">
        <v>95108</v>
      </c>
      <c r="CQ40">
        <v>97186</v>
      </c>
      <c r="CR40">
        <v>99212</v>
      </c>
      <c r="CS40">
        <v>100758</v>
      </c>
      <c r="CT40">
        <v>104168</v>
      </c>
      <c r="CU40">
        <v>104101</v>
      </c>
      <c r="CV40">
        <v>107316</v>
      </c>
      <c r="CW40">
        <v>106522</v>
      </c>
      <c r="CX40">
        <v>107912</v>
      </c>
      <c r="CY40">
        <v>109180</v>
      </c>
      <c r="CZ40">
        <v>114218</v>
      </c>
      <c r="DA40">
        <v>116014</v>
      </c>
      <c r="DB40">
        <v>119410</v>
      </c>
      <c r="DC40">
        <v>121294</v>
      </c>
      <c r="DD40">
        <v>122831</v>
      </c>
      <c r="DE40">
        <v>128523</v>
      </c>
      <c r="DF40">
        <v>131668</v>
      </c>
      <c r="DG40">
        <v>132316</v>
      </c>
      <c r="DH40">
        <v>135359</v>
      </c>
      <c r="DI40">
        <v>140776</v>
      </c>
      <c r="DJ40">
        <v>144443</v>
      </c>
      <c r="DK40">
        <v>149536</v>
      </c>
      <c r="DL40">
        <v>152817</v>
      </c>
      <c r="DM40">
        <v>156264</v>
      </c>
      <c r="DN40">
        <v>158914</v>
      </c>
      <c r="DO40">
        <v>160063</v>
      </c>
      <c r="DP40">
        <v>158375</v>
      </c>
      <c r="DQ40">
        <v>154422</v>
      </c>
      <c r="DR40">
        <v>152849</v>
      </c>
      <c r="DS40">
        <v>150159</v>
      </c>
      <c r="DT40">
        <v>152243</v>
      </c>
      <c r="DU40">
        <v>156105</v>
      </c>
      <c r="DV40">
        <v>157617</v>
      </c>
      <c r="DW40">
        <v>158195</v>
      </c>
      <c r="DX40">
        <v>158180</v>
      </c>
      <c r="DY40">
        <v>162309</v>
      </c>
      <c r="DZ40">
        <v>165633</v>
      </c>
      <c r="EA40">
        <v>164795</v>
      </c>
      <c r="EB40">
        <v>164611</v>
      </c>
      <c r="EC40">
        <v>164724</v>
      </c>
      <c r="ED40">
        <v>163654</v>
      </c>
      <c r="EE40">
        <v>162707</v>
      </c>
      <c r="EF40">
        <v>163513</v>
      </c>
      <c r="EG40">
        <v>165568</v>
      </c>
      <c r="EH40">
        <v>166373</v>
      </c>
      <c r="EI40">
        <v>167151</v>
      </c>
      <c r="EJ40">
        <v>165032</v>
      </c>
      <c r="EK40">
        <v>164837</v>
      </c>
      <c r="EL40">
        <v>164609</v>
      </c>
      <c r="EM40">
        <v>166353</v>
      </c>
      <c r="EN40">
        <v>169455</v>
      </c>
      <c r="EO40">
        <v>167896</v>
      </c>
      <c r="EP40">
        <v>168807</v>
      </c>
      <c r="EQ40">
        <v>172063</v>
      </c>
      <c r="ER40">
        <v>172527</v>
      </c>
      <c r="ES40">
        <v>175695</v>
      </c>
      <c r="ET40">
        <v>178806</v>
      </c>
      <c r="EU40">
        <v>179798</v>
      </c>
      <c r="EV40">
        <v>180909</v>
      </c>
      <c r="EW40">
        <v>183306</v>
      </c>
      <c r="EX40">
        <v>0</v>
      </c>
    </row>
    <row r="41" spans="1:154">
      <c r="A41" t="s">
        <v>296</v>
      </c>
      <c r="B41">
        <v>6098</v>
      </c>
      <c r="C41">
        <v>80189</v>
      </c>
      <c r="D41">
        <v>82063</v>
      </c>
      <c r="E41">
        <v>83493</v>
      </c>
      <c r="F41">
        <v>82979</v>
      </c>
      <c r="G41">
        <v>86156</v>
      </c>
      <c r="H41">
        <v>90482</v>
      </c>
      <c r="I41">
        <v>91669</v>
      </c>
      <c r="J41">
        <v>92215</v>
      </c>
      <c r="K41">
        <v>92924</v>
      </c>
      <c r="L41">
        <v>96785</v>
      </c>
      <c r="M41">
        <v>98751</v>
      </c>
      <c r="N41">
        <v>100779</v>
      </c>
      <c r="O41">
        <v>102002</v>
      </c>
      <c r="P41">
        <v>104416</v>
      </c>
      <c r="Q41">
        <v>103545</v>
      </c>
      <c r="R41">
        <v>102580</v>
      </c>
      <c r="S41">
        <v>102388</v>
      </c>
      <c r="T41">
        <v>101813</v>
      </c>
      <c r="U41">
        <v>97015</v>
      </c>
      <c r="V41">
        <v>93008</v>
      </c>
      <c r="W41">
        <v>92504</v>
      </c>
      <c r="X41">
        <v>99453</v>
      </c>
      <c r="Y41">
        <v>101238</v>
      </c>
      <c r="Z41">
        <v>102656</v>
      </c>
      <c r="AA41">
        <v>95328</v>
      </c>
      <c r="AB41">
        <v>99829</v>
      </c>
      <c r="AC41">
        <v>104301</v>
      </c>
      <c r="AD41">
        <v>107419</v>
      </c>
      <c r="AE41">
        <v>106515</v>
      </c>
      <c r="AF41">
        <v>108323</v>
      </c>
      <c r="AG41">
        <v>112419</v>
      </c>
      <c r="AH41">
        <v>119080</v>
      </c>
      <c r="AI41">
        <v>120602</v>
      </c>
      <c r="AJ41">
        <v>117592</v>
      </c>
      <c r="AK41">
        <v>113556</v>
      </c>
      <c r="AL41">
        <v>119528</v>
      </c>
      <c r="AM41">
        <v>121679</v>
      </c>
      <c r="AN41">
        <v>131453</v>
      </c>
      <c r="AO41">
        <v>131466</v>
      </c>
      <c r="AP41">
        <v>138212</v>
      </c>
      <c r="AQ41">
        <v>145739</v>
      </c>
      <c r="AR41">
        <v>149842</v>
      </c>
      <c r="AS41">
        <v>149978</v>
      </c>
      <c r="AT41">
        <v>152597</v>
      </c>
      <c r="AU41">
        <v>155216</v>
      </c>
      <c r="AV41">
        <v>153595</v>
      </c>
      <c r="AW41">
        <v>148832</v>
      </c>
      <c r="AX41">
        <v>142136</v>
      </c>
      <c r="AY41">
        <v>136287</v>
      </c>
      <c r="AZ41">
        <v>134043</v>
      </c>
      <c r="BA41">
        <v>141610</v>
      </c>
      <c r="BB41">
        <v>144711</v>
      </c>
      <c r="BC41">
        <v>150253</v>
      </c>
      <c r="BD41">
        <v>154222</v>
      </c>
      <c r="BE41">
        <v>149372</v>
      </c>
      <c r="BF41">
        <v>156882</v>
      </c>
      <c r="BG41">
        <v>160697</v>
      </c>
      <c r="BH41">
        <v>165381</v>
      </c>
      <c r="BI41">
        <v>175780</v>
      </c>
      <c r="BJ41">
        <v>179017</v>
      </c>
      <c r="BK41">
        <v>173379</v>
      </c>
      <c r="BL41">
        <v>169514</v>
      </c>
      <c r="BM41">
        <v>177620</v>
      </c>
      <c r="BN41">
        <v>179142</v>
      </c>
      <c r="BO41">
        <v>183707</v>
      </c>
      <c r="BP41">
        <v>187618</v>
      </c>
      <c r="BQ41">
        <v>189288</v>
      </c>
      <c r="BR41">
        <v>189245</v>
      </c>
      <c r="BS41">
        <v>197582</v>
      </c>
      <c r="BT41">
        <v>202478</v>
      </c>
      <c r="BU41">
        <v>205112</v>
      </c>
      <c r="BV41">
        <v>211425</v>
      </c>
      <c r="BW41">
        <v>221805</v>
      </c>
      <c r="BX41">
        <v>229672</v>
      </c>
      <c r="BY41">
        <v>233301</v>
      </c>
      <c r="BZ41">
        <v>244545</v>
      </c>
      <c r="CA41">
        <v>254681</v>
      </c>
      <c r="CB41">
        <v>264221</v>
      </c>
      <c r="CC41">
        <v>274628</v>
      </c>
      <c r="CD41">
        <v>279600</v>
      </c>
      <c r="CE41">
        <v>286981</v>
      </c>
      <c r="CF41">
        <v>288017</v>
      </c>
      <c r="CG41">
        <v>310694</v>
      </c>
      <c r="CH41">
        <v>310038</v>
      </c>
      <c r="CI41">
        <v>325300</v>
      </c>
      <c r="CJ41">
        <v>310008</v>
      </c>
      <c r="CK41">
        <v>310917</v>
      </c>
      <c r="CL41">
        <v>314225</v>
      </c>
      <c r="CM41">
        <v>296633</v>
      </c>
      <c r="CN41">
        <v>278142</v>
      </c>
      <c r="CO41">
        <v>282050</v>
      </c>
      <c r="CP41">
        <v>279658</v>
      </c>
      <c r="CQ41">
        <v>277666</v>
      </c>
      <c r="CR41">
        <v>262475</v>
      </c>
      <c r="CS41">
        <v>239673</v>
      </c>
      <c r="CT41">
        <v>217265</v>
      </c>
      <c r="CU41">
        <v>193842</v>
      </c>
      <c r="CV41">
        <v>171488</v>
      </c>
      <c r="CW41">
        <v>190290</v>
      </c>
      <c r="CX41">
        <v>207406</v>
      </c>
      <c r="CY41">
        <v>222756</v>
      </c>
      <c r="CZ41">
        <v>237429</v>
      </c>
      <c r="DA41">
        <v>244314</v>
      </c>
      <c r="DB41">
        <v>247439</v>
      </c>
      <c r="DC41">
        <v>269352</v>
      </c>
      <c r="DD41">
        <v>285580</v>
      </c>
      <c r="DE41">
        <v>303249</v>
      </c>
      <c r="DF41">
        <v>330585</v>
      </c>
      <c r="DG41">
        <v>362863</v>
      </c>
      <c r="DH41">
        <v>394160</v>
      </c>
      <c r="DI41">
        <v>392890</v>
      </c>
      <c r="DJ41">
        <v>404379</v>
      </c>
      <c r="DK41">
        <v>414000</v>
      </c>
      <c r="DL41">
        <v>433168</v>
      </c>
      <c r="DM41">
        <v>441358</v>
      </c>
      <c r="DN41">
        <v>449121</v>
      </c>
      <c r="DO41">
        <v>465847</v>
      </c>
      <c r="DP41">
        <v>484688</v>
      </c>
      <c r="DQ41">
        <v>501256</v>
      </c>
      <c r="DR41">
        <v>473044</v>
      </c>
      <c r="DS41">
        <v>453922</v>
      </c>
      <c r="DT41">
        <v>385783</v>
      </c>
      <c r="DU41">
        <v>365054</v>
      </c>
      <c r="DV41">
        <v>370883</v>
      </c>
      <c r="DW41">
        <v>371071</v>
      </c>
      <c r="DX41">
        <v>369684</v>
      </c>
      <c r="DY41">
        <v>361970</v>
      </c>
      <c r="DZ41">
        <v>377338</v>
      </c>
      <c r="EA41">
        <v>382316</v>
      </c>
      <c r="EB41">
        <v>381552</v>
      </c>
      <c r="EC41">
        <v>390884</v>
      </c>
      <c r="ED41">
        <v>399918</v>
      </c>
      <c r="EE41">
        <v>406260</v>
      </c>
      <c r="EF41">
        <v>412849</v>
      </c>
      <c r="EG41">
        <v>407217</v>
      </c>
      <c r="EH41">
        <v>413155</v>
      </c>
      <c r="EI41">
        <v>422558</v>
      </c>
      <c r="EJ41">
        <v>448112</v>
      </c>
      <c r="EK41">
        <v>464654</v>
      </c>
      <c r="EL41">
        <v>481180</v>
      </c>
      <c r="EM41">
        <v>488513</v>
      </c>
      <c r="EN41">
        <v>495844</v>
      </c>
      <c r="EO41">
        <v>506459</v>
      </c>
      <c r="EP41">
        <v>509347</v>
      </c>
      <c r="EQ41">
        <v>507120</v>
      </c>
      <c r="ER41">
        <v>532432</v>
      </c>
      <c r="ES41">
        <v>534635</v>
      </c>
      <c r="ET41">
        <v>541851</v>
      </c>
      <c r="EU41">
        <v>556659</v>
      </c>
      <c r="EV41">
        <v>564445</v>
      </c>
      <c r="EW41">
        <v>564896</v>
      </c>
      <c r="EX41">
        <v>0</v>
      </c>
    </row>
    <row r="42" spans="1:154">
      <c r="A42" t="s">
        <v>235</v>
      </c>
      <c r="B42">
        <v>6542</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783</v>
      </c>
      <c r="CU42">
        <v>1561</v>
      </c>
      <c r="CV42">
        <v>1570</v>
      </c>
      <c r="CW42">
        <v>1825</v>
      </c>
      <c r="CX42">
        <v>1901</v>
      </c>
      <c r="CY42">
        <v>2007</v>
      </c>
      <c r="CZ42">
        <v>2099</v>
      </c>
      <c r="DA42">
        <v>2383</v>
      </c>
      <c r="DB42">
        <v>2433</v>
      </c>
      <c r="DC42">
        <v>2454</v>
      </c>
      <c r="DD42">
        <v>2491</v>
      </c>
      <c r="DE42">
        <v>2760</v>
      </c>
      <c r="DF42">
        <v>2741</v>
      </c>
      <c r="DG42">
        <v>2695</v>
      </c>
      <c r="DH42">
        <v>2668</v>
      </c>
      <c r="DI42">
        <v>2816</v>
      </c>
      <c r="DJ42">
        <v>3094</v>
      </c>
      <c r="DK42">
        <v>3356</v>
      </c>
      <c r="DL42">
        <v>3628</v>
      </c>
      <c r="DM42">
        <v>4298</v>
      </c>
      <c r="DN42">
        <v>4305</v>
      </c>
      <c r="DO42">
        <v>4270</v>
      </c>
      <c r="DP42">
        <v>4252</v>
      </c>
      <c r="DQ42">
        <v>3563</v>
      </c>
      <c r="DR42">
        <v>3651</v>
      </c>
      <c r="DS42">
        <v>3679</v>
      </c>
      <c r="DT42">
        <v>3728</v>
      </c>
      <c r="DU42">
        <v>3543</v>
      </c>
      <c r="DV42">
        <v>3201</v>
      </c>
      <c r="DW42">
        <v>2954</v>
      </c>
      <c r="DX42">
        <v>2670</v>
      </c>
      <c r="DY42">
        <v>2552</v>
      </c>
      <c r="DZ42">
        <v>2874</v>
      </c>
      <c r="EA42">
        <v>3159</v>
      </c>
      <c r="EB42">
        <v>3453</v>
      </c>
      <c r="EC42">
        <v>3727</v>
      </c>
      <c r="ED42">
        <v>3666</v>
      </c>
      <c r="EE42">
        <v>3540</v>
      </c>
      <c r="EF42">
        <v>3418</v>
      </c>
      <c r="EG42">
        <v>4154</v>
      </c>
      <c r="EH42">
        <v>4084</v>
      </c>
      <c r="EI42">
        <v>3961</v>
      </c>
      <c r="EJ42">
        <v>3877</v>
      </c>
      <c r="EK42">
        <v>4192</v>
      </c>
      <c r="EL42">
        <v>4146</v>
      </c>
      <c r="EM42">
        <v>4028</v>
      </c>
      <c r="EN42">
        <v>3954</v>
      </c>
      <c r="EO42">
        <v>4517</v>
      </c>
      <c r="EP42">
        <v>4456</v>
      </c>
      <c r="EQ42">
        <v>4330</v>
      </c>
      <c r="ER42">
        <v>4290</v>
      </c>
      <c r="ES42">
        <v>5099</v>
      </c>
      <c r="ET42">
        <v>4977</v>
      </c>
      <c r="EU42">
        <v>4890</v>
      </c>
      <c r="EV42">
        <v>4785</v>
      </c>
      <c r="EW42">
        <v>4647</v>
      </c>
      <c r="EX42">
        <v>0</v>
      </c>
    </row>
    <row r="43" spans="1:154">
      <c r="A43" t="s">
        <v>141</v>
      </c>
      <c r="B43">
        <v>6404</v>
      </c>
      <c r="C43">
        <v>9151</v>
      </c>
      <c r="D43">
        <v>9892</v>
      </c>
      <c r="E43">
        <v>10224</v>
      </c>
      <c r="F43">
        <v>11313</v>
      </c>
      <c r="G43">
        <v>12838</v>
      </c>
      <c r="H43">
        <v>13316</v>
      </c>
      <c r="I43">
        <v>14443</v>
      </c>
      <c r="J43">
        <v>15091</v>
      </c>
      <c r="K43">
        <v>15733</v>
      </c>
      <c r="L43">
        <v>16495</v>
      </c>
      <c r="M43">
        <v>17133</v>
      </c>
      <c r="N43">
        <v>17633</v>
      </c>
      <c r="O43">
        <v>18712</v>
      </c>
      <c r="P43">
        <v>19968</v>
      </c>
      <c r="Q43">
        <v>19852</v>
      </c>
      <c r="R43">
        <v>22425</v>
      </c>
      <c r="S43">
        <v>23698</v>
      </c>
      <c r="T43">
        <v>24780</v>
      </c>
      <c r="U43">
        <v>25071</v>
      </c>
      <c r="V43">
        <v>26191</v>
      </c>
      <c r="W43">
        <v>27510</v>
      </c>
      <c r="X43">
        <v>29795</v>
      </c>
      <c r="Y43">
        <v>31057</v>
      </c>
      <c r="Z43">
        <v>31273</v>
      </c>
      <c r="AA43">
        <v>33352</v>
      </c>
      <c r="AB43">
        <v>35083</v>
      </c>
      <c r="AC43">
        <v>36123</v>
      </c>
      <c r="AD43">
        <v>34952</v>
      </c>
      <c r="AE43">
        <v>34455</v>
      </c>
      <c r="AF43">
        <v>35161</v>
      </c>
      <c r="AG43">
        <v>34213</v>
      </c>
      <c r="AH43">
        <v>32630</v>
      </c>
      <c r="AI43">
        <v>37905</v>
      </c>
      <c r="AJ43">
        <v>39389</v>
      </c>
      <c r="AK43">
        <v>40469</v>
      </c>
      <c r="AL43">
        <v>40608</v>
      </c>
      <c r="AM43">
        <v>41759</v>
      </c>
      <c r="AN43">
        <v>41875</v>
      </c>
      <c r="AO43">
        <v>40550</v>
      </c>
      <c r="AP43">
        <v>40682</v>
      </c>
      <c r="AQ43">
        <v>42390</v>
      </c>
      <c r="AR43">
        <v>43782</v>
      </c>
      <c r="AS43">
        <v>43963</v>
      </c>
      <c r="AT43">
        <v>43876</v>
      </c>
      <c r="AU43">
        <v>46080</v>
      </c>
      <c r="AV43">
        <v>47088</v>
      </c>
      <c r="AW43">
        <v>46090</v>
      </c>
      <c r="AX43">
        <v>42141</v>
      </c>
      <c r="AY43">
        <v>41281</v>
      </c>
      <c r="AZ43">
        <v>40363</v>
      </c>
      <c r="BA43">
        <v>39797</v>
      </c>
      <c r="BB43">
        <v>37508</v>
      </c>
      <c r="BC43">
        <v>38176</v>
      </c>
      <c r="BD43">
        <v>35602</v>
      </c>
      <c r="BE43">
        <v>32351</v>
      </c>
      <c r="BF43">
        <v>30831</v>
      </c>
      <c r="BG43">
        <v>30550</v>
      </c>
      <c r="BH43">
        <v>28921</v>
      </c>
      <c r="BI43">
        <v>29103</v>
      </c>
      <c r="BJ43">
        <v>28443</v>
      </c>
      <c r="BK43">
        <v>27736</v>
      </c>
      <c r="BL43">
        <v>26966</v>
      </c>
      <c r="BM43">
        <v>26560</v>
      </c>
      <c r="BN43">
        <v>24664</v>
      </c>
      <c r="BO43">
        <v>25058</v>
      </c>
      <c r="BP43">
        <v>23833</v>
      </c>
      <c r="BQ43">
        <v>22561</v>
      </c>
      <c r="BR43">
        <v>23073</v>
      </c>
      <c r="BS43">
        <v>23879</v>
      </c>
      <c r="BT43">
        <v>22697</v>
      </c>
      <c r="BU43">
        <v>23291</v>
      </c>
      <c r="BV43">
        <v>23992</v>
      </c>
      <c r="BW43">
        <v>24778</v>
      </c>
      <c r="BX43">
        <v>25403</v>
      </c>
      <c r="BY43">
        <v>21918</v>
      </c>
      <c r="BZ43">
        <v>20752</v>
      </c>
      <c r="CA43">
        <v>22456</v>
      </c>
      <c r="CB43">
        <v>22279</v>
      </c>
      <c r="CC43">
        <v>24305</v>
      </c>
      <c r="CD43">
        <v>22254</v>
      </c>
      <c r="CE43">
        <v>23847</v>
      </c>
      <c r="CF43">
        <v>24520</v>
      </c>
      <c r="CG43">
        <v>25668</v>
      </c>
      <c r="CH43">
        <v>22859</v>
      </c>
      <c r="CI43">
        <v>25429</v>
      </c>
      <c r="CJ43">
        <v>26889</v>
      </c>
      <c r="CK43">
        <v>27667</v>
      </c>
      <c r="CL43">
        <v>28146</v>
      </c>
      <c r="CM43">
        <v>31652</v>
      </c>
      <c r="CN43">
        <v>33828</v>
      </c>
      <c r="CO43">
        <v>37647</v>
      </c>
      <c r="CP43">
        <v>35470</v>
      </c>
      <c r="CQ43">
        <v>35898</v>
      </c>
      <c r="CR43">
        <v>34660</v>
      </c>
      <c r="CS43">
        <v>32480</v>
      </c>
      <c r="CT43">
        <v>32197</v>
      </c>
      <c r="CU43">
        <v>45581</v>
      </c>
      <c r="CV43">
        <v>48735</v>
      </c>
      <c r="CW43">
        <v>48424</v>
      </c>
      <c r="CX43">
        <v>51277</v>
      </c>
      <c r="CY43">
        <v>57635</v>
      </c>
      <c r="CZ43">
        <v>60967</v>
      </c>
      <c r="DA43">
        <v>59836</v>
      </c>
      <c r="DB43">
        <v>61768</v>
      </c>
      <c r="DC43">
        <v>62466</v>
      </c>
      <c r="DD43">
        <v>67175</v>
      </c>
      <c r="DE43">
        <v>69305</v>
      </c>
      <c r="DF43">
        <v>70992</v>
      </c>
      <c r="DG43">
        <v>69468</v>
      </c>
      <c r="DH43">
        <v>71816</v>
      </c>
      <c r="DI43">
        <v>71108</v>
      </c>
      <c r="DJ43">
        <v>59397</v>
      </c>
      <c r="DK43">
        <v>61231</v>
      </c>
      <c r="DL43">
        <v>63511</v>
      </c>
      <c r="DM43">
        <v>66496</v>
      </c>
      <c r="DN43">
        <v>60593</v>
      </c>
      <c r="DO43">
        <v>61938</v>
      </c>
      <c r="DP43">
        <v>65025</v>
      </c>
      <c r="DQ43">
        <v>67438</v>
      </c>
      <c r="DR43">
        <v>64748</v>
      </c>
      <c r="DS43">
        <v>65015</v>
      </c>
      <c r="DT43">
        <v>68236</v>
      </c>
      <c r="DU43">
        <v>45722</v>
      </c>
      <c r="DV43">
        <v>43648</v>
      </c>
      <c r="DW43">
        <v>45040</v>
      </c>
      <c r="DX43">
        <v>42035</v>
      </c>
      <c r="DY43">
        <v>42745</v>
      </c>
      <c r="DZ43">
        <v>42942</v>
      </c>
      <c r="EA43">
        <v>44671</v>
      </c>
      <c r="EB43">
        <v>46977</v>
      </c>
      <c r="EC43">
        <v>48188</v>
      </c>
      <c r="ED43">
        <v>47703</v>
      </c>
      <c r="EE43">
        <v>49040</v>
      </c>
      <c r="EF43">
        <v>50705</v>
      </c>
      <c r="EG43">
        <v>52006</v>
      </c>
      <c r="EH43">
        <v>50348</v>
      </c>
      <c r="EI43">
        <v>48726</v>
      </c>
      <c r="EJ43">
        <v>52014</v>
      </c>
      <c r="EK43">
        <v>50601</v>
      </c>
      <c r="EL43">
        <v>53603</v>
      </c>
      <c r="EM43">
        <v>55443</v>
      </c>
      <c r="EN43">
        <v>56108</v>
      </c>
      <c r="EO43">
        <v>45591</v>
      </c>
      <c r="EP43">
        <v>48449</v>
      </c>
      <c r="EQ43">
        <v>50226</v>
      </c>
      <c r="ER43">
        <v>50549</v>
      </c>
      <c r="ES43">
        <v>49754</v>
      </c>
      <c r="ET43">
        <v>61156</v>
      </c>
      <c r="EU43">
        <v>63889</v>
      </c>
      <c r="EV43">
        <v>62868</v>
      </c>
      <c r="EW43">
        <v>63788</v>
      </c>
      <c r="EX43">
        <v>0</v>
      </c>
    </row>
    <row r="44" spans="1:154">
      <c r="A44" t="s">
        <v>155</v>
      </c>
      <c r="B44">
        <v>6028</v>
      </c>
      <c r="C44">
        <v>23021</v>
      </c>
      <c r="D44">
        <v>24027</v>
      </c>
      <c r="E44">
        <v>25158</v>
      </c>
      <c r="F44">
        <v>26463</v>
      </c>
      <c r="G44">
        <v>26878</v>
      </c>
      <c r="H44">
        <v>26900</v>
      </c>
      <c r="I44">
        <v>27613</v>
      </c>
      <c r="J44">
        <v>29217</v>
      </c>
      <c r="K44">
        <v>30482</v>
      </c>
      <c r="L44">
        <v>31017</v>
      </c>
      <c r="M44">
        <v>31069</v>
      </c>
      <c r="N44">
        <v>31551</v>
      </c>
      <c r="O44">
        <v>31190</v>
      </c>
      <c r="P44">
        <v>31687</v>
      </c>
      <c r="Q44">
        <v>32091</v>
      </c>
      <c r="R44">
        <v>32899</v>
      </c>
      <c r="S44">
        <v>32231</v>
      </c>
      <c r="T44">
        <v>32688</v>
      </c>
      <c r="U44">
        <v>32866</v>
      </c>
      <c r="V44">
        <v>34398</v>
      </c>
      <c r="W44">
        <v>35090</v>
      </c>
      <c r="X44">
        <v>36415</v>
      </c>
      <c r="Y44">
        <v>36765</v>
      </c>
      <c r="Z44">
        <v>37508</v>
      </c>
      <c r="AA44">
        <v>37683</v>
      </c>
      <c r="AB44">
        <v>38424</v>
      </c>
      <c r="AC44">
        <v>38725</v>
      </c>
      <c r="AD44">
        <v>41283</v>
      </c>
      <c r="AE44">
        <v>39252</v>
      </c>
      <c r="AF44">
        <v>39528</v>
      </c>
      <c r="AG44">
        <v>40386</v>
      </c>
      <c r="AH44">
        <v>42216</v>
      </c>
      <c r="AI44">
        <v>42807</v>
      </c>
      <c r="AJ44">
        <v>43037</v>
      </c>
      <c r="AK44">
        <v>43964</v>
      </c>
      <c r="AL44">
        <v>45983</v>
      </c>
      <c r="AM44">
        <v>46643</v>
      </c>
      <c r="AN44">
        <v>47514</v>
      </c>
      <c r="AO44">
        <v>47804</v>
      </c>
      <c r="AP44">
        <v>50757</v>
      </c>
      <c r="AQ44">
        <v>51488</v>
      </c>
      <c r="AR44">
        <v>52449</v>
      </c>
      <c r="AS44">
        <v>52866</v>
      </c>
      <c r="AT44">
        <v>54242</v>
      </c>
      <c r="AU44">
        <v>53795</v>
      </c>
      <c r="AV44">
        <v>54533</v>
      </c>
      <c r="AW44">
        <v>55975</v>
      </c>
      <c r="AX44">
        <v>56691</v>
      </c>
      <c r="AY44">
        <v>55161</v>
      </c>
      <c r="AZ44">
        <v>56201</v>
      </c>
      <c r="BA44">
        <v>57271</v>
      </c>
      <c r="BB44">
        <v>59091</v>
      </c>
      <c r="BC44">
        <v>58386</v>
      </c>
      <c r="BD44">
        <v>59795</v>
      </c>
      <c r="BE44">
        <v>60597</v>
      </c>
      <c r="BF44">
        <v>62201</v>
      </c>
      <c r="BG44">
        <v>61958</v>
      </c>
      <c r="BH44">
        <v>62638</v>
      </c>
      <c r="BI44">
        <v>63516</v>
      </c>
      <c r="BJ44">
        <v>65802</v>
      </c>
      <c r="BK44">
        <v>65516</v>
      </c>
      <c r="BL44">
        <v>67321</v>
      </c>
      <c r="BM44">
        <v>68439</v>
      </c>
      <c r="BN44">
        <v>71244</v>
      </c>
      <c r="BO44">
        <v>71266</v>
      </c>
      <c r="BP44">
        <v>72562</v>
      </c>
      <c r="BQ44">
        <v>74635</v>
      </c>
      <c r="BR44">
        <v>77310</v>
      </c>
      <c r="BS44">
        <v>77378</v>
      </c>
      <c r="BT44">
        <v>79590</v>
      </c>
      <c r="BU44">
        <v>79785</v>
      </c>
      <c r="BV44">
        <v>82902</v>
      </c>
      <c r="BW44">
        <v>82877</v>
      </c>
      <c r="BX44">
        <v>84326</v>
      </c>
      <c r="BY44">
        <v>86328</v>
      </c>
      <c r="BZ44">
        <v>89245</v>
      </c>
      <c r="CA44">
        <v>90449</v>
      </c>
      <c r="CB44">
        <v>90879</v>
      </c>
      <c r="CC44">
        <v>91882</v>
      </c>
      <c r="CD44">
        <v>96255</v>
      </c>
      <c r="CE44">
        <v>98344</v>
      </c>
      <c r="CF44">
        <v>99936</v>
      </c>
      <c r="CG44">
        <v>101526</v>
      </c>
      <c r="CH44">
        <v>104942</v>
      </c>
      <c r="CI44">
        <v>106684</v>
      </c>
      <c r="CJ44">
        <v>107549</v>
      </c>
      <c r="CK44">
        <v>109189</v>
      </c>
      <c r="CL44">
        <v>109867</v>
      </c>
      <c r="CM44">
        <v>110969</v>
      </c>
      <c r="CN44">
        <v>113602</v>
      </c>
      <c r="CO44">
        <v>113441</v>
      </c>
      <c r="CP44">
        <v>115862</v>
      </c>
      <c r="CQ44">
        <v>116322</v>
      </c>
      <c r="CR44">
        <v>116701</v>
      </c>
      <c r="CS44">
        <v>116507</v>
      </c>
      <c r="CT44">
        <v>118433</v>
      </c>
      <c r="CU44">
        <v>118357</v>
      </c>
      <c r="CV44">
        <v>122012</v>
      </c>
      <c r="CW44">
        <v>116233</v>
      </c>
      <c r="CX44">
        <v>116554</v>
      </c>
      <c r="CY44">
        <v>119642</v>
      </c>
      <c r="CZ44">
        <v>120348</v>
      </c>
      <c r="DA44">
        <v>122572</v>
      </c>
      <c r="DB44">
        <v>125049</v>
      </c>
      <c r="DC44">
        <v>128867</v>
      </c>
      <c r="DD44">
        <v>133287</v>
      </c>
      <c r="DE44">
        <v>138595</v>
      </c>
      <c r="DF44">
        <v>142455</v>
      </c>
      <c r="DG44">
        <v>143611</v>
      </c>
      <c r="DH44">
        <v>147300</v>
      </c>
      <c r="DI44">
        <v>148648</v>
      </c>
      <c r="DJ44">
        <v>151320</v>
      </c>
      <c r="DK44">
        <v>152790</v>
      </c>
      <c r="DL44">
        <v>155568</v>
      </c>
      <c r="DM44">
        <v>156326</v>
      </c>
      <c r="DN44">
        <v>159099</v>
      </c>
      <c r="DO44">
        <v>157038</v>
      </c>
      <c r="DP44">
        <v>153737</v>
      </c>
      <c r="DQ44">
        <v>149160</v>
      </c>
      <c r="DR44">
        <v>143738</v>
      </c>
      <c r="DS44">
        <v>138153</v>
      </c>
      <c r="DT44">
        <v>136938</v>
      </c>
      <c r="DU44">
        <v>136567</v>
      </c>
      <c r="DV44">
        <v>139134</v>
      </c>
      <c r="DW44">
        <v>142639</v>
      </c>
      <c r="DX44">
        <v>146117</v>
      </c>
      <c r="DY44">
        <v>148421</v>
      </c>
      <c r="DZ44">
        <v>152195</v>
      </c>
      <c r="EA44">
        <v>151895</v>
      </c>
      <c r="EB44">
        <v>154253</v>
      </c>
      <c r="EC44">
        <v>155402</v>
      </c>
      <c r="ED44">
        <v>157796</v>
      </c>
      <c r="EE44">
        <v>158248</v>
      </c>
      <c r="EF44">
        <v>160418</v>
      </c>
      <c r="EG44">
        <v>162118</v>
      </c>
      <c r="EH44">
        <v>163135</v>
      </c>
      <c r="EI44">
        <v>165224</v>
      </c>
      <c r="EJ44">
        <v>168459</v>
      </c>
      <c r="EK44">
        <v>171099</v>
      </c>
      <c r="EL44">
        <v>172610</v>
      </c>
      <c r="EM44">
        <v>175207</v>
      </c>
      <c r="EN44">
        <v>178748</v>
      </c>
      <c r="EO44">
        <v>180663</v>
      </c>
      <c r="EP44">
        <v>183828</v>
      </c>
      <c r="EQ44">
        <v>184350</v>
      </c>
      <c r="ER44">
        <v>187175</v>
      </c>
      <c r="ES44">
        <v>185545</v>
      </c>
      <c r="ET44">
        <v>184551</v>
      </c>
      <c r="EU44">
        <v>183891</v>
      </c>
      <c r="EV44">
        <v>189167</v>
      </c>
      <c r="EW44">
        <v>192915</v>
      </c>
      <c r="EX44">
        <v>0</v>
      </c>
    </row>
    <row r="45" spans="1:154">
      <c r="A45" t="s">
        <v>142</v>
      </c>
      <c r="B45">
        <v>6406</v>
      </c>
      <c r="C45">
        <v>14944</v>
      </c>
      <c r="D45">
        <v>14944</v>
      </c>
      <c r="E45">
        <v>14944</v>
      </c>
      <c r="F45">
        <v>14944</v>
      </c>
      <c r="G45">
        <v>12213</v>
      </c>
      <c r="H45">
        <v>12213</v>
      </c>
      <c r="I45">
        <v>12213</v>
      </c>
      <c r="J45">
        <v>12213</v>
      </c>
      <c r="K45">
        <v>1720</v>
      </c>
      <c r="L45">
        <v>1720</v>
      </c>
      <c r="M45">
        <v>1720</v>
      </c>
      <c r="N45">
        <v>1720</v>
      </c>
      <c r="O45">
        <v>0</v>
      </c>
      <c r="P45">
        <v>0</v>
      </c>
      <c r="Q45">
        <v>0</v>
      </c>
      <c r="R45">
        <v>0</v>
      </c>
      <c r="S45">
        <v>2062</v>
      </c>
      <c r="T45">
        <v>2062</v>
      </c>
      <c r="U45">
        <v>2062</v>
      </c>
      <c r="V45">
        <v>2062</v>
      </c>
      <c r="W45">
        <v>7936</v>
      </c>
      <c r="X45">
        <v>7936</v>
      </c>
      <c r="Y45">
        <v>7936</v>
      </c>
      <c r="Z45">
        <v>7936</v>
      </c>
      <c r="AA45">
        <v>11336</v>
      </c>
      <c r="AB45">
        <v>11336</v>
      </c>
      <c r="AC45">
        <v>11336</v>
      </c>
      <c r="AD45">
        <v>11336</v>
      </c>
      <c r="AE45">
        <v>18369</v>
      </c>
      <c r="AF45">
        <v>18369</v>
      </c>
      <c r="AG45">
        <v>18369</v>
      </c>
      <c r="AH45">
        <v>18369</v>
      </c>
      <c r="AI45">
        <v>19252</v>
      </c>
      <c r="AJ45">
        <v>19252</v>
      </c>
      <c r="AK45">
        <v>19252</v>
      </c>
      <c r="AL45">
        <v>19252</v>
      </c>
      <c r="AM45">
        <v>24497</v>
      </c>
      <c r="AN45">
        <v>24497</v>
      </c>
      <c r="AO45">
        <v>24497</v>
      </c>
      <c r="AP45">
        <v>24497</v>
      </c>
      <c r="AQ45">
        <v>23844</v>
      </c>
      <c r="AR45">
        <v>23844</v>
      </c>
      <c r="AS45">
        <v>23844</v>
      </c>
      <c r="AT45">
        <v>23844</v>
      </c>
      <c r="AU45">
        <v>22499</v>
      </c>
      <c r="AV45">
        <v>22499</v>
      </c>
      <c r="AW45">
        <v>22499</v>
      </c>
      <c r="AX45">
        <v>22499</v>
      </c>
      <c r="AY45">
        <v>16440</v>
      </c>
      <c r="AZ45">
        <v>16440</v>
      </c>
      <c r="BA45">
        <v>16440</v>
      </c>
      <c r="BB45">
        <v>16440</v>
      </c>
      <c r="BC45">
        <v>27649</v>
      </c>
      <c r="BD45">
        <v>18397</v>
      </c>
      <c r="BE45">
        <v>16979</v>
      </c>
      <c r="BF45">
        <v>15485</v>
      </c>
      <c r="BG45">
        <v>29511</v>
      </c>
      <c r="BH45">
        <v>17300</v>
      </c>
      <c r="BI45">
        <v>19111</v>
      </c>
      <c r="BJ45">
        <v>18914</v>
      </c>
      <c r="BK45">
        <v>32215</v>
      </c>
      <c r="BL45">
        <v>17133</v>
      </c>
      <c r="BM45">
        <v>19580</v>
      </c>
      <c r="BN45">
        <v>18591</v>
      </c>
      <c r="BO45">
        <v>42148</v>
      </c>
      <c r="BP45">
        <v>21841</v>
      </c>
      <c r="BQ45">
        <v>22992</v>
      </c>
      <c r="BR45">
        <v>17251</v>
      </c>
      <c r="BS45">
        <v>43043</v>
      </c>
      <c r="BT45">
        <v>24818</v>
      </c>
      <c r="BU45">
        <v>22988</v>
      </c>
      <c r="BV45">
        <v>90200</v>
      </c>
      <c r="BW45">
        <v>90200</v>
      </c>
      <c r="BX45">
        <v>90200</v>
      </c>
      <c r="BY45">
        <v>90200</v>
      </c>
      <c r="BZ45">
        <v>88375</v>
      </c>
      <c r="CA45">
        <v>86550</v>
      </c>
      <c r="CB45">
        <v>84725</v>
      </c>
      <c r="CC45">
        <v>82900</v>
      </c>
      <c r="CD45">
        <v>81975</v>
      </c>
      <c r="CE45">
        <v>81050</v>
      </c>
      <c r="CF45">
        <v>80125</v>
      </c>
      <c r="CG45">
        <v>79200</v>
      </c>
      <c r="CH45">
        <v>80325</v>
      </c>
      <c r="CI45">
        <v>81450</v>
      </c>
      <c r="CJ45">
        <v>82575</v>
      </c>
      <c r="CK45">
        <v>83700</v>
      </c>
      <c r="CL45">
        <v>83325</v>
      </c>
      <c r="CM45">
        <v>82950</v>
      </c>
      <c r="CN45">
        <v>82575</v>
      </c>
      <c r="CO45">
        <v>82200</v>
      </c>
      <c r="CP45">
        <v>84000</v>
      </c>
      <c r="CQ45">
        <v>85800</v>
      </c>
      <c r="CR45">
        <v>87600</v>
      </c>
      <c r="CS45">
        <v>89400</v>
      </c>
      <c r="CT45">
        <v>90650</v>
      </c>
      <c r="CU45">
        <v>91900</v>
      </c>
      <c r="CV45">
        <v>93150</v>
      </c>
      <c r="CW45">
        <v>94400</v>
      </c>
      <c r="CX45">
        <v>93650</v>
      </c>
      <c r="CY45">
        <v>92900</v>
      </c>
      <c r="CZ45">
        <v>92150</v>
      </c>
      <c r="DA45">
        <v>91400</v>
      </c>
      <c r="DB45">
        <v>91225</v>
      </c>
      <c r="DC45">
        <v>91050</v>
      </c>
      <c r="DD45">
        <v>90875</v>
      </c>
      <c r="DE45">
        <v>90700</v>
      </c>
      <c r="DF45">
        <v>91600</v>
      </c>
      <c r="DG45">
        <v>92500</v>
      </c>
      <c r="DH45">
        <v>93400</v>
      </c>
      <c r="DI45">
        <v>94300</v>
      </c>
      <c r="DJ45">
        <v>96100</v>
      </c>
      <c r="DK45">
        <v>97900</v>
      </c>
      <c r="DL45">
        <v>99700</v>
      </c>
      <c r="DM45">
        <v>101500</v>
      </c>
      <c r="DN45">
        <v>105000</v>
      </c>
      <c r="DO45">
        <v>108500</v>
      </c>
      <c r="DP45">
        <v>112000</v>
      </c>
      <c r="DQ45">
        <v>115500</v>
      </c>
      <c r="DR45">
        <v>119425</v>
      </c>
      <c r="DS45">
        <v>123350</v>
      </c>
      <c r="DT45">
        <v>127275</v>
      </c>
      <c r="DU45">
        <v>131200</v>
      </c>
      <c r="DV45">
        <v>133875</v>
      </c>
      <c r="DW45">
        <v>136550</v>
      </c>
      <c r="DX45">
        <v>139225</v>
      </c>
      <c r="DY45">
        <v>141900</v>
      </c>
      <c r="DZ45">
        <v>144300</v>
      </c>
      <c r="EA45">
        <v>146700</v>
      </c>
      <c r="EB45">
        <v>149100</v>
      </c>
      <c r="EC45">
        <v>151500</v>
      </c>
      <c r="ED45">
        <v>152825</v>
      </c>
      <c r="EE45">
        <v>154150</v>
      </c>
      <c r="EF45">
        <v>155475</v>
      </c>
      <c r="EG45">
        <v>156800</v>
      </c>
      <c r="EH45">
        <v>158600</v>
      </c>
      <c r="EI45">
        <v>160400</v>
      </c>
      <c r="EJ45">
        <v>162200</v>
      </c>
      <c r="EK45">
        <v>164000</v>
      </c>
      <c r="EL45">
        <v>163425</v>
      </c>
      <c r="EM45">
        <v>162850</v>
      </c>
      <c r="EN45">
        <v>162275</v>
      </c>
      <c r="EO45">
        <v>161700</v>
      </c>
      <c r="EP45">
        <v>165625</v>
      </c>
      <c r="EQ45">
        <v>169550</v>
      </c>
      <c r="ER45">
        <v>173475</v>
      </c>
      <c r="ES45">
        <v>177400</v>
      </c>
      <c r="ET45">
        <v>181325</v>
      </c>
      <c r="EU45">
        <v>185250</v>
      </c>
      <c r="EV45">
        <v>189175</v>
      </c>
      <c r="EW45">
        <v>193100</v>
      </c>
      <c r="EX45">
        <v>0</v>
      </c>
    </row>
    <row r="46" spans="1:154">
      <c r="A46" t="s">
        <v>156</v>
      </c>
      <c r="B46">
        <v>6030</v>
      </c>
      <c r="C46">
        <v>14128</v>
      </c>
      <c r="D46">
        <v>15100</v>
      </c>
      <c r="E46">
        <v>15706</v>
      </c>
      <c r="F46">
        <v>16458</v>
      </c>
      <c r="G46">
        <v>17999</v>
      </c>
      <c r="H46">
        <v>18437</v>
      </c>
      <c r="I46">
        <v>19207</v>
      </c>
      <c r="J46">
        <v>19507</v>
      </c>
      <c r="K46">
        <v>19316</v>
      </c>
      <c r="L46">
        <v>18841</v>
      </c>
      <c r="M46">
        <v>18452</v>
      </c>
      <c r="N46">
        <v>17565</v>
      </c>
      <c r="O46">
        <v>17218</v>
      </c>
      <c r="P46">
        <v>17907</v>
      </c>
      <c r="Q46">
        <v>18549</v>
      </c>
      <c r="R46">
        <v>19090</v>
      </c>
      <c r="S46">
        <v>19001</v>
      </c>
      <c r="T46">
        <v>20638</v>
      </c>
      <c r="U46">
        <v>21378</v>
      </c>
      <c r="V46">
        <v>21832</v>
      </c>
      <c r="W46">
        <v>22038</v>
      </c>
      <c r="X46">
        <v>22893</v>
      </c>
      <c r="Y46">
        <v>22547</v>
      </c>
      <c r="Z46">
        <v>22801</v>
      </c>
      <c r="AA46">
        <v>23586</v>
      </c>
      <c r="AB46">
        <v>24896</v>
      </c>
      <c r="AC46">
        <v>26356</v>
      </c>
      <c r="AD46">
        <v>26793</v>
      </c>
      <c r="AE46">
        <v>27012</v>
      </c>
      <c r="AF46">
        <v>28227</v>
      </c>
      <c r="AG46">
        <v>28776</v>
      </c>
      <c r="AH46">
        <v>29527</v>
      </c>
      <c r="AI46">
        <v>28665</v>
      </c>
      <c r="AJ46">
        <v>29835</v>
      </c>
      <c r="AK46">
        <v>30324</v>
      </c>
      <c r="AL46">
        <v>30010</v>
      </c>
      <c r="AM46">
        <v>30221</v>
      </c>
      <c r="AN46">
        <v>31755</v>
      </c>
      <c r="AO46">
        <v>32903</v>
      </c>
      <c r="AP46">
        <v>33652</v>
      </c>
      <c r="AQ46">
        <v>34343</v>
      </c>
      <c r="AR46">
        <v>35761</v>
      </c>
      <c r="AS46">
        <v>36857</v>
      </c>
      <c r="AT46">
        <v>37147</v>
      </c>
      <c r="AU46">
        <v>37053</v>
      </c>
      <c r="AV46">
        <v>37313</v>
      </c>
      <c r="AW46">
        <v>37510</v>
      </c>
      <c r="AX46">
        <v>36616</v>
      </c>
      <c r="AY46">
        <v>37084</v>
      </c>
      <c r="AZ46">
        <v>37829</v>
      </c>
      <c r="BA46">
        <v>38342</v>
      </c>
      <c r="BB46">
        <v>38373</v>
      </c>
      <c r="BC46">
        <v>38204</v>
      </c>
      <c r="BD46">
        <v>38810</v>
      </c>
      <c r="BE46">
        <v>38557</v>
      </c>
      <c r="BF46">
        <v>38308</v>
      </c>
      <c r="BG46">
        <v>37483</v>
      </c>
      <c r="BH46">
        <v>36634</v>
      </c>
      <c r="BI46">
        <v>36134</v>
      </c>
      <c r="BJ46">
        <v>35597</v>
      </c>
      <c r="BK46">
        <v>35633</v>
      </c>
      <c r="BL46">
        <v>36063</v>
      </c>
      <c r="BM46">
        <v>36381</v>
      </c>
      <c r="BN46">
        <v>36866</v>
      </c>
      <c r="BO46">
        <v>36956</v>
      </c>
      <c r="BP46">
        <v>37063</v>
      </c>
      <c r="BQ46">
        <v>37378</v>
      </c>
      <c r="BR46">
        <v>37744</v>
      </c>
      <c r="BS46">
        <v>38385</v>
      </c>
      <c r="BT46">
        <v>39128</v>
      </c>
      <c r="BU46">
        <v>39811</v>
      </c>
      <c r="BV46">
        <v>40083</v>
      </c>
      <c r="BW46">
        <v>41047</v>
      </c>
      <c r="BX46">
        <v>42173</v>
      </c>
      <c r="BY46">
        <v>43216</v>
      </c>
      <c r="BZ46">
        <v>44326</v>
      </c>
      <c r="CA46">
        <v>45771</v>
      </c>
      <c r="CB46">
        <v>45401</v>
      </c>
      <c r="CC46">
        <v>48262</v>
      </c>
      <c r="CD46">
        <v>49302</v>
      </c>
      <c r="CE46">
        <v>49475</v>
      </c>
      <c r="CF46">
        <v>55406</v>
      </c>
      <c r="CG46">
        <v>56282</v>
      </c>
      <c r="CH46">
        <v>59220</v>
      </c>
      <c r="CI46">
        <v>65343</v>
      </c>
      <c r="CJ46">
        <v>68363</v>
      </c>
      <c r="CK46">
        <v>66419</v>
      </c>
      <c r="CL46">
        <v>69800</v>
      </c>
      <c r="CM46">
        <v>69177</v>
      </c>
      <c r="CN46">
        <v>68746</v>
      </c>
      <c r="CO46">
        <v>70978</v>
      </c>
      <c r="CP46">
        <v>72821</v>
      </c>
      <c r="CQ46">
        <v>73802</v>
      </c>
      <c r="CR46">
        <v>74275</v>
      </c>
      <c r="CS46">
        <v>74312</v>
      </c>
      <c r="CT46">
        <v>74350</v>
      </c>
      <c r="CU46">
        <v>74020</v>
      </c>
      <c r="CV46">
        <v>73689</v>
      </c>
      <c r="CW46">
        <v>74414</v>
      </c>
      <c r="CX46">
        <v>75137</v>
      </c>
      <c r="CY46">
        <v>78078</v>
      </c>
      <c r="CZ46">
        <v>81018</v>
      </c>
      <c r="DA46">
        <v>84512</v>
      </c>
      <c r="DB46">
        <v>88007</v>
      </c>
      <c r="DC46">
        <v>91582</v>
      </c>
      <c r="DD46">
        <v>95157</v>
      </c>
      <c r="DE46">
        <v>98737</v>
      </c>
      <c r="DF46">
        <v>102316</v>
      </c>
      <c r="DG46">
        <v>105979</v>
      </c>
      <c r="DH46">
        <v>109642</v>
      </c>
      <c r="DI46">
        <v>112029</v>
      </c>
      <c r="DJ46">
        <v>114415</v>
      </c>
      <c r="DK46">
        <v>115494</v>
      </c>
      <c r="DL46">
        <v>116574</v>
      </c>
      <c r="DM46">
        <v>116976</v>
      </c>
      <c r="DN46">
        <v>117379</v>
      </c>
      <c r="DO46">
        <v>118507</v>
      </c>
      <c r="DP46">
        <v>119634</v>
      </c>
      <c r="DQ46">
        <v>121296</v>
      </c>
      <c r="DR46">
        <v>122958</v>
      </c>
      <c r="DS46">
        <v>121384</v>
      </c>
      <c r="DT46">
        <v>119810</v>
      </c>
      <c r="DU46">
        <v>118437</v>
      </c>
      <c r="DV46">
        <v>117063</v>
      </c>
      <c r="DW46">
        <v>117072</v>
      </c>
      <c r="DX46">
        <v>117081</v>
      </c>
      <c r="DY46">
        <v>117435</v>
      </c>
      <c r="DZ46">
        <v>117789</v>
      </c>
      <c r="EA46">
        <v>118760</v>
      </c>
      <c r="EB46">
        <v>119590</v>
      </c>
      <c r="EC46">
        <v>119713</v>
      </c>
      <c r="ED46">
        <v>119964</v>
      </c>
      <c r="EE46">
        <v>120131</v>
      </c>
      <c r="EF46">
        <v>120364</v>
      </c>
      <c r="EG46">
        <v>120640</v>
      </c>
      <c r="EH46">
        <v>121311</v>
      </c>
      <c r="EI46">
        <v>121837</v>
      </c>
      <c r="EJ46">
        <v>122597</v>
      </c>
      <c r="EK46">
        <v>123365</v>
      </c>
      <c r="EL46">
        <v>123832</v>
      </c>
      <c r="EM46">
        <v>128575</v>
      </c>
      <c r="EN46">
        <v>127608</v>
      </c>
      <c r="EO46">
        <v>133280</v>
      </c>
      <c r="EP46">
        <v>137238</v>
      </c>
      <c r="EQ46">
        <v>139919</v>
      </c>
      <c r="ER46">
        <v>137683</v>
      </c>
      <c r="ES46">
        <v>146200</v>
      </c>
      <c r="ET46">
        <v>150643</v>
      </c>
      <c r="EU46">
        <v>151619</v>
      </c>
      <c r="EV46">
        <v>157689</v>
      </c>
      <c r="EW46">
        <v>158936</v>
      </c>
      <c r="EX46">
        <v>0</v>
      </c>
    </row>
    <row r="47" spans="1:154">
      <c r="A47" t="s">
        <v>137</v>
      </c>
      <c r="B47">
        <v>6480</v>
      </c>
      <c r="C47">
        <v>124434</v>
      </c>
      <c r="D47">
        <v>131132</v>
      </c>
      <c r="E47">
        <v>135807</v>
      </c>
      <c r="F47">
        <v>141522</v>
      </c>
      <c r="G47">
        <v>148340</v>
      </c>
      <c r="H47">
        <v>154907</v>
      </c>
      <c r="I47">
        <v>160134</v>
      </c>
      <c r="J47">
        <v>165552</v>
      </c>
      <c r="K47">
        <v>173191</v>
      </c>
      <c r="L47">
        <v>180541</v>
      </c>
      <c r="M47">
        <v>185351</v>
      </c>
      <c r="N47">
        <v>189832</v>
      </c>
      <c r="O47">
        <v>193016</v>
      </c>
      <c r="P47">
        <v>198424</v>
      </c>
      <c r="Q47">
        <v>203636</v>
      </c>
      <c r="R47">
        <v>206049</v>
      </c>
      <c r="S47">
        <v>207279</v>
      </c>
      <c r="T47">
        <v>211091</v>
      </c>
      <c r="U47">
        <v>213343</v>
      </c>
      <c r="V47">
        <v>214813</v>
      </c>
      <c r="W47">
        <v>216403</v>
      </c>
      <c r="X47">
        <v>219095</v>
      </c>
      <c r="Y47">
        <v>222614</v>
      </c>
      <c r="Z47">
        <v>231855</v>
      </c>
      <c r="AA47">
        <v>238056</v>
      </c>
      <c r="AB47">
        <v>241550</v>
      </c>
      <c r="AC47">
        <v>251119</v>
      </c>
      <c r="AD47">
        <v>250670</v>
      </c>
      <c r="AE47">
        <v>252812</v>
      </c>
      <c r="AF47">
        <v>254306</v>
      </c>
      <c r="AG47">
        <v>256634</v>
      </c>
      <c r="AH47">
        <v>257449</v>
      </c>
      <c r="AI47">
        <v>251404</v>
      </c>
      <c r="AJ47">
        <v>248122</v>
      </c>
      <c r="AK47">
        <v>242260</v>
      </c>
      <c r="AL47">
        <v>242289</v>
      </c>
      <c r="AM47">
        <v>240812</v>
      </c>
      <c r="AN47">
        <v>239753</v>
      </c>
      <c r="AO47">
        <v>230620</v>
      </c>
      <c r="AP47">
        <v>216819</v>
      </c>
      <c r="AQ47">
        <v>212313</v>
      </c>
      <c r="AR47">
        <v>211818</v>
      </c>
      <c r="AS47">
        <v>209023</v>
      </c>
      <c r="AT47">
        <v>208809</v>
      </c>
      <c r="AU47">
        <v>218801</v>
      </c>
      <c r="AV47">
        <v>228960</v>
      </c>
      <c r="AW47">
        <v>244128</v>
      </c>
      <c r="AX47">
        <v>242552</v>
      </c>
      <c r="AY47">
        <v>249822</v>
      </c>
      <c r="AZ47">
        <v>257207</v>
      </c>
      <c r="BA47">
        <v>256315</v>
      </c>
      <c r="BB47">
        <v>250431</v>
      </c>
      <c r="BC47">
        <v>254658</v>
      </c>
      <c r="BD47">
        <v>249754</v>
      </c>
      <c r="BE47">
        <v>242674</v>
      </c>
      <c r="BF47">
        <v>238468</v>
      </c>
      <c r="BG47">
        <v>232718</v>
      </c>
      <c r="BH47">
        <v>226437</v>
      </c>
      <c r="BI47">
        <v>222095</v>
      </c>
      <c r="BJ47">
        <v>226994</v>
      </c>
      <c r="BK47">
        <v>214974</v>
      </c>
      <c r="BL47">
        <v>212200</v>
      </c>
      <c r="BM47">
        <v>211849</v>
      </c>
      <c r="BN47">
        <v>221510</v>
      </c>
      <c r="BO47">
        <v>219241</v>
      </c>
      <c r="BP47">
        <v>213637</v>
      </c>
      <c r="BQ47">
        <v>211183</v>
      </c>
      <c r="BR47">
        <v>197037</v>
      </c>
      <c r="BS47">
        <v>205588</v>
      </c>
      <c r="BT47">
        <v>206450</v>
      </c>
      <c r="BU47">
        <v>205449</v>
      </c>
      <c r="BV47">
        <v>201060</v>
      </c>
      <c r="BW47">
        <v>205906</v>
      </c>
      <c r="BX47">
        <v>206282</v>
      </c>
      <c r="BY47">
        <v>212419</v>
      </c>
      <c r="BZ47">
        <v>212538</v>
      </c>
      <c r="CA47">
        <v>216405</v>
      </c>
      <c r="CB47">
        <v>218978</v>
      </c>
      <c r="CC47">
        <v>220596</v>
      </c>
      <c r="CD47">
        <v>218279</v>
      </c>
      <c r="CE47">
        <v>221416</v>
      </c>
      <c r="CF47">
        <v>223598</v>
      </c>
      <c r="CG47">
        <v>261345</v>
      </c>
      <c r="CH47">
        <v>255743</v>
      </c>
      <c r="CI47">
        <v>259116</v>
      </c>
      <c r="CJ47">
        <v>260081</v>
      </c>
      <c r="CK47">
        <v>262096</v>
      </c>
      <c r="CL47">
        <v>262566</v>
      </c>
      <c r="CM47">
        <v>264466</v>
      </c>
      <c r="CN47">
        <v>265151</v>
      </c>
      <c r="CO47">
        <v>268130</v>
      </c>
      <c r="CP47">
        <v>266432</v>
      </c>
      <c r="CQ47">
        <v>269728</v>
      </c>
      <c r="CR47">
        <v>270409</v>
      </c>
      <c r="CS47">
        <v>273848</v>
      </c>
      <c r="CT47">
        <v>274450</v>
      </c>
      <c r="CU47">
        <v>274714</v>
      </c>
      <c r="CV47">
        <v>273284</v>
      </c>
      <c r="CW47">
        <v>272887</v>
      </c>
      <c r="CX47">
        <v>272026</v>
      </c>
      <c r="CY47">
        <v>278342</v>
      </c>
      <c r="CZ47">
        <v>274261</v>
      </c>
      <c r="DA47">
        <v>275637</v>
      </c>
      <c r="DB47">
        <v>274293</v>
      </c>
      <c r="DC47">
        <v>270179</v>
      </c>
      <c r="DD47">
        <v>269146</v>
      </c>
      <c r="DE47">
        <v>272107</v>
      </c>
      <c r="DF47">
        <v>271197</v>
      </c>
      <c r="DG47">
        <v>291188</v>
      </c>
      <c r="DH47">
        <v>292742</v>
      </c>
      <c r="DI47">
        <v>294249</v>
      </c>
      <c r="DJ47">
        <v>294291</v>
      </c>
      <c r="DK47">
        <v>299026</v>
      </c>
      <c r="DL47">
        <v>299624</v>
      </c>
      <c r="DM47">
        <v>301717</v>
      </c>
      <c r="DN47">
        <v>301073</v>
      </c>
      <c r="DO47">
        <v>306714</v>
      </c>
      <c r="DP47">
        <v>311865</v>
      </c>
      <c r="DQ47">
        <v>323925</v>
      </c>
      <c r="DR47">
        <v>340107</v>
      </c>
      <c r="DS47">
        <v>367453</v>
      </c>
      <c r="DT47">
        <v>404327</v>
      </c>
      <c r="DU47">
        <v>464785</v>
      </c>
      <c r="DV47">
        <v>516368</v>
      </c>
      <c r="DW47">
        <v>533745</v>
      </c>
      <c r="DX47">
        <v>551807</v>
      </c>
      <c r="DY47">
        <v>610146</v>
      </c>
      <c r="DZ47">
        <v>649316</v>
      </c>
      <c r="EA47">
        <v>702245</v>
      </c>
      <c r="EB47">
        <v>717889</v>
      </c>
      <c r="EC47">
        <v>761921</v>
      </c>
      <c r="ED47">
        <v>788356</v>
      </c>
      <c r="EE47">
        <v>829570</v>
      </c>
      <c r="EF47">
        <v>859403</v>
      </c>
      <c r="EG47">
        <v>901628</v>
      </c>
      <c r="EH47">
        <v>919907</v>
      </c>
      <c r="EI47">
        <v>967090</v>
      </c>
      <c r="EJ47">
        <v>984493</v>
      </c>
      <c r="EK47">
        <v>1026891</v>
      </c>
      <c r="EL47">
        <v>1044345</v>
      </c>
      <c r="EM47">
        <v>1087635</v>
      </c>
      <c r="EN47">
        <v>1104393</v>
      </c>
      <c r="EO47">
        <v>1146386</v>
      </c>
      <c r="EP47">
        <v>1158802</v>
      </c>
      <c r="EQ47">
        <v>1200727</v>
      </c>
      <c r="ER47">
        <v>1216216</v>
      </c>
      <c r="ES47">
        <v>1248328</v>
      </c>
      <c r="ET47">
        <v>1264375</v>
      </c>
      <c r="EU47">
        <v>1305084</v>
      </c>
      <c r="EV47">
        <v>1317499</v>
      </c>
      <c r="EW47">
        <v>1357084</v>
      </c>
      <c r="EX47">
        <v>0</v>
      </c>
    </row>
    <row r="48" spans="1:154">
      <c r="A48" t="s">
        <v>152</v>
      </c>
      <c r="B48">
        <v>6016</v>
      </c>
      <c r="C48">
        <v>18216</v>
      </c>
      <c r="D48">
        <v>19575</v>
      </c>
      <c r="E48">
        <v>21269</v>
      </c>
      <c r="F48">
        <v>23575</v>
      </c>
      <c r="G48">
        <v>25601</v>
      </c>
      <c r="H48">
        <v>28113</v>
      </c>
      <c r="I48">
        <v>30873</v>
      </c>
      <c r="J48">
        <v>33357</v>
      </c>
      <c r="K48">
        <v>35554</v>
      </c>
      <c r="L48">
        <v>37793</v>
      </c>
      <c r="M48">
        <v>39547</v>
      </c>
      <c r="N48">
        <v>41039</v>
      </c>
      <c r="O48">
        <v>42173</v>
      </c>
      <c r="P48">
        <v>43194</v>
      </c>
      <c r="Q48">
        <v>44602</v>
      </c>
      <c r="R48">
        <v>46278</v>
      </c>
      <c r="S48">
        <v>47885</v>
      </c>
      <c r="T48">
        <v>49755</v>
      </c>
      <c r="U48">
        <v>51647</v>
      </c>
      <c r="V48">
        <v>54164</v>
      </c>
      <c r="W48">
        <v>56580</v>
      </c>
      <c r="X48">
        <v>59363</v>
      </c>
      <c r="Y48">
        <v>61772</v>
      </c>
      <c r="Z48">
        <v>64399</v>
      </c>
      <c r="AA48">
        <v>66455</v>
      </c>
      <c r="AB48">
        <v>68591</v>
      </c>
      <c r="AC48">
        <v>71191</v>
      </c>
      <c r="AD48">
        <v>74207</v>
      </c>
      <c r="AE48">
        <v>78819</v>
      </c>
      <c r="AF48">
        <v>81696</v>
      </c>
      <c r="AG48">
        <v>83742</v>
      </c>
      <c r="AH48">
        <v>86005</v>
      </c>
      <c r="AI48">
        <v>89436</v>
      </c>
      <c r="AJ48">
        <v>92299</v>
      </c>
      <c r="AK48">
        <v>93273</v>
      </c>
      <c r="AL48">
        <v>94697</v>
      </c>
      <c r="AM48">
        <v>96036</v>
      </c>
      <c r="AN48">
        <v>96714</v>
      </c>
      <c r="AO48">
        <v>96968</v>
      </c>
      <c r="AP48">
        <v>98647</v>
      </c>
      <c r="AQ48">
        <v>100224</v>
      </c>
      <c r="AR48">
        <v>102096</v>
      </c>
      <c r="AS48">
        <v>103383</v>
      </c>
      <c r="AT48">
        <v>104961</v>
      </c>
      <c r="AU48">
        <v>106189</v>
      </c>
      <c r="AV48">
        <v>107423</v>
      </c>
      <c r="AW48">
        <v>108599</v>
      </c>
      <c r="AX48">
        <v>110215</v>
      </c>
      <c r="AY48">
        <v>111575</v>
      </c>
      <c r="AZ48">
        <v>112113</v>
      </c>
      <c r="BA48">
        <v>112955</v>
      </c>
      <c r="BB48">
        <v>113723</v>
      </c>
      <c r="BC48">
        <v>113714</v>
      </c>
      <c r="BD48">
        <v>113895</v>
      </c>
      <c r="BE48">
        <v>113757</v>
      </c>
      <c r="BF48">
        <v>113679</v>
      </c>
      <c r="BG48">
        <v>113677</v>
      </c>
      <c r="BH48">
        <v>110636</v>
      </c>
      <c r="BI48">
        <v>109450</v>
      </c>
      <c r="BJ48">
        <v>108285</v>
      </c>
      <c r="BK48">
        <v>107810</v>
      </c>
      <c r="BL48">
        <v>107866</v>
      </c>
      <c r="BM48">
        <v>109147</v>
      </c>
      <c r="BN48">
        <v>110507</v>
      </c>
      <c r="BO48">
        <v>111787</v>
      </c>
      <c r="BP48">
        <v>112906</v>
      </c>
      <c r="BQ48">
        <v>113034</v>
      </c>
      <c r="BR48">
        <v>113809</v>
      </c>
      <c r="BS48">
        <v>114312</v>
      </c>
      <c r="BT48">
        <v>114862</v>
      </c>
      <c r="BU48">
        <v>115932</v>
      </c>
      <c r="BV48">
        <v>117627</v>
      </c>
      <c r="BW48">
        <v>118288</v>
      </c>
      <c r="BX48">
        <v>119369</v>
      </c>
      <c r="BY48">
        <v>120293</v>
      </c>
      <c r="BZ48">
        <v>121307</v>
      </c>
      <c r="CA48">
        <v>122337</v>
      </c>
      <c r="CB48">
        <v>123349</v>
      </c>
      <c r="CC48">
        <v>123104</v>
      </c>
      <c r="CD48">
        <v>127358</v>
      </c>
      <c r="CE48">
        <v>128478</v>
      </c>
      <c r="CF48">
        <v>128883</v>
      </c>
      <c r="CG48">
        <v>129227</v>
      </c>
      <c r="CH48">
        <v>131805</v>
      </c>
      <c r="CI48">
        <v>132190</v>
      </c>
      <c r="CJ48">
        <v>131439</v>
      </c>
      <c r="CK48">
        <v>131590</v>
      </c>
      <c r="CL48">
        <v>130535</v>
      </c>
      <c r="CM48">
        <v>129948</v>
      </c>
      <c r="CN48">
        <v>131086</v>
      </c>
      <c r="CO48">
        <v>128952</v>
      </c>
      <c r="CP48">
        <v>129708</v>
      </c>
      <c r="CQ48">
        <v>128214</v>
      </c>
      <c r="CR48">
        <v>126612</v>
      </c>
      <c r="CS48">
        <v>124378</v>
      </c>
      <c r="CT48">
        <v>124372</v>
      </c>
      <c r="CU48">
        <v>124292</v>
      </c>
      <c r="CV48">
        <v>128130</v>
      </c>
      <c r="CW48">
        <v>127342</v>
      </c>
      <c r="CX48">
        <v>129167</v>
      </c>
      <c r="CY48">
        <v>130845</v>
      </c>
      <c r="CZ48">
        <v>137052</v>
      </c>
      <c r="DA48">
        <v>139379</v>
      </c>
      <c r="DB48">
        <v>143635</v>
      </c>
      <c r="DC48">
        <v>146075</v>
      </c>
      <c r="DD48">
        <v>148108</v>
      </c>
      <c r="DE48">
        <v>155158</v>
      </c>
      <c r="DF48">
        <v>159148</v>
      </c>
      <c r="DG48">
        <v>160118</v>
      </c>
      <c r="DH48">
        <v>163996</v>
      </c>
      <c r="DI48">
        <v>170763</v>
      </c>
      <c r="DJ48">
        <v>175420</v>
      </c>
      <c r="DK48">
        <v>181815</v>
      </c>
      <c r="DL48">
        <v>186021</v>
      </c>
      <c r="DM48">
        <v>190440</v>
      </c>
      <c r="DN48">
        <v>193897</v>
      </c>
      <c r="DO48">
        <v>195525</v>
      </c>
      <c r="DP48">
        <v>193684</v>
      </c>
      <c r="DQ48">
        <v>189067</v>
      </c>
      <c r="DR48">
        <v>187358</v>
      </c>
      <c r="DS48">
        <v>184266</v>
      </c>
      <c r="DT48">
        <v>187035</v>
      </c>
      <c r="DU48">
        <v>191998</v>
      </c>
      <c r="DV48">
        <v>194075</v>
      </c>
      <c r="DW48">
        <v>195003</v>
      </c>
      <c r="DX48">
        <v>195200</v>
      </c>
      <c r="DY48">
        <v>200520</v>
      </c>
      <c r="DZ48">
        <v>204854</v>
      </c>
      <c r="EA48">
        <v>204038</v>
      </c>
      <c r="EB48">
        <v>204033</v>
      </c>
      <c r="EC48">
        <v>204173</v>
      </c>
      <c r="ED48">
        <v>202847</v>
      </c>
      <c r="EE48">
        <v>201673</v>
      </c>
      <c r="EF48">
        <v>202672</v>
      </c>
      <c r="EG48">
        <v>205220</v>
      </c>
      <c r="EH48">
        <v>206217</v>
      </c>
      <c r="EI48">
        <v>207183</v>
      </c>
      <c r="EJ48">
        <v>204555</v>
      </c>
      <c r="EK48">
        <v>204313</v>
      </c>
      <c r="EL48">
        <v>204030</v>
      </c>
      <c r="EM48">
        <v>206192</v>
      </c>
      <c r="EN48">
        <v>210037</v>
      </c>
      <c r="EO48">
        <v>208105</v>
      </c>
      <c r="EP48">
        <v>209234</v>
      </c>
      <c r="EQ48">
        <v>213270</v>
      </c>
      <c r="ER48">
        <v>213845</v>
      </c>
      <c r="ES48">
        <v>217772</v>
      </c>
      <c r="ET48">
        <v>221627</v>
      </c>
      <c r="EU48">
        <v>222857</v>
      </c>
      <c r="EV48">
        <v>224235</v>
      </c>
      <c r="EW48">
        <v>227205</v>
      </c>
      <c r="EX48">
        <v>0</v>
      </c>
    </row>
    <row r="49" spans="1:154">
      <c r="A49" t="s">
        <v>295</v>
      </c>
      <c r="B49">
        <v>6110</v>
      </c>
      <c r="C49">
        <v>8797</v>
      </c>
      <c r="D49">
        <v>9017</v>
      </c>
      <c r="E49">
        <v>9322</v>
      </c>
      <c r="F49">
        <v>9604</v>
      </c>
      <c r="G49">
        <v>10054</v>
      </c>
      <c r="H49">
        <v>10295</v>
      </c>
      <c r="I49">
        <v>10597</v>
      </c>
      <c r="J49">
        <v>10890</v>
      </c>
      <c r="K49">
        <v>11166</v>
      </c>
      <c r="L49">
        <v>11602</v>
      </c>
      <c r="M49">
        <v>12200</v>
      </c>
      <c r="N49">
        <v>12519</v>
      </c>
      <c r="O49">
        <v>12990</v>
      </c>
      <c r="P49">
        <v>13226</v>
      </c>
      <c r="Q49">
        <v>13667</v>
      </c>
      <c r="R49">
        <v>13773</v>
      </c>
      <c r="S49">
        <v>13983</v>
      </c>
      <c r="T49">
        <v>14099</v>
      </c>
      <c r="U49">
        <v>14149</v>
      </c>
      <c r="V49">
        <v>14651</v>
      </c>
      <c r="W49">
        <v>14726</v>
      </c>
      <c r="X49">
        <v>14935</v>
      </c>
      <c r="Y49">
        <v>14961</v>
      </c>
      <c r="Z49">
        <v>15255</v>
      </c>
      <c r="AA49">
        <v>15319</v>
      </c>
      <c r="AB49">
        <v>15345</v>
      </c>
      <c r="AC49">
        <v>15321</v>
      </c>
      <c r="AD49">
        <v>15309</v>
      </c>
      <c r="AE49">
        <v>15400</v>
      </c>
      <c r="AF49">
        <v>15197</v>
      </c>
      <c r="AG49">
        <v>15364</v>
      </c>
      <c r="AH49">
        <v>15550</v>
      </c>
      <c r="AI49">
        <v>15333</v>
      </c>
      <c r="AJ49">
        <v>15228</v>
      </c>
      <c r="AK49">
        <v>15408</v>
      </c>
      <c r="AL49">
        <v>15331</v>
      </c>
      <c r="AM49">
        <v>15448</v>
      </c>
      <c r="AN49">
        <v>15637</v>
      </c>
      <c r="AO49">
        <v>15586</v>
      </c>
      <c r="AP49">
        <v>15603</v>
      </c>
      <c r="AQ49">
        <v>15132</v>
      </c>
      <c r="AR49">
        <v>15118</v>
      </c>
      <c r="AS49">
        <v>15295</v>
      </c>
      <c r="AT49">
        <v>15299</v>
      </c>
      <c r="AU49">
        <v>15181</v>
      </c>
      <c r="AV49">
        <v>15243</v>
      </c>
      <c r="AW49">
        <v>15311</v>
      </c>
      <c r="AX49">
        <v>16061</v>
      </c>
      <c r="AY49">
        <v>16562</v>
      </c>
      <c r="AZ49">
        <v>16322</v>
      </c>
      <c r="BA49">
        <v>16675</v>
      </c>
      <c r="BB49">
        <v>16886</v>
      </c>
      <c r="BC49">
        <v>16173</v>
      </c>
      <c r="BD49">
        <v>17066</v>
      </c>
      <c r="BE49">
        <v>16306</v>
      </c>
      <c r="BF49">
        <v>16453</v>
      </c>
      <c r="BG49">
        <v>15645</v>
      </c>
      <c r="BH49">
        <v>14506</v>
      </c>
      <c r="BI49">
        <v>15055</v>
      </c>
      <c r="BJ49">
        <v>14529</v>
      </c>
      <c r="BK49">
        <v>14637</v>
      </c>
      <c r="BL49">
        <v>14941</v>
      </c>
      <c r="BM49">
        <v>15024</v>
      </c>
      <c r="BN49">
        <v>15199</v>
      </c>
      <c r="BO49">
        <v>15397</v>
      </c>
      <c r="BP49">
        <v>15558</v>
      </c>
      <c r="BQ49">
        <v>15746</v>
      </c>
      <c r="BR49">
        <v>15938</v>
      </c>
      <c r="BS49">
        <v>16126</v>
      </c>
      <c r="BT49">
        <v>16324</v>
      </c>
      <c r="BU49">
        <v>16526</v>
      </c>
      <c r="BV49">
        <v>16734</v>
      </c>
      <c r="BW49">
        <v>16946</v>
      </c>
      <c r="BX49">
        <v>17160</v>
      </c>
      <c r="BY49">
        <v>17382</v>
      </c>
      <c r="BZ49">
        <v>17607</v>
      </c>
      <c r="CA49">
        <v>18673</v>
      </c>
      <c r="CB49">
        <v>20681</v>
      </c>
      <c r="CC49">
        <v>21499</v>
      </c>
      <c r="CD49">
        <v>22410</v>
      </c>
      <c r="CE49">
        <v>22793</v>
      </c>
      <c r="CF49">
        <v>23968</v>
      </c>
      <c r="CG49">
        <v>23855</v>
      </c>
      <c r="CH49">
        <v>25687</v>
      </c>
      <c r="CI49">
        <v>24300</v>
      </c>
      <c r="CJ49">
        <v>24741</v>
      </c>
      <c r="CK49">
        <v>21781</v>
      </c>
      <c r="CL49">
        <v>22122</v>
      </c>
      <c r="CM49">
        <v>21862</v>
      </c>
      <c r="CN49">
        <v>20503</v>
      </c>
      <c r="CO49">
        <v>20944</v>
      </c>
      <c r="CP49">
        <v>20984</v>
      </c>
      <c r="CQ49">
        <v>20925</v>
      </c>
      <c r="CR49">
        <v>20766</v>
      </c>
      <c r="CS49">
        <v>20927</v>
      </c>
      <c r="CT49">
        <v>21098</v>
      </c>
      <c r="CU49">
        <v>21297</v>
      </c>
      <c r="CV49">
        <v>22796</v>
      </c>
      <c r="CW49">
        <v>21453</v>
      </c>
      <c r="CX49">
        <v>20399</v>
      </c>
      <c r="CY49">
        <v>19055</v>
      </c>
      <c r="CZ49">
        <v>17755</v>
      </c>
      <c r="DA49">
        <v>17160</v>
      </c>
      <c r="DB49">
        <v>15004</v>
      </c>
      <c r="DC49">
        <v>13603</v>
      </c>
      <c r="DD49">
        <v>11653</v>
      </c>
      <c r="DE49">
        <v>14231</v>
      </c>
      <c r="DF49">
        <v>13437</v>
      </c>
      <c r="DG49">
        <v>13077</v>
      </c>
      <c r="DH49">
        <v>13254</v>
      </c>
      <c r="DI49">
        <v>14279</v>
      </c>
      <c r="DJ49">
        <v>15337</v>
      </c>
      <c r="DK49">
        <v>16414</v>
      </c>
      <c r="DL49">
        <v>17517</v>
      </c>
      <c r="DM49">
        <v>17417</v>
      </c>
      <c r="DN49">
        <v>17310</v>
      </c>
      <c r="DO49">
        <v>17227</v>
      </c>
      <c r="DP49">
        <v>17114</v>
      </c>
      <c r="DQ49">
        <v>15768</v>
      </c>
      <c r="DR49">
        <v>14489</v>
      </c>
      <c r="DS49">
        <v>13236</v>
      </c>
      <c r="DT49">
        <v>11964</v>
      </c>
      <c r="DU49">
        <v>11919</v>
      </c>
      <c r="DV49">
        <v>11876</v>
      </c>
      <c r="DW49">
        <v>11825</v>
      </c>
      <c r="DX49">
        <v>11787</v>
      </c>
      <c r="DY49">
        <v>11694</v>
      </c>
      <c r="DZ49">
        <v>11570</v>
      </c>
      <c r="EA49">
        <v>11421</v>
      </c>
      <c r="EB49">
        <v>11247</v>
      </c>
      <c r="EC49">
        <v>11143</v>
      </c>
      <c r="ED49">
        <v>10990</v>
      </c>
      <c r="EE49">
        <v>10829</v>
      </c>
      <c r="EF49">
        <v>10698</v>
      </c>
      <c r="EG49">
        <v>10364</v>
      </c>
      <c r="EH49">
        <v>10010</v>
      </c>
      <c r="EI49">
        <v>9633</v>
      </c>
      <c r="EJ49">
        <v>9242</v>
      </c>
      <c r="EK49">
        <v>9359</v>
      </c>
      <c r="EL49">
        <v>9462</v>
      </c>
      <c r="EM49">
        <v>9565</v>
      </c>
      <c r="EN49">
        <v>9647</v>
      </c>
      <c r="EO49">
        <v>9842</v>
      </c>
      <c r="EP49">
        <v>10030</v>
      </c>
      <c r="EQ49">
        <v>10214</v>
      </c>
      <c r="ER49">
        <v>10408</v>
      </c>
      <c r="ES49">
        <v>9926</v>
      </c>
      <c r="ET49">
        <v>9598</v>
      </c>
      <c r="EU49">
        <v>8316</v>
      </c>
      <c r="EV49">
        <v>8327</v>
      </c>
      <c r="EW49">
        <v>8162</v>
      </c>
      <c r="EX49">
        <v>0</v>
      </c>
    </row>
    <row r="50" spans="1:154">
      <c r="A50" t="s">
        <v>186</v>
      </c>
      <c r="B50">
        <v>6048</v>
      </c>
      <c r="C50">
        <v>6481</v>
      </c>
      <c r="D50">
        <v>6648</v>
      </c>
      <c r="E50">
        <v>6551</v>
      </c>
      <c r="F50">
        <v>6662</v>
      </c>
      <c r="G50">
        <v>6714</v>
      </c>
      <c r="H50">
        <v>6779</v>
      </c>
      <c r="I50">
        <v>7138</v>
      </c>
      <c r="J50">
        <v>7586</v>
      </c>
      <c r="K50">
        <v>7813</v>
      </c>
      <c r="L50">
        <v>8570</v>
      </c>
      <c r="M50">
        <v>8469</v>
      </c>
      <c r="N50">
        <v>8824</v>
      </c>
      <c r="O50">
        <v>9068</v>
      </c>
      <c r="P50">
        <v>9606</v>
      </c>
      <c r="Q50">
        <v>9653</v>
      </c>
      <c r="R50">
        <v>9791</v>
      </c>
      <c r="S50">
        <v>10033</v>
      </c>
      <c r="T50">
        <v>10350</v>
      </c>
      <c r="U50">
        <v>10703</v>
      </c>
      <c r="V50">
        <v>10900</v>
      </c>
      <c r="W50">
        <v>10713</v>
      </c>
      <c r="X50">
        <v>11000</v>
      </c>
      <c r="Y50">
        <v>11941</v>
      </c>
      <c r="Z50">
        <v>18641</v>
      </c>
      <c r="AA50">
        <v>21106</v>
      </c>
      <c r="AB50">
        <v>24367</v>
      </c>
      <c r="AC50">
        <v>25535</v>
      </c>
      <c r="AD50">
        <v>26820</v>
      </c>
      <c r="AE50">
        <v>26942</v>
      </c>
      <c r="AF50">
        <v>27050</v>
      </c>
      <c r="AG50">
        <v>26999</v>
      </c>
      <c r="AH50">
        <v>27257</v>
      </c>
      <c r="AI50">
        <v>27066</v>
      </c>
      <c r="AJ50">
        <v>25175</v>
      </c>
      <c r="AK50">
        <v>25348</v>
      </c>
      <c r="AL50">
        <v>24898</v>
      </c>
      <c r="AM50">
        <v>24190</v>
      </c>
      <c r="AN50">
        <v>23300</v>
      </c>
      <c r="AO50">
        <v>15000</v>
      </c>
      <c r="AP50">
        <v>9000</v>
      </c>
      <c r="AQ50">
        <v>9376</v>
      </c>
      <c r="AR50">
        <v>9403</v>
      </c>
      <c r="AS50">
        <v>8801</v>
      </c>
      <c r="AT50">
        <v>8770</v>
      </c>
      <c r="AU50">
        <v>9020</v>
      </c>
      <c r="AV50">
        <v>9170</v>
      </c>
      <c r="AW50">
        <v>9570</v>
      </c>
      <c r="AX50">
        <v>9648</v>
      </c>
      <c r="AY50">
        <v>9580</v>
      </c>
      <c r="AZ50">
        <v>9403</v>
      </c>
      <c r="BA50">
        <v>9801</v>
      </c>
      <c r="BB50">
        <v>10011</v>
      </c>
      <c r="BC50">
        <v>10050</v>
      </c>
      <c r="BD50">
        <v>10000</v>
      </c>
      <c r="BE50">
        <v>9950</v>
      </c>
      <c r="BF50">
        <v>9870</v>
      </c>
      <c r="BG50">
        <v>9750</v>
      </c>
      <c r="BH50">
        <v>9613</v>
      </c>
      <c r="BI50">
        <v>9438</v>
      </c>
      <c r="BJ50">
        <v>9158</v>
      </c>
      <c r="BK50">
        <v>9154</v>
      </c>
      <c r="BL50">
        <v>9240</v>
      </c>
      <c r="BM50">
        <v>9683</v>
      </c>
      <c r="BN50">
        <v>9554</v>
      </c>
      <c r="BO50">
        <v>9663</v>
      </c>
      <c r="BP50">
        <v>9626</v>
      </c>
      <c r="BQ50">
        <v>10215</v>
      </c>
      <c r="BR50">
        <v>9692</v>
      </c>
      <c r="BS50">
        <v>9825</v>
      </c>
      <c r="BT50">
        <v>10384</v>
      </c>
      <c r="BU50">
        <v>10637</v>
      </c>
      <c r="BV50">
        <v>4849</v>
      </c>
      <c r="BW50">
        <v>10240</v>
      </c>
      <c r="BX50">
        <v>10016</v>
      </c>
      <c r="BY50">
        <v>10537</v>
      </c>
      <c r="BZ50">
        <v>9989</v>
      </c>
      <c r="CA50">
        <v>9974</v>
      </c>
      <c r="CB50">
        <v>10082</v>
      </c>
      <c r="CC50">
        <v>10346</v>
      </c>
      <c r="CD50">
        <v>10117</v>
      </c>
      <c r="CE50">
        <v>10117</v>
      </c>
      <c r="CF50">
        <v>10199</v>
      </c>
      <c r="CG50">
        <v>10163</v>
      </c>
      <c r="CH50">
        <v>8488</v>
      </c>
      <c r="CI50">
        <v>8525</v>
      </c>
      <c r="CJ50">
        <v>8584</v>
      </c>
      <c r="CK50">
        <v>8818</v>
      </c>
      <c r="CL50">
        <v>8867</v>
      </c>
      <c r="CM50">
        <v>8941</v>
      </c>
      <c r="CN50">
        <v>8971</v>
      </c>
      <c r="CO50">
        <v>8892</v>
      </c>
      <c r="CP50">
        <v>8967</v>
      </c>
      <c r="CQ50">
        <v>9237</v>
      </c>
      <c r="CR50">
        <v>9322</v>
      </c>
      <c r="CS50">
        <v>9495</v>
      </c>
      <c r="CT50">
        <v>9598</v>
      </c>
      <c r="CU50">
        <v>9650</v>
      </c>
      <c r="CV50">
        <v>9623</v>
      </c>
      <c r="CW50">
        <v>9709</v>
      </c>
      <c r="CX50">
        <v>9676</v>
      </c>
      <c r="CY50">
        <v>9745</v>
      </c>
      <c r="CZ50">
        <v>9804</v>
      </c>
      <c r="DA50">
        <v>9859</v>
      </c>
      <c r="DB50">
        <v>9994</v>
      </c>
      <c r="DC50">
        <v>10073</v>
      </c>
      <c r="DD50">
        <v>10187</v>
      </c>
      <c r="DE50">
        <v>10428</v>
      </c>
      <c r="DF50">
        <v>10620</v>
      </c>
      <c r="DG50">
        <v>10694</v>
      </c>
      <c r="DH50">
        <v>10922</v>
      </c>
      <c r="DI50">
        <v>11067</v>
      </c>
      <c r="DJ50">
        <v>11215</v>
      </c>
      <c r="DK50">
        <v>11427</v>
      </c>
      <c r="DL50">
        <v>11603</v>
      </c>
      <c r="DM50">
        <v>11756</v>
      </c>
      <c r="DN50">
        <v>11881</v>
      </c>
      <c r="DO50">
        <v>11991</v>
      </c>
      <c r="DP50">
        <v>12195</v>
      </c>
      <c r="DQ50">
        <v>12470</v>
      </c>
      <c r="DR50">
        <v>12716</v>
      </c>
      <c r="DS50">
        <v>12866</v>
      </c>
      <c r="DT50">
        <v>13060</v>
      </c>
      <c r="DU50">
        <v>13241</v>
      </c>
      <c r="DV50">
        <v>13536</v>
      </c>
      <c r="DW50">
        <v>13676</v>
      </c>
      <c r="DX50">
        <v>13771</v>
      </c>
      <c r="DY50">
        <v>13898</v>
      </c>
      <c r="DZ50">
        <v>14403</v>
      </c>
      <c r="EA50">
        <v>14509</v>
      </c>
      <c r="EB50">
        <v>14697</v>
      </c>
      <c r="EC50">
        <v>14960</v>
      </c>
      <c r="ED50">
        <v>15272</v>
      </c>
      <c r="EE50">
        <v>15403</v>
      </c>
      <c r="EF50">
        <v>15667</v>
      </c>
      <c r="EG50">
        <v>15560</v>
      </c>
      <c r="EH50">
        <v>15684</v>
      </c>
      <c r="EI50">
        <v>16009</v>
      </c>
      <c r="EJ50">
        <v>15965</v>
      </c>
      <c r="EK50">
        <v>16078</v>
      </c>
      <c r="EL50">
        <v>16226</v>
      </c>
      <c r="EM50">
        <v>16277</v>
      </c>
      <c r="EN50">
        <v>16408</v>
      </c>
      <c r="EO50">
        <v>16487</v>
      </c>
      <c r="EP50">
        <v>16595</v>
      </c>
      <c r="EQ50">
        <v>16695</v>
      </c>
      <c r="ER50">
        <v>16723</v>
      </c>
      <c r="ES50">
        <v>16656</v>
      </c>
      <c r="ET50">
        <v>16866</v>
      </c>
      <c r="EU50">
        <v>17058</v>
      </c>
      <c r="EV50">
        <v>17117</v>
      </c>
      <c r="EW50">
        <v>17283</v>
      </c>
      <c r="EX50">
        <v>0</v>
      </c>
    </row>
    <row r="51" spans="1:154">
      <c r="A51" t="s">
        <v>139</v>
      </c>
      <c r="B51">
        <v>6384</v>
      </c>
      <c r="C51">
        <v>29924</v>
      </c>
      <c r="D51">
        <v>31634</v>
      </c>
      <c r="E51">
        <v>33210</v>
      </c>
      <c r="F51">
        <v>34567</v>
      </c>
      <c r="G51">
        <v>37063</v>
      </c>
      <c r="H51">
        <v>39152</v>
      </c>
      <c r="I51">
        <v>40406</v>
      </c>
      <c r="J51">
        <v>42073</v>
      </c>
      <c r="K51">
        <v>43448</v>
      </c>
      <c r="L51">
        <v>44986</v>
      </c>
      <c r="M51">
        <v>45719</v>
      </c>
      <c r="N51">
        <v>47012</v>
      </c>
      <c r="O51">
        <v>47585</v>
      </c>
      <c r="P51">
        <v>48618</v>
      </c>
      <c r="Q51">
        <v>48564</v>
      </c>
      <c r="R51">
        <v>49376</v>
      </c>
      <c r="S51">
        <v>48947</v>
      </c>
      <c r="T51">
        <v>49736</v>
      </c>
      <c r="U51">
        <v>50098</v>
      </c>
      <c r="V51">
        <v>50596</v>
      </c>
      <c r="W51">
        <v>50276</v>
      </c>
      <c r="X51">
        <v>50519</v>
      </c>
      <c r="Y51">
        <v>49885</v>
      </c>
      <c r="Z51">
        <v>51463</v>
      </c>
      <c r="AA51">
        <v>51664</v>
      </c>
      <c r="AB51">
        <v>52161</v>
      </c>
      <c r="AC51">
        <v>52741</v>
      </c>
      <c r="AD51">
        <v>53304</v>
      </c>
      <c r="AE51">
        <v>53305</v>
      </c>
      <c r="AF51">
        <v>53083</v>
      </c>
      <c r="AG51">
        <v>53135</v>
      </c>
      <c r="AH51">
        <v>54357</v>
      </c>
      <c r="AI51">
        <v>54067</v>
      </c>
      <c r="AJ51">
        <v>54020</v>
      </c>
      <c r="AK51">
        <v>48766</v>
      </c>
      <c r="AL51">
        <v>49068</v>
      </c>
      <c r="AM51">
        <v>49170</v>
      </c>
      <c r="AN51">
        <v>48482</v>
      </c>
      <c r="AO51">
        <v>47566</v>
      </c>
      <c r="AP51">
        <v>48017</v>
      </c>
      <c r="AQ51">
        <v>48003</v>
      </c>
      <c r="AR51">
        <v>47159</v>
      </c>
      <c r="AS51">
        <v>47164</v>
      </c>
      <c r="AT51">
        <v>47285</v>
      </c>
      <c r="AU51">
        <v>54645</v>
      </c>
      <c r="AV51">
        <v>65388</v>
      </c>
      <c r="AW51">
        <v>79028</v>
      </c>
      <c r="AX51">
        <v>82859</v>
      </c>
      <c r="AY51">
        <v>92520</v>
      </c>
      <c r="AZ51">
        <v>101190</v>
      </c>
      <c r="BA51">
        <v>103706</v>
      </c>
      <c r="BB51">
        <v>98288</v>
      </c>
      <c r="BC51">
        <v>102487</v>
      </c>
      <c r="BD51">
        <v>97755</v>
      </c>
      <c r="BE51">
        <v>90565</v>
      </c>
      <c r="BF51">
        <v>86350</v>
      </c>
      <c r="BG51">
        <v>81932</v>
      </c>
      <c r="BH51">
        <v>76409</v>
      </c>
      <c r="BI51">
        <v>73189</v>
      </c>
      <c r="BJ51">
        <v>85019</v>
      </c>
      <c r="BK51">
        <v>79509</v>
      </c>
      <c r="BL51">
        <v>77866</v>
      </c>
      <c r="BM51">
        <v>76693</v>
      </c>
      <c r="BN51">
        <v>71000</v>
      </c>
      <c r="BO51">
        <v>68824</v>
      </c>
      <c r="BP51">
        <v>64517</v>
      </c>
      <c r="BQ51">
        <v>61300</v>
      </c>
      <c r="BR51">
        <v>57489</v>
      </c>
      <c r="BS51">
        <v>55589</v>
      </c>
      <c r="BT51">
        <v>54617</v>
      </c>
      <c r="BU51">
        <v>52230</v>
      </c>
      <c r="BV51">
        <v>50274</v>
      </c>
      <c r="BW51">
        <v>48038</v>
      </c>
      <c r="BX51">
        <v>47423</v>
      </c>
      <c r="BY51">
        <v>46268</v>
      </c>
      <c r="BZ51">
        <v>45738</v>
      </c>
      <c r="CA51">
        <v>45450</v>
      </c>
      <c r="CB51">
        <v>45114</v>
      </c>
      <c r="CC51">
        <v>44800</v>
      </c>
      <c r="CD51">
        <v>44894</v>
      </c>
      <c r="CE51">
        <v>44549</v>
      </c>
      <c r="CF51">
        <v>44453</v>
      </c>
      <c r="CG51">
        <v>77763</v>
      </c>
      <c r="CH51">
        <v>77741</v>
      </c>
      <c r="CI51">
        <v>76798</v>
      </c>
      <c r="CJ51">
        <v>76821</v>
      </c>
      <c r="CK51">
        <v>75266</v>
      </c>
      <c r="CL51">
        <v>75654</v>
      </c>
      <c r="CM51">
        <v>75064</v>
      </c>
      <c r="CN51">
        <v>74928</v>
      </c>
      <c r="CO51">
        <v>74079</v>
      </c>
      <c r="CP51">
        <v>74539</v>
      </c>
      <c r="CQ51">
        <v>74509</v>
      </c>
      <c r="CR51">
        <v>74246</v>
      </c>
      <c r="CS51">
        <v>73796</v>
      </c>
      <c r="CT51">
        <v>75059</v>
      </c>
      <c r="CU51">
        <v>72709</v>
      </c>
      <c r="CV51">
        <v>72764</v>
      </c>
      <c r="CW51">
        <v>72339</v>
      </c>
      <c r="CX51">
        <v>72585</v>
      </c>
      <c r="CY51">
        <v>74591</v>
      </c>
      <c r="CZ51">
        <v>73094</v>
      </c>
      <c r="DA51">
        <v>73275</v>
      </c>
      <c r="DB51">
        <v>74187</v>
      </c>
      <c r="DC51">
        <v>74452</v>
      </c>
      <c r="DD51">
        <v>74605</v>
      </c>
      <c r="DE51">
        <v>75566</v>
      </c>
      <c r="DF51">
        <v>76573</v>
      </c>
      <c r="DG51">
        <v>77014</v>
      </c>
      <c r="DH51">
        <v>78736</v>
      </c>
      <c r="DI51">
        <v>79639</v>
      </c>
      <c r="DJ51">
        <v>80279</v>
      </c>
      <c r="DK51">
        <v>81093</v>
      </c>
      <c r="DL51">
        <v>81899</v>
      </c>
      <c r="DM51">
        <v>81880</v>
      </c>
      <c r="DN51">
        <v>82362</v>
      </c>
      <c r="DO51">
        <v>82873</v>
      </c>
      <c r="DP51">
        <v>85841</v>
      </c>
      <c r="DQ51">
        <v>88869</v>
      </c>
      <c r="DR51">
        <v>95826</v>
      </c>
      <c r="DS51">
        <v>96731</v>
      </c>
      <c r="DT51">
        <v>102176</v>
      </c>
      <c r="DU51">
        <v>109945</v>
      </c>
      <c r="DV51">
        <v>108387</v>
      </c>
      <c r="DW51">
        <v>107077</v>
      </c>
      <c r="DX51">
        <v>108374</v>
      </c>
      <c r="DY51">
        <v>106564</v>
      </c>
      <c r="DZ51">
        <v>106568</v>
      </c>
      <c r="EA51">
        <v>107269</v>
      </c>
      <c r="EB51">
        <v>108934</v>
      </c>
      <c r="EC51">
        <v>108932</v>
      </c>
      <c r="ED51">
        <v>109866</v>
      </c>
      <c r="EE51">
        <v>111430</v>
      </c>
      <c r="EF51">
        <v>112051</v>
      </c>
      <c r="EG51">
        <v>112547</v>
      </c>
      <c r="EH51">
        <v>111497</v>
      </c>
      <c r="EI51">
        <v>113288</v>
      </c>
      <c r="EJ51">
        <v>113175</v>
      </c>
      <c r="EK51">
        <v>114104</v>
      </c>
      <c r="EL51">
        <v>115470</v>
      </c>
      <c r="EM51">
        <v>115952</v>
      </c>
      <c r="EN51">
        <v>116537</v>
      </c>
      <c r="EO51">
        <v>117271</v>
      </c>
      <c r="EP51">
        <v>117194</v>
      </c>
      <c r="EQ51">
        <v>118060</v>
      </c>
      <c r="ER51">
        <v>117947</v>
      </c>
      <c r="ES51">
        <v>116943</v>
      </c>
      <c r="ET51">
        <v>116480</v>
      </c>
      <c r="EU51">
        <v>117381</v>
      </c>
      <c r="EV51">
        <v>117334</v>
      </c>
      <c r="EW51">
        <v>117493</v>
      </c>
      <c r="EX51">
        <v>0</v>
      </c>
    </row>
    <row r="52" spans="1:154">
      <c r="A52" t="s">
        <v>152</v>
      </c>
      <c r="B52">
        <v>6016</v>
      </c>
      <c r="C52">
        <v>18216</v>
      </c>
      <c r="D52">
        <v>19575</v>
      </c>
      <c r="E52">
        <v>21269</v>
      </c>
      <c r="F52">
        <v>23575</v>
      </c>
      <c r="G52">
        <v>25601</v>
      </c>
      <c r="H52">
        <v>28113</v>
      </c>
      <c r="I52">
        <v>30873</v>
      </c>
      <c r="J52">
        <v>33357</v>
      </c>
      <c r="K52">
        <v>35554</v>
      </c>
      <c r="L52">
        <v>37793</v>
      </c>
      <c r="M52">
        <v>39547</v>
      </c>
      <c r="N52">
        <v>41039</v>
      </c>
      <c r="O52">
        <v>42173</v>
      </c>
      <c r="P52">
        <v>43194</v>
      </c>
      <c r="Q52">
        <v>44602</v>
      </c>
      <c r="R52">
        <v>46278</v>
      </c>
      <c r="S52">
        <v>47885</v>
      </c>
      <c r="T52">
        <v>49755</v>
      </c>
      <c r="U52">
        <v>51647</v>
      </c>
      <c r="V52">
        <v>54164</v>
      </c>
      <c r="W52">
        <v>56580</v>
      </c>
      <c r="X52">
        <v>59363</v>
      </c>
      <c r="Y52">
        <v>61772</v>
      </c>
      <c r="Z52">
        <v>64399</v>
      </c>
      <c r="AA52">
        <v>66455</v>
      </c>
      <c r="AB52">
        <v>68591</v>
      </c>
      <c r="AC52">
        <v>71191</v>
      </c>
      <c r="AD52">
        <v>74207</v>
      </c>
      <c r="AE52">
        <v>78819</v>
      </c>
      <c r="AF52">
        <v>81696</v>
      </c>
      <c r="AG52">
        <v>83742</v>
      </c>
      <c r="AH52">
        <v>86005</v>
      </c>
      <c r="AI52">
        <v>89436</v>
      </c>
      <c r="AJ52">
        <v>92299</v>
      </c>
      <c r="AK52">
        <v>93273</v>
      </c>
      <c r="AL52">
        <v>94697</v>
      </c>
      <c r="AM52">
        <v>96036</v>
      </c>
      <c r="AN52">
        <v>96714</v>
      </c>
      <c r="AO52">
        <v>96968</v>
      </c>
      <c r="AP52">
        <v>98647</v>
      </c>
      <c r="AQ52">
        <v>100224</v>
      </c>
      <c r="AR52">
        <v>102096</v>
      </c>
      <c r="AS52">
        <v>103383</v>
      </c>
      <c r="AT52">
        <v>104961</v>
      </c>
      <c r="AU52">
        <v>106189</v>
      </c>
      <c r="AV52">
        <v>107423</v>
      </c>
      <c r="AW52">
        <v>108599</v>
      </c>
      <c r="AX52">
        <v>110215</v>
      </c>
      <c r="AY52">
        <v>111575</v>
      </c>
      <c r="AZ52">
        <v>112113</v>
      </c>
      <c r="BA52">
        <v>112955</v>
      </c>
      <c r="BB52">
        <v>113723</v>
      </c>
      <c r="BC52">
        <v>113714</v>
      </c>
      <c r="BD52">
        <v>113895</v>
      </c>
      <c r="BE52">
        <v>113757</v>
      </c>
      <c r="BF52">
        <v>113679</v>
      </c>
      <c r="BG52">
        <v>113677</v>
      </c>
      <c r="BH52">
        <v>110636</v>
      </c>
      <c r="BI52">
        <v>109450</v>
      </c>
      <c r="BJ52">
        <v>108285</v>
      </c>
      <c r="BK52">
        <v>107810</v>
      </c>
      <c r="BL52">
        <v>107866</v>
      </c>
      <c r="BM52">
        <v>109147</v>
      </c>
      <c r="BN52">
        <v>110507</v>
      </c>
      <c r="BO52">
        <v>111787</v>
      </c>
      <c r="BP52">
        <v>112906</v>
      </c>
      <c r="BQ52">
        <v>113034</v>
      </c>
      <c r="BR52">
        <v>113809</v>
      </c>
      <c r="BS52">
        <v>114312</v>
      </c>
      <c r="BT52">
        <v>114862</v>
      </c>
      <c r="BU52">
        <v>115932</v>
      </c>
      <c r="BV52">
        <v>117627</v>
      </c>
      <c r="BW52">
        <v>118288</v>
      </c>
      <c r="BX52">
        <v>119369</v>
      </c>
      <c r="BY52">
        <v>120293</v>
      </c>
      <c r="BZ52">
        <v>121307</v>
      </c>
      <c r="CA52">
        <v>122337</v>
      </c>
      <c r="CB52">
        <v>123349</v>
      </c>
      <c r="CC52">
        <v>123104</v>
      </c>
      <c r="CD52">
        <v>127358</v>
      </c>
      <c r="CE52">
        <v>128478</v>
      </c>
      <c r="CF52">
        <v>128883</v>
      </c>
      <c r="CG52">
        <v>129227</v>
      </c>
      <c r="CH52">
        <v>131805</v>
      </c>
      <c r="CI52">
        <v>132190</v>
      </c>
      <c r="CJ52">
        <v>131439</v>
      </c>
      <c r="CK52">
        <v>131590</v>
      </c>
      <c r="CL52">
        <v>130535</v>
      </c>
      <c r="CM52">
        <v>129948</v>
      </c>
      <c r="CN52">
        <v>131086</v>
      </c>
      <c r="CO52">
        <v>128952</v>
      </c>
      <c r="CP52">
        <v>129708</v>
      </c>
      <c r="CQ52">
        <v>128214</v>
      </c>
      <c r="CR52">
        <v>126612</v>
      </c>
      <c r="CS52">
        <v>124378</v>
      </c>
      <c r="CT52">
        <v>124372</v>
      </c>
      <c r="CU52">
        <v>124292</v>
      </c>
      <c r="CV52">
        <v>128130</v>
      </c>
      <c r="CW52">
        <v>127342</v>
      </c>
      <c r="CX52">
        <v>129167</v>
      </c>
      <c r="CY52">
        <v>130845</v>
      </c>
      <c r="CZ52">
        <v>137052</v>
      </c>
      <c r="DA52">
        <v>139379</v>
      </c>
      <c r="DB52">
        <v>143635</v>
      </c>
      <c r="DC52">
        <v>146075</v>
      </c>
      <c r="DD52">
        <v>148108</v>
      </c>
      <c r="DE52">
        <v>155158</v>
      </c>
      <c r="DF52">
        <v>159148</v>
      </c>
      <c r="DG52">
        <v>160118</v>
      </c>
      <c r="DH52">
        <v>163996</v>
      </c>
      <c r="DI52">
        <v>170763</v>
      </c>
      <c r="DJ52">
        <v>175420</v>
      </c>
      <c r="DK52">
        <v>181815</v>
      </c>
      <c r="DL52">
        <v>186021</v>
      </c>
      <c r="DM52">
        <v>190440</v>
      </c>
      <c r="DN52">
        <v>193897</v>
      </c>
      <c r="DO52">
        <v>195525</v>
      </c>
      <c r="DP52">
        <v>193684</v>
      </c>
      <c r="DQ52">
        <v>189067</v>
      </c>
      <c r="DR52">
        <v>187358</v>
      </c>
      <c r="DS52">
        <v>184266</v>
      </c>
      <c r="DT52">
        <v>187035</v>
      </c>
      <c r="DU52">
        <v>191998</v>
      </c>
      <c r="DV52">
        <v>194075</v>
      </c>
      <c r="DW52">
        <v>195003</v>
      </c>
      <c r="DX52">
        <v>195200</v>
      </c>
      <c r="DY52">
        <v>200520</v>
      </c>
      <c r="DZ52">
        <v>204854</v>
      </c>
      <c r="EA52">
        <v>204038</v>
      </c>
      <c r="EB52">
        <v>204033</v>
      </c>
      <c r="EC52">
        <v>204173</v>
      </c>
      <c r="ED52">
        <v>202847</v>
      </c>
      <c r="EE52">
        <v>201673</v>
      </c>
      <c r="EF52">
        <v>202672</v>
      </c>
      <c r="EG52">
        <v>205220</v>
      </c>
      <c r="EH52">
        <v>206217</v>
      </c>
      <c r="EI52">
        <v>207183</v>
      </c>
      <c r="EJ52">
        <v>204555</v>
      </c>
      <c r="EK52">
        <v>204313</v>
      </c>
      <c r="EL52">
        <v>204030</v>
      </c>
      <c r="EM52">
        <v>206192</v>
      </c>
      <c r="EN52">
        <v>210037</v>
      </c>
      <c r="EO52">
        <v>208105</v>
      </c>
      <c r="EP52">
        <v>209234</v>
      </c>
      <c r="EQ52">
        <v>213270</v>
      </c>
      <c r="ER52">
        <v>213845</v>
      </c>
      <c r="ES52">
        <v>217772</v>
      </c>
      <c r="ET52">
        <v>221627</v>
      </c>
      <c r="EU52">
        <v>222857</v>
      </c>
      <c r="EV52">
        <v>224235</v>
      </c>
      <c r="EW52">
        <v>227205</v>
      </c>
      <c r="EX52">
        <v>0</v>
      </c>
    </row>
    <row r="53" spans="1:154">
      <c r="A53" t="s">
        <v>295</v>
      </c>
      <c r="B53">
        <v>6110</v>
      </c>
      <c r="C53">
        <v>8797</v>
      </c>
      <c r="D53">
        <v>9017</v>
      </c>
      <c r="E53">
        <v>9322</v>
      </c>
      <c r="F53">
        <v>9604</v>
      </c>
      <c r="G53">
        <v>10054</v>
      </c>
      <c r="H53">
        <v>10295</v>
      </c>
      <c r="I53">
        <v>10597</v>
      </c>
      <c r="J53">
        <v>10890</v>
      </c>
      <c r="K53">
        <v>11166</v>
      </c>
      <c r="L53">
        <v>11602</v>
      </c>
      <c r="M53">
        <v>12200</v>
      </c>
      <c r="N53">
        <v>12519</v>
      </c>
      <c r="O53">
        <v>12990</v>
      </c>
      <c r="P53">
        <v>13226</v>
      </c>
      <c r="Q53">
        <v>13667</v>
      </c>
      <c r="R53">
        <v>13773</v>
      </c>
      <c r="S53">
        <v>13983</v>
      </c>
      <c r="T53">
        <v>14099</v>
      </c>
      <c r="U53">
        <v>14149</v>
      </c>
      <c r="V53">
        <v>14651</v>
      </c>
      <c r="W53">
        <v>14726</v>
      </c>
      <c r="X53">
        <v>14935</v>
      </c>
      <c r="Y53">
        <v>14961</v>
      </c>
      <c r="Z53">
        <v>15255</v>
      </c>
      <c r="AA53">
        <v>15319</v>
      </c>
      <c r="AB53">
        <v>15345</v>
      </c>
      <c r="AC53">
        <v>15321</v>
      </c>
      <c r="AD53">
        <v>15309</v>
      </c>
      <c r="AE53">
        <v>15400</v>
      </c>
      <c r="AF53">
        <v>15197</v>
      </c>
      <c r="AG53">
        <v>15364</v>
      </c>
      <c r="AH53">
        <v>15550</v>
      </c>
      <c r="AI53">
        <v>15333</v>
      </c>
      <c r="AJ53">
        <v>15228</v>
      </c>
      <c r="AK53">
        <v>15408</v>
      </c>
      <c r="AL53">
        <v>15331</v>
      </c>
      <c r="AM53">
        <v>15448</v>
      </c>
      <c r="AN53">
        <v>15637</v>
      </c>
      <c r="AO53">
        <v>15586</v>
      </c>
      <c r="AP53">
        <v>15603</v>
      </c>
      <c r="AQ53">
        <v>15132</v>
      </c>
      <c r="AR53">
        <v>15118</v>
      </c>
      <c r="AS53">
        <v>15295</v>
      </c>
      <c r="AT53">
        <v>15299</v>
      </c>
      <c r="AU53">
        <v>15181</v>
      </c>
      <c r="AV53">
        <v>15243</v>
      </c>
      <c r="AW53">
        <v>15311</v>
      </c>
      <c r="AX53">
        <v>16061</v>
      </c>
      <c r="AY53">
        <v>16562</v>
      </c>
      <c r="AZ53">
        <v>16322</v>
      </c>
      <c r="BA53">
        <v>16675</v>
      </c>
      <c r="BB53">
        <v>16886</v>
      </c>
      <c r="BC53">
        <v>16173</v>
      </c>
      <c r="BD53">
        <v>17066</v>
      </c>
      <c r="BE53">
        <v>16306</v>
      </c>
      <c r="BF53">
        <v>16453</v>
      </c>
      <c r="BG53">
        <v>15645</v>
      </c>
      <c r="BH53">
        <v>14506</v>
      </c>
      <c r="BI53">
        <v>15055</v>
      </c>
      <c r="BJ53">
        <v>14529</v>
      </c>
      <c r="BK53">
        <v>14637</v>
      </c>
      <c r="BL53">
        <v>14941</v>
      </c>
      <c r="BM53">
        <v>15024</v>
      </c>
      <c r="BN53">
        <v>15199</v>
      </c>
      <c r="BO53">
        <v>15397</v>
      </c>
      <c r="BP53">
        <v>15558</v>
      </c>
      <c r="BQ53">
        <v>15746</v>
      </c>
      <c r="BR53">
        <v>15938</v>
      </c>
      <c r="BS53">
        <v>16126</v>
      </c>
      <c r="BT53">
        <v>16324</v>
      </c>
      <c r="BU53">
        <v>16526</v>
      </c>
      <c r="BV53">
        <v>16734</v>
      </c>
      <c r="BW53">
        <v>16946</v>
      </c>
      <c r="BX53">
        <v>17160</v>
      </c>
      <c r="BY53">
        <v>17382</v>
      </c>
      <c r="BZ53">
        <v>17607</v>
      </c>
      <c r="CA53">
        <v>18673</v>
      </c>
      <c r="CB53">
        <v>20681</v>
      </c>
      <c r="CC53">
        <v>21499</v>
      </c>
      <c r="CD53">
        <v>22410</v>
      </c>
      <c r="CE53">
        <v>22793</v>
      </c>
      <c r="CF53">
        <v>23968</v>
      </c>
      <c r="CG53">
        <v>23855</v>
      </c>
      <c r="CH53">
        <v>25687</v>
      </c>
      <c r="CI53">
        <v>24300</v>
      </c>
      <c r="CJ53">
        <v>24741</v>
      </c>
      <c r="CK53">
        <v>21781</v>
      </c>
      <c r="CL53">
        <v>22122</v>
      </c>
      <c r="CM53">
        <v>21862</v>
      </c>
      <c r="CN53">
        <v>20503</v>
      </c>
      <c r="CO53">
        <v>20944</v>
      </c>
      <c r="CP53">
        <v>20984</v>
      </c>
      <c r="CQ53">
        <v>20925</v>
      </c>
      <c r="CR53">
        <v>20766</v>
      </c>
      <c r="CS53">
        <v>20927</v>
      </c>
      <c r="CT53">
        <v>21098</v>
      </c>
      <c r="CU53">
        <v>21297</v>
      </c>
      <c r="CV53">
        <v>22796</v>
      </c>
      <c r="CW53">
        <v>21453</v>
      </c>
      <c r="CX53">
        <v>20399</v>
      </c>
      <c r="CY53">
        <v>19055</v>
      </c>
      <c r="CZ53">
        <v>17755</v>
      </c>
      <c r="DA53">
        <v>17160</v>
      </c>
      <c r="DB53">
        <v>15004</v>
      </c>
      <c r="DC53">
        <v>13603</v>
      </c>
      <c r="DD53">
        <v>11653</v>
      </c>
      <c r="DE53">
        <v>14231</v>
      </c>
      <c r="DF53">
        <v>13437</v>
      </c>
      <c r="DG53">
        <v>13077</v>
      </c>
      <c r="DH53">
        <v>13254</v>
      </c>
      <c r="DI53">
        <v>14279</v>
      </c>
      <c r="DJ53">
        <v>15337</v>
      </c>
      <c r="DK53">
        <v>16414</v>
      </c>
      <c r="DL53">
        <v>17517</v>
      </c>
      <c r="DM53">
        <v>17417</v>
      </c>
      <c r="DN53">
        <v>17310</v>
      </c>
      <c r="DO53">
        <v>17227</v>
      </c>
      <c r="DP53">
        <v>17114</v>
      </c>
      <c r="DQ53">
        <v>15768</v>
      </c>
      <c r="DR53">
        <v>14489</v>
      </c>
      <c r="DS53">
        <v>13236</v>
      </c>
      <c r="DT53">
        <v>11964</v>
      </c>
      <c r="DU53">
        <v>11919</v>
      </c>
      <c r="DV53">
        <v>11876</v>
      </c>
      <c r="DW53">
        <v>11825</v>
      </c>
      <c r="DX53">
        <v>11787</v>
      </c>
      <c r="DY53">
        <v>11694</v>
      </c>
      <c r="DZ53">
        <v>11570</v>
      </c>
      <c r="EA53">
        <v>11421</v>
      </c>
      <c r="EB53">
        <v>11247</v>
      </c>
      <c r="EC53">
        <v>11143</v>
      </c>
      <c r="ED53">
        <v>10990</v>
      </c>
      <c r="EE53">
        <v>10829</v>
      </c>
      <c r="EF53">
        <v>10698</v>
      </c>
      <c r="EG53">
        <v>10364</v>
      </c>
      <c r="EH53">
        <v>10010</v>
      </c>
      <c r="EI53">
        <v>9633</v>
      </c>
      <c r="EJ53">
        <v>9242</v>
      </c>
      <c r="EK53">
        <v>9359</v>
      </c>
      <c r="EL53">
        <v>9462</v>
      </c>
      <c r="EM53">
        <v>9565</v>
      </c>
      <c r="EN53">
        <v>9647</v>
      </c>
      <c r="EO53">
        <v>9842</v>
      </c>
      <c r="EP53">
        <v>10030</v>
      </c>
      <c r="EQ53">
        <v>10214</v>
      </c>
      <c r="ER53">
        <v>10408</v>
      </c>
      <c r="ES53">
        <v>9926</v>
      </c>
      <c r="ET53">
        <v>9598</v>
      </c>
      <c r="EU53">
        <v>8316</v>
      </c>
      <c r="EV53">
        <v>8327</v>
      </c>
      <c r="EW53">
        <v>8162</v>
      </c>
      <c r="EX53">
        <v>0</v>
      </c>
    </row>
    <row r="54" spans="1:154">
      <c r="A54" t="s">
        <v>140</v>
      </c>
      <c r="B54">
        <v>6394</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353</v>
      </c>
      <c r="BK54">
        <v>350</v>
      </c>
      <c r="BL54">
        <v>354</v>
      </c>
      <c r="BM54">
        <v>558</v>
      </c>
      <c r="BN54">
        <v>6865</v>
      </c>
      <c r="BO54">
        <v>6874</v>
      </c>
      <c r="BP54">
        <v>6211</v>
      </c>
      <c r="BQ54">
        <v>7166</v>
      </c>
      <c r="BR54">
        <v>9182</v>
      </c>
      <c r="BS54">
        <v>11536</v>
      </c>
      <c r="BT54">
        <v>13039</v>
      </c>
      <c r="BU54">
        <v>15529</v>
      </c>
      <c r="BV54">
        <v>17671</v>
      </c>
      <c r="BW54">
        <v>20512</v>
      </c>
      <c r="BX54">
        <v>22885</v>
      </c>
      <c r="BY54">
        <v>25614</v>
      </c>
      <c r="BZ54">
        <v>27635</v>
      </c>
      <c r="CA54">
        <v>31397</v>
      </c>
      <c r="CB54">
        <v>33586</v>
      </c>
      <c r="CC54">
        <v>36992</v>
      </c>
      <c r="CD54">
        <v>36516</v>
      </c>
      <c r="CE54">
        <v>40636</v>
      </c>
      <c r="CF54">
        <v>42787</v>
      </c>
      <c r="CG54">
        <v>46457</v>
      </c>
      <c r="CH54">
        <v>47988</v>
      </c>
      <c r="CI54">
        <v>52264</v>
      </c>
      <c r="CJ54">
        <v>54105</v>
      </c>
      <c r="CK54">
        <v>58542</v>
      </c>
      <c r="CL54">
        <v>59662</v>
      </c>
      <c r="CM54">
        <v>64386</v>
      </c>
      <c r="CN54">
        <v>66683</v>
      </c>
      <c r="CO54">
        <v>70765</v>
      </c>
      <c r="CP54">
        <v>72470</v>
      </c>
      <c r="CQ54">
        <v>76092</v>
      </c>
      <c r="CR54">
        <v>76396</v>
      </c>
      <c r="CS54">
        <v>80449</v>
      </c>
      <c r="CT54">
        <v>80490</v>
      </c>
      <c r="CU54">
        <v>83129</v>
      </c>
      <c r="CV54">
        <v>82164</v>
      </c>
      <c r="CW54">
        <v>83311</v>
      </c>
      <c r="CX54">
        <v>82366</v>
      </c>
      <c r="CY54">
        <v>85403</v>
      </c>
      <c r="CZ54">
        <v>84728</v>
      </c>
      <c r="DA54">
        <v>87140</v>
      </c>
      <c r="DB54">
        <v>86074</v>
      </c>
      <c r="DC54">
        <v>89425</v>
      </c>
      <c r="DD54">
        <v>88936</v>
      </c>
      <c r="DE54">
        <v>91715</v>
      </c>
      <c r="DF54">
        <v>89822</v>
      </c>
      <c r="DG54">
        <v>110095</v>
      </c>
      <c r="DH54">
        <v>109606</v>
      </c>
      <c r="DI54">
        <v>110459</v>
      </c>
      <c r="DJ54">
        <v>108664</v>
      </c>
      <c r="DK54">
        <v>112177</v>
      </c>
      <c r="DL54">
        <v>111854</v>
      </c>
      <c r="DM54">
        <v>115000</v>
      </c>
      <c r="DN54">
        <v>115657</v>
      </c>
      <c r="DO54">
        <v>121100</v>
      </c>
      <c r="DP54">
        <v>122355</v>
      </c>
      <c r="DQ54">
        <v>131000</v>
      </c>
      <c r="DR54">
        <v>135152</v>
      </c>
      <c r="DS54">
        <v>146888</v>
      </c>
      <c r="DT54">
        <v>154260</v>
      </c>
      <c r="DU54">
        <v>183213</v>
      </c>
      <c r="DV54">
        <v>232650</v>
      </c>
      <c r="DW54">
        <v>247758</v>
      </c>
      <c r="DX54">
        <v>264795</v>
      </c>
      <c r="DY54">
        <v>323981</v>
      </c>
      <c r="DZ54">
        <v>363784</v>
      </c>
      <c r="EA54">
        <v>413923</v>
      </c>
      <c r="EB54">
        <v>430571</v>
      </c>
      <c r="EC54">
        <v>472791</v>
      </c>
      <c r="ED54">
        <v>494759</v>
      </c>
      <c r="EE54">
        <v>531393</v>
      </c>
      <c r="EF54">
        <v>558492</v>
      </c>
      <c r="EG54">
        <v>602207</v>
      </c>
      <c r="EH54">
        <v>622248</v>
      </c>
      <c r="EI54">
        <v>665236</v>
      </c>
      <c r="EJ54">
        <v>680570</v>
      </c>
      <c r="EK54">
        <v>720074</v>
      </c>
      <c r="EL54">
        <v>735517</v>
      </c>
      <c r="EM54">
        <v>776550</v>
      </c>
      <c r="EN54">
        <v>791798</v>
      </c>
      <c r="EO54">
        <v>833020</v>
      </c>
      <c r="EP54">
        <v>846248</v>
      </c>
      <c r="EQ54">
        <v>887282</v>
      </c>
      <c r="ER54">
        <v>901363</v>
      </c>
      <c r="ES54">
        <v>936547</v>
      </c>
      <c r="ET54">
        <v>949665</v>
      </c>
      <c r="EU54">
        <v>989749</v>
      </c>
      <c r="EV54">
        <v>1001136</v>
      </c>
      <c r="EW54">
        <v>1038685</v>
      </c>
      <c r="EX54">
        <v>0</v>
      </c>
    </row>
    <row r="55" spans="1:154">
      <c r="A55" t="s">
        <v>178</v>
      </c>
      <c r="B55">
        <v>6402</v>
      </c>
      <c r="C55">
        <v>1077</v>
      </c>
      <c r="D55">
        <v>1085</v>
      </c>
      <c r="E55">
        <v>1095</v>
      </c>
      <c r="F55">
        <v>1119</v>
      </c>
      <c r="G55">
        <v>1147</v>
      </c>
      <c r="H55">
        <v>1187</v>
      </c>
      <c r="I55">
        <v>1192</v>
      </c>
      <c r="J55">
        <v>1201</v>
      </c>
      <c r="K55">
        <v>1147</v>
      </c>
      <c r="L55">
        <v>1160</v>
      </c>
      <c r="M55">
        <v>1262</v>
      </c>
      <c r="N55">
        <v>1260</v>
      </c>
      <c r="O55">
        <v>1252</v>
      </c>
      <c r="P55">
        <v>1245</v>
      </c>
      <c r="Q55">
        <v>1238</v>
      </c>
      <c r="R55">
        <v>1226</v>
      </c>
      <c r="S55">
        <v>1214</v>
      </c>
      <c r="T55">
        <v>1200</v>
      </c>
      <c r="U55">
        <v>1190</v>
      </c>
      <c r="V55">
        <v>1180</v>
      </c>
      <c r="W55">
        <v>1165</v>
      </c>
      <c r="X55">
        <v>1155</v>
      </c>
      <c r="Y55">
        <v>1148</v>
      </c>
      <c r="Z55">
        <v>1135</v>
      </c>
      <c r="AA55">
        <v>1123</v>
      </c>
      <c r="AB55">
        <v>1120</v>
      </c>
      <c r="AC55">
        <v>1110</v>
      </c>
      <c r="AD55">
        <v>1130</v>
      </c>
      <c r="AE55">
        <v>1150</v>
      </c>
      <c r="AF55">
        <v>1190</v>
      </c>
      <c r="AG55">
        <v>1239</v>
      </c>
      <c r="AH55">
        <v>1302</v>
      </c>
      <c r="AI55">
        <v>1378</v>
      </c>
      <c r="AJ55">
        <v>1466</v>
      </c>
      <c r="AK55">
        <v>1568</v>
      </c>
      <c r="AL55">
        <v>1682</v>
      </c>
      <c r="AM55">
        <v>987</v>
      </c>
      <c r="AN55">
        <v>1007</v>
      </c>
      <c r="AO55">
        <v>1020</v>
      </c>
      <c r="AP55">
        <v>1025</v>
      </c>
      <c r="AQ55">
        <v>1023</v>
      </c>
      <c r="AR55">
        <v>1017</v>
      </c>
      <c r="AS55">
        <v>1009</v>
      </c>
      <c r="AT55">
        <v>1000</v>
      </c>
      <c r="AU55">
        <v>993</v>
      </c>
      <c r="AV55">
        <v>987</v>
      </c>
      <c r="AW55">
        <v>983</v>
      </c>
      <c r="AX55">
        <v>976</v>
      </c>
      <c r="AY55">
        <v>971</v>
      </c>
      <c r="AZ55">
        <v>969</v>
      </c>
      <c r="BA55">
        <v>970</v>
      </c>
      <c r="BB55">
        <v>963</v>
      </c>
      <c r="BC55">
        <v>959</v>
      </c>
      <c r="BD55">
        <v>947</v>
      </c>
      <c r="BE55">
        <v>937</v>
      </c>
      <c r="BF55">
        <v>922</v>
      </c>
      <c r="BG55">
        <v>912</v>
      </c>
      <c r="BH55">
        <v>901</v>
      </c>
      <c r="BI55">
        <v>893</v>
      </c>
      <c r="BJ55">
        <v>884</v>
      </c>
      <c r="BK55">
        <v>881</v>
      </c>
      <c r="BL55">
        <v>879</v>
      </c>
      <c r="BM55">
        <v>880</v>
      </c>
      <c r="BN55">
        <v>880</v>
      </c>
      <c r="BO55">
        <v>893</v>
      </c>
      <c r="BP55">
        <v>906</v>
      </c>
      <c r="BQ55">
        <v>919</v>
      </c>
      <c r="BR55">
        <v>932</v>
      </c>
      <c r="BS55">
        <v>937</v>
      </c>
      <c r="BT55">
        <v>941</v>
      </c>
      <c r="BU55">
        <v>946</v>
      </c>
      <c r="BV55">
        <v>951</v>
      </c>
      <c r="BW55">
        <v>951</v>
      </c>
      <c r="BX55">
        <v>951</v>
      </c>
      <c r="BY55">
        <v>952</v>
      </c>
      <c r="BZ55">
        <v>952</v>
      </c>
      <c r="CA55">
        <v>949</v>
      </c>
      <c r="CB55">
        <v>945</v>
      </c>
      <c r="CC55">
        <v>942</v>
      </c>
      <c r="CD55">
        <v>938</v>
      </c>
      <c r="CE55">
        <v>934</v>
      </c>
      <c r="CF55">
        <v>930</v>
      </c>
      <c r="CG55">
        <v>926</v>
      </c>
      <c r="CH55">
        <v>922</v>
      </c>
      <c r="CI55">
        <v>918</v>
      </c>
      <c r="CJ55">
        <v>914</v>
      </c>
      <c r="CK55">
        <v>911</v>
      </c>
      <c r="CL55">
        <v>907</v>
      </c>
      <c r="CM55">
        <v>897</v>
      </c>
      <c r="CN55">
        <v>888</v>
      </c>
      <c r="CO55">
        <v>879</v>
      </c>
      <c r="CP55">
        <v>869</v>
      </c>
      <c r="CQ55">
        <v>856</v>
      </c>
      <c r="CR55">
        <v>842</v>
      </c>
      <c r="CS55">
        <v>828</v>
      </c>
      <c r="CT55">
        <v>815</v>
      </c>
      <c r="CU55">
        <v>800</v>
      </c>
      <c r="CV55">
        <v>786</v>
      </c>
      <c r="CW55">
        <v>771</v>
      </c>
      <c r="CX55">
        <v>757</v>
      </c>
      <c r="CY55">
        <v>744</v>
      </c>
      <c r="CZ55">
        <v>731</v>
      </c>
      <c r="DA55">
        <v>718</v>
      </c>
      <c r="DB55">
        <v>705</v>
      </c>
      <c r="DC55">
        <v>695</v>
      </c>
      <c r="DD55">
        <v>685</v>
      </c>
      <c r="DE55">
        <v>675</v>
      </c>
      <c r="DF55">
        <v>665</v>
      </c>
      <c r="DG55">
        <v>658</v>
      </c>
      <c r="DH55">
        <v>650</v>
      </c>
      <c r="DI55">
        <v>642</v>
      </c>
      <c r="DJ55">
        <v>634</v>
      </c>
      <c r="DK55">
        <v>626</v>
      </c>
      <c r="DL55">
        <v>618</v>
      </c>
      <c r="DM55">
        <v>609</v>
      </c>
      <c r="DN55">
        <v>600</v>
      </c>
      <c r="DO55">
        <v>591</v>
      </c>
      <c r="DP55">
        <v>583</v>
      </c>
      <c r="DQ55">
        <v>574</v>
      </c>
      <c r="DR55">
        <v>566</v>
      </c>
      <c r="DS55">
        <v>557</v>
      </c>
      <c r="DT55">
        <v>549</v>
      </c>
      <c r="DU55">
        <v>541</v>
      </c>
      <c r="DV55">
        <v>532</v>
      </c>
      <c r="DW55">
        <v>523</v>
      </c>
      <c r="DX55">
        <v>515</v>
      </c>
      <c r="DY55">
        <v>506</v>
      </c>
      <c r="DZ55">
        <v>493</v>
      </c>
      <c r="EA55">
        <v>484</v>
      </c>
      <c r="EB55">
        <v>474</v>
      </c>
      <c r="EC55">
        <v>465</v>
      </c>
      <c r="ED55">
        <v>455</v>
      </c>
      <c r="EE55">
        <v>445</v>
      </c>
      <c r="EF55">
        <v>436</v>
      </c>
      <c r="EG55">
        <v>426</v>
      </c>
      <c r="EH55">
        <v>414</v>
      </c>
      <c r="EI55">
        <v>404</v>
      </c>
      <c r="EJ55">
        <v>394</v>
      </c>
      <c r="EK55">
        <v>384</v>
      </c>
      <c r="EL55">
        <v>375</v>
      </c>
      <c r="EM55">
        <v>365</v>
      </c>
      <c r="EN55">
        <v>355</v>
      </c>
      <c r="EO55">
        <v>345</v>
      </c>
      <c r="EP55">
        <v>337</v>
      </c>
      <c r="EQ55">
        <v>327</v>
      </c>
      <c r="ER55">
        <v>318</v>
      </c>
      <c r="ES55">
        <v>308</v>
      </c>
      <c r="ET55">
        <v>299</v>
      </c>
      <c r="EU55">
        <v>289</v>
      </c>
      <c r="EV55">
        <v>280</v>
      </c>
      <c r="EW55">
        <v>270</v>
      </c>
      <c r="EX55">
        <v>0</v>
      </c>
    </row>
    <row r="56" spans="1:154">
      <c r="A56" t="s">
        <v>179</v>
      </c>
      <c r="B56">
        <v>6398</v>
      </c>
      <c r="C56">
        <v>93433</v>
      </c>
      <c r="D56">
        <v>98413</v>
      </c>
      <c r="E56">
        <v>101502</v>
      </c>
      <c r="F56">
        <v>105836</v>
      </c>
      <c r="G56">
        <v>110130</v>
      </c>
      <c r="H56">
        <v>114568</v>
      </c>
      <c r="I56">
        <v>118536</v>
      </c>
      <c r="J56">
        <v>122278</v>
      </c>
      <c r="K56">
        <v>128596</v>
      </c>
      <c r="L56">
        <v>134395</v>
      </c>
      <c r="M56">
        <v>138370</v>
      </c>
      <c r="N56">
        <v>141560</v>
      </c>
      <c r="O56">
        <v>144179</v>
      </c>
      <c r="P56">
        <v>148561</v>
      </c>
      <c r="Q56">
        <v>153834</v>
      </c>
      <c r="R56">
        <v>155447</v>
      </c>
      <c r="S56">
        <v>157118</v>
      </c>
      <c r="T56">
        <v>160155</v>
      </c>
      <c r="U56">
        <v>162055</v>
      </c>
      <c r="V56">
        <v>163037</v>
      </c>
      <c r="W56">
        <v>164962</v>
      </c>
      <c r="X56">
        <v>167421</v>
      </c>
      <c r="Y56">
        <v>171581</v>
      </c>
      <c r="Z56">
        <v>179257</v>
      </c>
      <c r="AA56">
        <v>185269</v>
      </c>
      <c r="AB56">
        <v>188269</v>
      </c>
      <c r="AC56">
        <v>197268</v>
      </c>
      <c r="AD56">
        <v>196236</v>
      </c>
      <c r="AE56">
        <v>198357</v>
      </c>
      <c r="AF56">
        <v>200033</v>
      </c>
      <c r="AG56">
        <v>202260</v>
      </c>
      <c r="AH56">
        <v>201790</v>
      </c>
      <c r="AI56">
        <v>195959</v>
      </c>
      <c r="AJ56">
        <v>192636</v>
      </c>
      <c r="AK56">
        <v>191926</v>
      </c>
      <c r="AL56">
        <v>191539</v>
      </c>
      <c r="AM56">
        <v>190655</v>
      </c>
      <c r="AN56">
        <v>190264</v>
      </c>
      <c r="AO56">
        <v>182034</v>
      </c>
      <c r="AP56">
        <v>167777</v>
      </c>
      <c r="AQ56">
        <v>163287</v>
      </c>
      <c r="AR56">
        <v>163642</v>
      </c>
      <c r="AS56">
        <v>160850</v>
      </c>
      <c r="AT56">
        <v>160524</v>
      </c>
      <c r="AU56">
        <v>163163</v>
      </c>
      <c r="AV56">
        <v>162585</v>
      </c>
      <c r="AW56">
        <v>164117</v>
      </c>
      <c r="AX56">
        <v>158717</v>
      </c>
      <c r="AY56">
        <v>156331</v>
      </c>
      <c r="AZ56">
        <v>155048</v>
      </c>
      <c r="BA56">
        <v>151639</v>
      </c>
      <c r="BB56">
        <v>151180</v>
      </c>
      <c r="BC56">
        <v>151212</v>
      </c>
      <c r="BD56">
        <v>151052</v>
      </c>
      <c r="BE56">
        <v>151172</v>
      </c>
      <c r="BF56">
        <v>151196</v>
      </c>
      <c r="BG56">
        <v>149874</v>
      </c>
      <c r="BH56">
        <v>149127</v>
      </c>
      <c r="BI56">
        <v>148013</v>
      </c>
      <c r="BJ56">
        <v>140738</v>
      </c>
      <c r="BK56">
        <v>134234</v>
      </c>
      <c r="BL56">
        <v>133101</v>
      </c>
      <c r="BM56">
        <v>133718</v>
      </c>
      <c r="BN56">
        <v>142765</v>
      </c>
      <c r="BO56">
        <v>142650</v>
      </c>
      <c r="BP56">
        <v>142003</v>
      </c>
      <c r="BQ56">
        <v>141798</v>
      </c>
      <c r="BR56">
        <v>129434</v>
      </c>
      <c r="BS56">
        <v>137526</v>
      </c>
      <c r="BT56">
        <v>137853</v>
      </c>
      <c r="BU56">
        <v>136744</v>
      </c>
      <c r="BV56">
        <v>132164</v>
      </c>
      <c r="BW56">
        <v>136405</v>
      </c>
      <c r="BX56">
        <v>135023</v>
      </c>
      <c r="BY56">
        <v>139585</v>
      </c>
      <c r="BZ56">
        <v>138213</v>
      </c>
      <c r="CA56">
        <v>138609</v>
      </c>
      <c r="CB56">
        <v>139333</v>
      </c>
      <c r="CC56">
        <v>137862</v>
      </c>
      <c r="CD56">
        <v>135931</v>
      </c>
      <c r="CE56">
        <v>135297</v>
      </c>
      <c r="CF56">
        <v>135428</v>
      </c>
      <c r="CG56">
        <v>136199</v>
      </c>
      <c r="CH56">
        <v>129092</v>
      </c>
      <c r="CI56">
        <v>129136</v>
      </c>
      <c r="CJ56">
        <v>128241</v>
      </c>
      <c r="CK56">
        <v>127377</v>
      </c>
      <c r="CL56">
        <v>126343</v>
      </c>
      <c r="CM56">
        <v>124119</v>
      </c>
      <c r="CN56">
        <v>122652</v>
      </c>
      <c r="CO56">
        <v>122407</v>
      </c>
      <c r="CP56">
        <v>118554</v>
      </c>
      <c r="CQ56">
        <v>118271</v>
      </c>
      <c r="CR56">
        <v>118925</v>
      </c>
      <c r="CS56">
        <v>118775</v>
      </c>
      <c r="CT56">
        <v>118086</v>
      </c>
      <c r="CU56">
        <v>118076</v>
      </c>
      <c r="CV56">
        <v>117570</v>
      </c>
      <c r="CW56">
        <v>116466</v>
      </c>
      <c r="CX56">
        <v>116318</v>
      </c>
      <c r="CY56">
        <v>117604</v>
      </c>
      <c r="CZ56">
        <v>115708</v>
      </c>
      <c r="DA56">
        <v>114504</v>
      </c>
      <c r="DB56">
        <v>113327</v>
      </c>
      <c r="DC56">
        <v>105607</v>
      </c>
      <c r="DD56">
        <v>104920</v>
      </c>
      <c r="DE56">
        <v>104151</v>
      </c>
      <c r="DF56">
        <v>104137</v>
      </c>
      <c r="DG56">
        <v>103421</v>
      </c>
      <c r="DH56">
        <v>103750</v>
      </c>
      <c r="DI56">
        <v>103509</v>
      </c>
      <c r="DJ56">
        <v>104714</v>
      </c>
      <c r="DK56">
        <v>105130</v>
      </c>
      <c r="DL56">
        <v>105253</v>
      </c>
      <c r="DM56">
        <v>104228</v>
      </c>
      <c r="DN56">
        <v>102454</v>
      </c>
      <c r="DO56">
        <v>102150</v>
      </c>
      <c r="DP56">
        <v>103086</v>
      </c>
      <c r="DQ56">
        <v>103482</v>
      </c>
      <c r="DR56">
        <v>108563</v>
      </c>
      <c r="DS56">
        <v>123277</v>
      </c>
      <c r="DT56">
        <v>147342</v>
      </c>
      <c r="DU56">
        <v>171086</v>
      </c>
      <c r="DV56">
        <v>174799</v>
      </c>
      <c r="DW56">
        <v>178387</v>
      </c>
      <c r="DX56">
        <v>178123</v>
      </c>
      <c r="DY56">
        <v>179095</v>
      </c>
      <c r="DZ56">
        <v>178471</v>
      </c>
      <c r="EA56">
        <v>180569</v>
      </c>
      <c r="EB56">
        <v>177910</v>
      </c>
      <c r="EC56">
        <v>179733</v>
      </c>
      <c r="ED56">
        <v>183276</v>
      </c>
      <c r="EE56">
        <v>186302</v>
      </c>
      <c r="EF56">
        <v>188424</v>
      </c>
      <c r="EG56">
        <v>186448</v>
      </c>
      <c r="EH56">
        <v>185748</v>
      </c>
      <c r="EI56">
        <v>188162</v>
      </c>
      <c r="EJ56">
        <v>190354</v>
      </c>
      <c r="EK56">
        <v>192329</v>
      </c>
      <c r="EL56">
        <v>192983</v>
      </c>
      <c r="EM56">
        <v>194768</v>
      </c>
      <c r="EN56">
        <v>195703</v>
      </c>
      <c r="EO56">
        <v>195750</v>
      </c>
      <c r="EP56">
        <v>195023</v>
      </c>
      <c r="EQ56">
        <v>195058</v>
      </c>
      <c r="ER56">
        <v>196588</v>
      </c>
      <c r="ES56">
        <v>194530</v>
      </c>
      <c r="ET56">
        <v>197931</v>
      </c>
      <c r="EU56">
        <v>197665</v>
      </c>
      <c r="EV56">
        <v>198749</v>
      </c>
      <c r="EW56">
        <v>200636</v>
      </c>
      <c r="EX56">
        <v>0</v>
      </c>
    </row>
    <row r="57" spans="1:154">
      <c r="A57" t="s">
        <v>186</v>
      </c>
      <c r="B57">
        <v>6048</v>
      </c>
      <c r="C57">
        <v>6481</v>
      </c>
      <c r="D57">
        <v>6648</v>
      </c>
      <c r="E57">
        <v>6551</v>
      </c>
      <c r="F57">
        <v>6662</v>
      </c>
      <c r="G57">
        <v>6714</v>
      </c>
      <c r="H57">
        <v>6779</v>
      </c>
      <c r="I57">
        <v>7138</v>
      </c>
      <c r="J57">
        <v>7586</v>
      </c>
      <c r="K57">
        <v>7813</v>
      </c>
      <c r="L57">
        <v>8570</v>
      </c>
      <c r="M57">
        <v>8469</v>
      </c>
      <c r="N57">
        <v>8824</v>
      </c>
      <c r="O57">
        <v>9068</v>
      </c>
      <c r="P57">
        <v>9606</v>
      </c>
      <c r="Q57">
        <v>9653</v>
      </c>
      <c r="R57">
        <v>9791</v>
      </c>
      <c r="S57">
        <v>10033</v>
      </c>
      <c r="T57">
        <v>10350</v>
      </c>
      <c r="U57">
        <v>10703</v>
      </c>
      <c r="V57">
        <v>10900</v>
      </c>
      <c r="W57">
        <v>10713</v>
      </c>
      <c r="X57">
        <v>11000</v>
      </c>
      <c r="Y57">
        <v>11941</v>
      </c>
      <c r="Z57">
        <v>18641</v>
      </c>
      <c r="AA57">
        <v>21106</v>
      </c>
      <c r="AB57">
        <v>24367</v>
      </c>
      <c r="AC57">
        <v>25535</v>
      </c>
      <c r="AD57">
        <v>26820</v>
      </c>
      <c r="AE57">
        <v>26942</v>
      </c>
      <c r="AF57">
        <v>27050</v>
      </c>
      <c r="AG57">
        <v>26999</v>
      </c>
      <c r="AH57">
        <v>27257</v>
      </c>
      <c r="AI57">
        <v>27066</v>
      </c>
      <c r="AJ57">
        <v>25175</v>
      </c>
      <c r="AK57">
        <v>25348</v>
      </c>
      <c r="AL57">
        <v>24898</v>
      </c>
      <c r="AM57">
        <v>24190</v>
      </c>
      <c r="AN57">
        <v>23300</v>
      </c>
      <c r="AO57">
        <v>15000</v>
      </c>
      <c r="AP57">
        <v>9000</v>
      </c>
      <c r="AQ57">
        <v>9376</v>
      </c>
      <c r="AR57">
        <v>9403</v>
      </c>
      <c r="AS57">
        <v>8801</v>
      </c>
      <c r="AT57">
        <v>8770</v>
      </c>
      <c r="AU57">
        <v>9020</v>
      </c>
      <c r="AV57">
        <v>9170</v>
      </c>
      <c r="AW57">
        <v>9570</v>
      </c>
      <c r="AX57">
        <v>9648</v>
      </c>
      <c r="AY57">
        <v>9580</v>
      </c>
      <c r="AZ57">
        <v>9403</v>
      </c>
      <c r="BA57">
        <v>9801</v>
      </c>
      <c r="BB57">
        <v>10011</v>
      </c>
      <c r="BC57">
        <v>10050</v>
      </c>
      <c r="BD57">
        <v>10000</v>
      </c>
      <c r="BE57">
        <v>9950</v>
      </c>
      <c r="BF57">
        <v>9870</v>
      </c>
      <c r="BG57">
        <v>9750</v>
      </c>
      <c r="BH57">
        <v>9613</v>
      </c>
      <c r="BI57">
        <v>9438</v>
      </c>
      <c r="BJ57">
        <v>9158</v>
      </c>
      <c r="BK57">
        <v>9154</v>
      </c>
      <c r="BL57">
        <v>9240</v>
      </c>
      <c r="BM57">
        <v>9683</v>
      </c>
      <c r="BN57">
        <v>9554</v>
      </c>
      <c r="BO57">
        <v>9663</v>
      </c>
      <c r="BP57">
        <v>9626</v>
      </c>
      <c r="BQ57">
        <v>10215</v>
      </c>
      <c r="BR57">
        <v>9692</v>
      </c>
      <c r="BS57">
        <v>9825</v>
      </c>
      <c r="BT57">
        <v>10384</v>
      </c>
      <c r="BU57">
        <v>10637</v>
      </c>
      <c r="BV57">
        <v>4849</v>
      </c>
      <c r="BW57">
        <v>10240</v>
      </c>
      <c r="BX57">
        <v>10016</v>
      </c>
      <c r="BY57">
        <v>10537</v>
      </c>
      <c r="BZ57">
        <v>9989</v>
      </c>
      <c r="CA57">
        <v>9974</v>
      </c>
      <c r="CB57">
        <v>10082</v>
      </c>
      <c r="CC57">
        <v>10346</v>
      </c>
      <c r="CD57">
        <v>10117</v>
      </c>
      <c r="CE57">
        <v>10117</v>
      </c>
      <c r="CF57">
        <v>10199</v>
      </c>
      <c r="CG57">
        <v>10163</v>
      </c>
      <c r="CH57">
        <v>8488</v>
      </c>
      <c r="CI57">
        <v>8525</v>
      </c>
      <c r="CJ57">
        <v>8584</v>
      </c>
      <c r="CK57">
        <v>8818</v>
      </c>
      <c r="CL57">
        <v>8867</v>
      </c>
      <c r="CM57">
        <v>8941</v>
      </c>
      <c r="CN57">
        <v>8971</v>
      </c>
      <c r="CO57">
        <v>8892</v>
      </c>
      <c r="CP57">
        <v>8967</v>
      </c>
      <c r="CQ57">
        <v>9237</v>
      </c>
      <c r="CR57">
        <v>9322</v>
      </c>
      <c r="CS57">
        <v>9495</v>
      </c>
      <c r="CT57">
        <v>9598</v>
      </c>
      <c r="CU57">
        <v>9650</v>
      </c>
      <c r="CV57">
        <v>9623</v>
      </c>
      <c r="CW57">
        <v>9709</v>
      </c>
      <c r="CX57">
        <v>9676</v>
      </c>
      <c r="CY57">
        <v>9745</v>
      </c>
      <c r="CZ57">
        <v>9804</v>
      </c>
      <c r="DA57">
        <v>9859</v>
      </c>
      <c r="DB57">
        <v>9994</v>
      </c>
      <c r="DC57">
        <v>10073</v>
      </c>
      <c r="DD57">
        <v>10187</v>
      </c>
      <c r="DE57">
        <v>10428</v>
      </c>
      <c r="DF57">
        <v>10620</v>
      </c>
      <c r="DG57">
        <v>10694</v>
      </c>
      <c r="DH57">
        <v>10922</v>
      </c>
      <c r="DI57">
        <v>11067</v>
      </c>
      <c r="DJ57">
        <v>11215</v>
      </c>
      <c r="DK57">
        <v>11427</v>
      </c>
      <c r="DL57">
        <v>11603</v>
      </c>
      <c r="DM57">
        <v>11756</v>
      </c>
      <c r="DN57">
        <v>11881</v>
      </c>
      <c r="DO57">
        <v>11991</v>
      </c>
      <c r="DP57">
        <v>12195</v>
      </c>
      <c r="DQ57">
        <v>12470</v>
      </c>
      <c r="DR57">
        <v>12716</v>
      </c>
      <c r="DS57">
        <v>12866</v>
      </c>
      <c r="DT57">
        <v>13060</v>
      </c>
      <c r="DU57">
        <v>13241</v>
      </c>
      <c r="DV57">
        <v>13536</v>
      </c>
      <c r="DW57">
        <v>13676</v>
      </c>
      <c r="DX57">
        <v>13771</v>
      </c>
      <c r="DY57">
        <v>13898</v>
      </c>
      <c r="DZ57">
        <v>14403</v>
      </c>
      <c r="EA57">
        <v>14509</v>
      </c>
      <c r="EB57">
        <v>14697</v>
      </c>
      <c r="EC57">
        <v>14960</v>
      </c>
      <c r="ED57">
        <v>15272</v>
      </c>
      <c r="EE57">
        <v>15403</v>
      </c>
      <c r="EF57">
        <v>15667</v>
      </c>
      <c r="EG57">
        <v>15560</v>
      </c>
      <c r="EH57">
        <v>15684</v>
      </c>
      <c r="EI57">
        <v>16009</v>
      </c>
      <c r="EJ57">
        <v>15965</v>
      </c>
      <c r="EK57">
        <v>16078</v>
      </c>
      <c r="EL57">
        <v>16226</v>
      </c>
      <c r="EM57">
        <v>16277</v>
      </c>
      <c r="EN57">
        <v>16408</v>
      </c>
      <c r="EO57">
        <v>16487</v>
      </c>
      <c r="EP57">
        <v>16595</v>
      </c>
      <c r="EQ57">
        <v>16695</v>
      </c>
      <c r="ER57">
        <v>16723</v>
      </c>
      <c r="ES57">
        <v>16656</v>
      </c>
      <c r="ET57">
        <v>16866</v>
      </c>
      <c r="EU57">
        <v>17058</v>
      </c>
      <c r="EV57">
        <v>17117</v>
      </c>
      <c r="EW57">
        <v>17283</v>
      </c>
      <c r="EX57">
        <v>0</v>
      </c>
    </row>
    <row r="58" spans="1:154">
      <c r="A58" t="s">
        <v>417</v>
      </c>
      <c r="B58">
        <v>6382</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188676</v>
      </c>
      <c r="DS58">
        <v>223856</v>
      </c>
      <c r="DT58">
        <v>157566</v>
      </c>
      <c r="DU58">
        <v>158847</v>
      </c>
      <c r="DV58">
        <v>67351</v>
      </c>
      <c r="DW58">
        <v>50234</v>
      </c>
      <c r="DX58">
        <v>49613</v>
      </c>
      <c r="DY58">
        <v>50814</v>
      </c>
      <c r="DZ58">
        <v>49928</v>
      </c>
      <c r="EA58">
        <v>62137</v>
      </c>
      <c r="EB58">
        <v>65961</v>
      </c>
      <c r="EC58">
        <v>59282</v>
      </c>
      <c r="ED58">
        <v>57824</v>
      </c>
      <c r="EE58">
        <v>48167</v>
      </c>
      <c r="EF58">
        <v>43629</v>
      </c>
      <c r="EG58">
        <v>41158</v>
      </c>
      <c r="EH58">
        <v>39908</v>
      </c>
      <c r="EI58">
        <v>38618</v>
      </c>
      <c r="EJ58">
        <v>37924</v>
      </c>
      <c r="EK58">
        <v>35348</v>
      </c>
      <c r="EL58">
        <v>35068</v>
      </c>
      <c r="EM58">
        <v>34930</v>
      </c>
      <c r="EN58">
        <v>34660</v>
      </c>
      <c r="EO58">
        <v>33601</v>
      </c>
      <c r="EP58">
        <v>33431</v>
      </c>
      <c r="EQ58">
        <v>33321</v>
      </c>
      <c r="ER58">
        <v>33467</v>
      </c>
      <c r="ES58">
        <v>33417</v>
      </c>
      <c r="ET58">
        <v>33407</v>
      </c>
      <c r="EU58">
        <v>33407</v>
      </c>
      <c r="EV58">
        <v>33377</v>
      </c>
      <c r="EW58">
        <v>33357</v>
      </c>
      <c r="EX58">
        <v>0</v>
      </c>
    </row>
    <row r="59" spans="1:154">
      <c r="A59" t="s">
        <v>153</v>
      </c>
      <c r="B59">
        <v>18732</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86</v>
      </c>
      <c r="AH59">
        <v>219</v>
      </c>
      <c r="AI59">
        <v>367</v>
      </c>
      <c r="AJ59">
        <v>500</v>
      </c>
      <c r="AK59">
        <v>609</v>
      </c>
      <c r="AL59">
        <v>687</v>
      </c>
      <c r="AM59">
        <v>796</v>
      </c>
      <c r="AN59">
        <v>1000</v>
      </c>
      <c r="AO59">
        <v>1297</v>
      </c>
      <c r="AP59">
        <v>1688</v>
      </c>
      <c r="AQ59">
        <v>2110</v>
      </c>
      <c r="AR59">
        <v>2500</v>
      </c>
      <c r="AS59">
        <v>2875</v>
      </c>
      <c r="AT59">
        <v>3250</v>
      </c>
      <c r="AU59">
        <v>3625</v>
      </c>
      <c r="AV59">
        <v>4000</v>
      </c>
      <c r="AW59">
        <v>4375</v>
      </c>
      <c r="AX59">
        <v>4750</v>
      </c>
      <c r="AY59">
        <v>5125</v>
      </c>
      <c r="AZ59">
        <v>5500</v>
      </c>
      <c r="BA59">
        <v>5875</v>
      </c>
      <c r="BB59">
        <v>6250</v>
      </c>
      <c r="BC59">
        <v>6625</v>
      </c>
      <c r="BD59">
        <v>7000</v>
      </c>
      <c r="BE59">
        <v>7375</v>
      </c>
      <c r="BF59">
        <v>7750</v>
      </c>
      <c r="BG59">
        <v>8125</v>
      </c>
      <c r="BH59">
        <v>8500</v>
      </c>
      <c r="BI59">
        <v>8879</v>
      </c>
      <c r="BJ59">
        <v>9267</v>
      </c>
      <c r="BK59">
        <v>9646</v>
      </c>
      <c r="BL59">
        <v>10000</v>
      </c>
      <c r="BM59">
        <v>10320</v>
      </c>
      <c r="BN59">
        <v>10598</v>
      </c>
      <c r="BO59">
        <v>10921</v>
      </c>
      <c r="BP59">
        <v>11427</v>
      </c>
      <c r="BQ59">
        <v>20033</v>
      </c>
      <c r="BR59">
        <v>26415</v>
      </c>
      <c r="BS59">
        <v>30662</v>
      </c>
      <c r="BT59">
        <v>36489</v>
      </c>
      <c r="BU59">
        <v>41000</v>
      </c>
      <c r="BV59">
        <v>46898</v>
      </c>
      <c r="BW59">
        <v>49554</v>
      </c>
      <c r="BX59">
        <v>60139</v>
      </c>
      <c r="BY59">
        <v>70395</v>
      </c>
      <c r="BZ59">
        <v>78426</v>
      </c>
      <c r="CA59">
        <v>87576</v>
      </c>
      <c r="CB59">
        <v>93943</v>
      </c>
      <c r="CC59">
        <v>84353</v>
      </c>
      <c r="CD59">
        <v>98549</v>
      </c>
      <c r="CE59">
        <v>98553</v>
      </c>
      <c r="CF59">
        <v>97972</v>
      </c>
      <c r="CG59">
        <v>97313</v>
      </c>
      <c r="CH59">
        <v>98289</v>
      </c>
      <c r="CI59">
        <v>97579</v>
      </c>
      <c r="CJ59">
        <v>96002</v>
      </c>
      <c r="CK59">
        <v>95056</v>
      </c>
      <c r="CL59">
        <v>93214</v>
      </c>
      <c r="CM59">
        <v>91687</v>
      </c>
      <c r="CN59">
        <v>91334</v>
      </c>
      <c r="CO59">
        <v>88674</v>
      </c>
      <c r="CP59">
        <v>87973</v>
      </c>
      <c r="CQ59">
        <v>85713</v>
      </c>
      <c r="CR59">
        <v>83367</v>
      </c>
      <c r="CS59">
        <v>80600</v>
      </c>
      <c r="CT59">
        <v>79254</v>
      </c>
      <c r="CU59">
        <v>79203</v>
      </c>
      <c r="CV59">
        <v>81649</v>
      </c>
      <c r="CW59">
        <v>83582</v>
      </c>
      <c r="CX59">
        <v>93383</v>
      </c>
      <c r="CY59">
        <v>95307</v>
      </c>
      <c r="CZ59">
        <v>98953</v>
      </c>
      <c r="DA59">
        <v>97525</v>
      </c>
      <c r="DB59">
        <v>107248</v>
      </c>
      <c r="DC59">
        <v>105472</v>
      </c>
      <c r="DD59">
        <v>107289</v>
      </c>
      <c r="DE59">
        <v>113437</v>
      </c>
      <c r="DF59">
        <v>116215</v>
      </c>
      <c r="DG59">
        <v>120235</v>
      </c>
      <c r="DH59">
        <v>119187</v>
      </c>
      <c r="DI59">
        <v>125461</v>
      </c>
      <c r="DJ59">
        <v>133138</v>
      </c>
      <c r="DK59">
        <v>136361</v>
      </c>
      <c r="DL59">
        <v>142900</v>
      </c>
      <c r="DM59">
        <v>145005</v>
      </c>
      <c r="DN59">
        <v>141893</v>
      </c>
      <c r="DO59">
        <v>131522</v>
      </c>
      <c r="DP59">
        <v>127350</v>
      </c>
      <c r="DQ59">
        <v>114906</v>
      </c>
      <c r="DR59">
        <v>90863</v>
      </c>
      <c r="DS59">
        <v>77932</v>
      </c>
      <c r="DT59">
        <v>92532</v>
      </c>
      <c r="DU59">
        <v>107790</v>
      </c>
      <c r="DV59">
        <v>112368</v>
      </c>
      <c r="DW59">
        <v>116768</v>
      </c>
      <c r="DX59">
        <v>105338</v>
      </c>
      <c r="DY59">
        <v>116253</v>
      </c>
      <c r="DZ59">
        <v>126967</v>
      </c>
      <c r="EA59">
        <v>130758</v>
      </c>
      <c r="EB59">
        <v>129128</v>
      </c>
      <c r="EC59">
        <v>115457</v>
      </c>
      <c r="ED59">
        <v>124982</v>
      </c>
      <c r="EE59">
        <v>135249</v>
      </c>
      <c r="EF59">
        <v>132554</v>
      </c>
      <c r="EG59">
        <v>138558</v>
      </c>
      <c r="EH59">
        <v>138633</v>
      </c>
      <c r="EI59">
        <v>148378</v>
      </c>
      <c r="EJ59">
        <v>149287</v>
      </c>
      <c r="EK59">
        <v>154148</v>
      </c>
      <c r="EL59">
        <v>162430</v>
      </c>
      <c r="EM59">
        <v>164706</v>
      </c>
      <c r="EN59">
        <v>170215</v>
      </c>
      <c r="EO59">
        <v>168902</v>
      </c>
      <c r="EP59">
        <v>173611</v>
      </c>
      <c r="EQ59">
        <v>176534</v>
      </c>
      <c r="ER59">
        <v>176458</v>
      </c>
      <c r="ES59">
        <v>171041</v>
      </c>
      <c r="ET59">
        <v>178054</v>
      </c>
      <c r="EU59">
        <v>178937</v>
      </c>
      <c r="EV59">
        <v>181529</v>
      </c>
      <c r="EW59">
        <v>186584</v>
      </c>
      <c r="EX59">
        <v>0</v>
      </c>
    </row>
    <row r="60" spans="1:154">
      <c r="A60" t="s">
        <v>236</v>
      </c>
      <c r="B60">
        <v>6548</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1430</v>
      </c>
      <c r="CT60">
        <v>6654</v>
      </c>
      <c r="CU60">
        <v>12807</v>
      </c>
      <c r="CV60">
        <v>14945</v>
      </c>
      <c r="CW60">
        <v>15515</v>
      </c>
      <c r="CX60">
        <v>17021</v>
      </c>
      <c r="CY60">
        <v>17352</v>
      </c>
      <c r="CZ60">
        <v>17360</v>
      </c>
      <c r="DA60">
        <v>16211</v>
      </c>
      <c r="DB60">
        <v>17835</v>
      </c>
      <c r="DC60">
        <v>17214</v>
      </c>
      <c r="DD60">
        <v>17501</v>
      </c>
      <c r="DE60">
        <v>17563</v>
      </c>
      <c r="DF60">
        <v>17748</v>
      </c>
      <c r="DG60">
        <v>18323</v>
      </c>
      <c r="DH60">
        <v>17709</v>
      </c>
      <c r="DI60">
        <v>17927</v>
      </c>
      <c r="DJ60">
        <v>18936</v>
      </c>
      <c r="DK60">
        <v>18878</v>
      </c>
      <c r="DL60">
        <v>19793</v>
      </c>
      <c r="DM60">
        <v>19078</v>
      </c>
      <c r="DN60">
        <v>17932</v>
      </c>
      <c r="DO60">
        <v>15571</v>
      </c>
      <c r="DP60">
        <v>14761</v>
      </c>
      <c r="DQ60">
        <v>14268</v>
      </c>
      <c r="DR60">
        <v>10454</v>
      </c>
      <c r="DS60">
        <v>8712</v>
      </c>
      <c r="DT60">
        <v>9595</v>
      </c>
      <c r="DU60">
        <v>11143</v>
      </c>
      <c r="DV60">
        <v>11559</v>
      </c>
      <c r="DW60">
        <v>12321</v>
      </c>
      <c r="DX60">
        <v>10844</v>
      </c>
      <c r="DY60">
        <v>11673</v>
      </c>
      <c r="DZ60">
        <v>12376</v>
      </c>
      <c r="EA60">
        <v>12432</v>
      </c>
      <c r="EB60">
        <v>11823</v>
      </c>
      <c r="EC60">
        <v>9469</v>
      </c>
      <c r="ED60">
        <v>10386</v>
      </c>
      <c r="EE60">
        <v>11268</v>
      </c>
      <c r="EF60">
        <v>10488</v>
      </c>
      <c r="EG60">
        <v>10018</v>
      </c>
      <c r="EH60">
        <v>9809</v>
      </c>
      <c r="EI60">
        <v>10515</v>
      </c>
      <c r="EJ60">
        <v>10527</v>
      </c>
      <c r="EK60">
        <v>10316</v>
      </c>
      <c r="EL60">
        <v>11177</v>
      </c>
      <c r="EM60">
        <v>11026</v>
      </c>
      <c r="EN60">
        <v>11295</v>
      </c>
      <c r="EO60">
        <v>10197</v>
      </c>
      <c r="EP60">
        <v>10532</v>
      </c>
      <c r="EQ60">
        <v>10368</v>
      </c>
      <c r="ER60">
        <v>10242</v>
      </c>
      <c r="ES60">
        <v>8463</v>
      </c>
      <c r="ET60">
        <v>8731</v>
      </c>
      <c r="EU60">
        <v>8603</v>
      </c>
      <c r="EV60">
        <v>8600</v>
      </c>
      <c r="EW60">
        <v>8680</v>
      </c>
      <c r="EX60">
        <v>0</v>
      </c>
    </row>
    <row r="61" spans="1:154">
      <c r="A61" t="s">
        <v>294</v>
      </c>
      <c r="B61">
        <v>18736</v>
      </c>
      <c r="C61">
        <v>35504</v>
      </c>
      <c r="D61">
        <v>35908</v>
      </c>
      <c r="E61">
        <v>38316</v>
      </c>
      <c r="F61">
        <v>37100</v>
      </c>
      <c r="G61">
        <v>34654</v>
      </c>
      <c r="H61">
        <v>38460</v>
      </c>
      <c r="I61">
        <v>41618</v>
      </c>
      <c r="J61">
        <v>44300</v>
      </c>
      <c r="K61">
        <v>45689</v>
      </c>
      <c r="L61">
        <v>46506</v>
      </c>
      <c r="M61">
        <v>43646</v>
      </c>
      <c r="N61">
        <v>47800</v>
      </c>
      <c r="O61">
        <v>45088</v>
      </c>
      <c r="P61">
        <v>44136</v>
      </c>
      <c r="Q61">
        <v>50162</v>
      </c>
      <c r="R61">
        <v>60200</v>
      </c>
      <c r="S61">
        <v>68737</v>
      </c>
      <c r="T61">
        <v>81807</v>
      </c>
      <c r="U61">
        <v>87559</v>
      </c>
      <c r="V61">
        <v>89641</v>
      </c>
      <c r="W61">
        <v>88715</v>
      </c>
      <c r="X61">
        <v>87637</v>
      </c>
      <c r="Y61">
        <v>96406</v>
      </c>
      <c r="Z61">
        <v>96514</v>
      </c>
      <c r="AA61">
        <v>105957</v>
      </c>
      <c r="AB61">
        <v>111742</v>
      </c>
      <c r="AC61">
        <v>105134</v>
      </c>
      <c r="AD61">
        <v>120071</v>
      </c>
      <c r="AE61">
        <v>135544</v>
      </c>
      <c r="AF61">
        <v>147760</v>
      </c>
      <c r="AG61">
        <v>140408</v>
      </c>
      <c r="AH61">
        <v>150215</v>
      </c>
      <c r="AI61">
        <v>184755</v>
      </c>
      <c r="AJ61">
        <v>196669</v>
      </c>
      <c r="AK61">
        <v>210476</v>
      </c>
      <c r="AL61">
        <v>170087</v>
      </c>
      <c r="AM61">
        <v>188043</v>
      </c>
      <c r="AN61">
        <v>196898</v>
      </c>
      <c r="AO61">
        <v>204078</v>
      </c>
      <c r="AP61">
        <v>212634</v>
      </c>
      <c r="AQ61">
        <v>225318</v>
      </c>
      <c r="AR61">
        <v>251759</v>
      </c>
      <c r="AS61">
        <v>270927</v>
      </c>
      <c r="AT61">
        <v>277832</v>
      </c>
      <c r="AU61">
        <v>267614</v>
      </c>
      <c r="AV61">
        <v>282130</v>
      </c>
      <c r="AW61">
        <v>250979</v>
      </c>
      <c r="AX61">
        <v>284569</v>
      </c>
      <c r="AY61">
        <v>327145</v>
      </c>
      <c r="AZ61">
        <v>328790</v>
      </c>
      <c r="BA61">
        <v>357453</v>
      </c>
      <c r="BB61">
        <v>394962</v>
      </c>
      <c r="BC61">
        <v>388418</v>
      </c>
      <c r="BD61">
        <v>391220</v>
      </c>
      <c r="BE61">
        <v>400848</v>
      </c>
      <c r="BF61">
        <v>431666</v>
      </c>
      <c r="BG61">
        <v>463983</v>
      </c>
      <c r="BH61">
        <v>465277</v>
      </c>
      <c r="BI61">
        <v>487775</v>
      </c>
      <c r="BJ61">
        <v>506221</v>
      </c>
      <c r="BK61">
        <v>492220</v>
      </c>
      <c r="BL61">
        <v>494757</v>
      </c>
      <c r="BM61">
        <v>520213</v>
      </c>
      <c r="BN61">
        <v>521682</v>
      </c>
      <c r="BO61">
        <v>558839</v>
      </c>
      <c r="BP61">
        <v>612334</v>
      </c>
      <c r="BQ61">
        <v>667210</v>
      </c>
      <c r="BR61">
        <v>703520</v>
      </c>
      <c r="BS61">
        <v>736723</v>
      </c>
      <c r="BT61">
        <v>762670</v>
      </c>
      <c r="BU61">
        <v>802307</v>
      </c>
      <c r="BV61">
        <v>846588</v>
      </c>
      <c r="BW61">
        <v>848717</v>
      </c>
      <c r="BX61">
        <v>952228</v>
      </c>
      <c r="BY61">
        <v>1032573</v>
      </c>
      <c r="BZ61">
        <v>1051316</v>
      </c>
      <c r="CA61">
        <v>1153078</v>
      </c>
      <c r="CB61">
        <v>1162493</v>
      </c>
      <c r="CC61">
        <v>1015882</v>
      </c>
      <c r="CD61">
        <v>1188056</v>
      </c>
      <c r="CE61">
        <v>1216866</v>
      </c>
      <c r="CF61">
        <v>1312387</v>
      </c>
      <c r="CG61">
        <v>1231949</v>
      </c>
      <c r="CH61">
        <v>1407716</v>
      </c>
      <c r="CI61">
        <v>1449700</v>
      </c>
      <c r="CJ61">
        <v>1408895</v>
      </c>
      <c r="CK61">
        <v>1429789</v>
      </c>
      <c r="CL61">
        <v>1298683</v>
      </c>
      <c r="CM61">
        <v>1185877</v>
      </c>
      <c r="CN61">
        <v>1265772</v>
      </c>
      <c r="CO61">
        <v>1125466</v>
      </c>
      <c r="CP61">
        <v>1260360</v>
      </c>
      <c r="CQ61">
        <v>1294055</v>
      </c>
      <c r="CR61">
        <v>1192749</v>
      </c>
      <c r="CS61">
        <v>973655</v>
      </c>
      <c r="CT61">
        <v>1056772</v>
      </c>
      <c r="CU61">
        <v>1035799</v>
      </c>
      <c r="CV61">
        <v>1215260</v>
      </c>
      <c r="CW61">
        <v>1273898</v>
      </c>
      <c r="CX61">
        <v>1420987</v>
      </c>
      <c r="CY61">
        <v>1446593</v>
      </c>
      <c r="CZ61">
        <v>1444746</v>
      </c>
      <c r="DA61">
        <v>1414445</v>
      </c>
      <c r="DB61">
        <v>1557152</v>
      </c>
      <c r="DC61">
        <v>1514044</v>
      </c>
      <c r="DD61">
        <v>1540028</v>
      </c>
      <c r="DE61">
        <v>1588510</v>
      </c>
      <c r="DF61">
        <v>1605563</v>
      </c>
      <c r="DG61">
        <v>1673634</v>
      </c>
      <c r="DH61">
        <v>1626350</v>
      </c>
      <c r="DI61">
        <v>1671635</v>
      </c>
      <c r="DJ61">
        <v>1765134</v>
      </c>
      <c r="DK61">
        <v>1762756</v>
      </c>
      <c r="DL61">
        <v>1845558</v>
      </c>
      <c r="DM61">
        <v>1904515</v>
      </c>
      <c r="DN61">
        <v>1875980</v>
      </c>
      <c r="DO61">
        <v>1737253</v>
      </c>
      <c r="DP61">
        <v>1744796</v>
      </c>
      <c r="DQ61">
        <v>1592214</v>
      </c>
      <c r="DR61">
        <v>1227981</v>
      </c>
      <c r="DS61">
        <v>1099245</v>
      </c>
      <c r="DT61">
        <v>1280306</v>
      </c>
      <c r="DU61">
        <v>1484771</v>
      </c>
      <c r="DV61">
        <v>1566234</v>
      </c>
      <c r="DW61">
        <v>1657973</v>
      </c>
      <c r="DX61">
        <v>1470978</v>
      </c>
      <c r="DY61">
        <v>1589563</v>
      </c>
      <c r="DZ61">
        <v>1728779</v>
      </c>
      <c r="EA61">
        <v>1793316</v>
      </c>
      <c r="EB61">
        <v>1741497</v>
      </c>
      <c r="EC61">
        <v>1477612</v>
      </c>
      <c r="ED61">
        <v>1655256</v>
      </c>
      <c r="EE61">
        <v>1866275</v>
      </c>
      <c r="EF61">
        <v>1808668</v>
      </c>
      <c r="EG61">
        <v>1864459</v>
      </c>
      <c r="EH61">
        <v>1810680</v>
      </c>
      <c r="EI61">
        <v>1964837</v>
      </c>
      <c r="EJ61">
        <v>1966848</v>
      </c>
      <c r="EK61">
        <v>2025597</v>
      </c>
      <c r="EL61">
        <v>2172066</v>
      </c>
      <c r="EM61">
        <v>2154716</v>
      </c>
      <c r="EN61">
        <v>2202968</v>
      </c>
      <c r="EO61">
        <v>2172770</v>
      </c>
      <c r="EP61">
        <v>2257772</v>
      </c>
      <c r="EQ61">
        <v>2269646</v>
      </c>
      <c r="ER61">
        <v>2242999</v>
      </c>
      <c r="ES61">
        <v>2057743</v>
      </c>
      <c r="ET61">
        <v>2157226</v>
      </c>
      <c r="EU61">
        <v>2155107</v>
      </c>
      <c r="EV61">
        <v>2175751</v>
      </c>
      <c r="EW61">
        <v>2256268</v>
      </c>
      <c r="EX61">
        <v>0</v>
      </c>
    </row>
    <row r="62" spans="1:154">
      <c r="A62" t="s">
        <v>154</v>
      </c>
      <c r="B62">
        <v>18734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55</v>
      </c>
      <c r="AP62">
        <v>94</v>
      </c>
      <c r="AQ62">
        <v>211</v>
      </c>
      <c r="AR62">
        <v>500</v>
      </c>
      <c r="AS62">
        <v>945</v>
      </c>
      <c r="AT62">
        <v>1531</v>
      </c>
      <c r="AU62">
        <v>2226</v>
      </c>
      <c r="AV62">
        <v>3000</v>
      </c>
      <c r="AW62">
        <v>3867</v>
      </c>
      <c r="AX62">
        <v>4844</v>
      </c>
      <c r="AY62">
        <v>5899</v>
      </c>
      <c r="AZ62">
        <v>7000</v>
      </c>
      <c r="BA62">
        <v>8156</v>
      </c>
      <c r="BB62">
        <v>9375</v>
      </c>
      <c r="BC62">
        <v>10656</v>
      </c>
      <c r="BD62">
        <v>12000</v>
      </c>
      <c r="BE62">
        <v>13406</v>
      </c>
      <c r="BF62">
        <v>14875</v>
      </c>
      <c r="BG62">
        <v>16406</v>
      </c>
      <c r="BH62">
        <v>18000</v>
      </c>
      <c r="BI62">
        <v>19649</v>
      </c>
      <c r="BJ62">
        <v>21347</v>
      </c>
      <c r="BK62">
        <v>23121</v>
      </c>
      <c r="BL62">
        <v>25000</v>
      </c>
      <c r="BM62">
        <v>27107</v>
      </c>
      <c r="BN62">
        <v>29100</v>
      </c>
      <c r="BO62">
        <v>31354</v>
      </c>
      <c r="BP62">
        <v>33450</v>
      </c>
      <c r="BQ62">
        <v>34385</v>
      </c>
      <c r="BR62">
        <v>35000</v>
      </c>
      <c r="BS62">
        <v>35763</v>
      </c>
      <c r="BT62">
        <v>39108</v>
      </c>
      <c r="BU62">
        <v>40493</v>
      </c>
      <c r="BV62">
        <v>41034</v>
      </c>
      <c r="BW62">
        <v>40546</v>
      </c>
      <c r="BX62">
        <v>38824</v>
      </c>
      <c r="BY62">
        <v>35883</v>
      </c>
      <c r="BZ62">
        <v>33636</v>
      </c>
      <c r="CA62">
        <v>30500</v>
      </c>
      <c r="CB62">
        <v>32921</v>
      </c>
      <c r="CC62">
        <v>26420</v>
      </c>
      <c r="CD62">
        <v>34137</v>
      </c>
      <c r="CE62">
        <v>33976</v>
      </c>
      <c r="CF62">
        <v>33606</v>
      </c>
      <c r="CG62">
        <v>33204</v>
      </c>
      <c r="CH62">
        <v>33350</v>
      </c>
      <c r="CI62">
        <v>32914</v>
      </c>
      <c r="CJ62">
        <v>32180</v>
      </c>
      <c r="CK62">
        <v>31653</v>
      </c>
      <c r="CL62">
        <v>30821</v>
      </c>
      <c r="CM62">
        <v>30090</v>
      </c>
      <c r="CN62">
        <v>29736</v>
      </c>
      <c r="CO62">
        <v>28624</v>
      </c>
      <c r="CP62">
        <v>28139</v>
      </c>
      <c r="CQ62">
        <v>27148</v>
      </c>
      <c r="CR62">
        <v>26128</v>
      </c>
      <c r="CS62">
        <v>24974</v>
      </c>
      <c r="CT62">
        <v>24254</v>
      </c>
      <c r="CU62">
        <v>24239</v>
      </c>
      <c r="CV62">
        <v>24987</v>
      </c>
      <c r="CW62">
        <v>25970</v>
      </c>
      <c r="CX62">
        <v>29417</v>
      </c>
      <c r="CY62">
        <v>30427</v>
      </c>
      <c r="CZ62">
        <v>32021</v>
      </c>
      <c r="DA62">
        <v>31994</v>
      </c>
      <c r="DB62">
        <v>35669</v>
      </c>
      <c r="DC62">
        <v>35526</v>
      </c>
      <c r="DD62">
        <v>36616</v>
      </c>
      <c r="DE62">
        <v>39251</v>
      </c>
      <c r="DF62">
        <v>40746</v>
      </c>
      <c r="DG62">
        <v>42699</v>
      </c>
      <c r="DH62">
        <v>42849</v>
      </c>
      <c r="DI62">
        <v>45735</v>
      </c>
      <c r="DJ62">
        <v>49205</v>
      </c>
      <c r="DK62">
        <v>51032</v>
      </c>
      <c r="DL62">
        <v>54191</v>
      </c>
      <c r="DM62">
        <v>55668</v>
      </c>
      <c r="DN62">
        <v>55082</v>
      </c>
      <c r="DO62">
        <v>51518</v>
      </c>
      <c r="DP62">
        <v>50453</v>
      </c>
      <c r="DQ62">
        <v>45871</v>
      </c>
      <c r="DR62">
        <v>36234</v>
      </c>
      <c r="DS62">
        <v>31242</v>
      </c>
      <c r="DT62">
        <v>38363</v>
      </c>
      <c r="DU62">
        <v>45917</v>
      </c>
      <c r="DV62">
        <v>48715</v>
      </c>
      <c r="DW62">
        <v>51458</v>
      </c>
      <c r="DX62">
        <v>46761</v>
      </c>
      <c r="DY62">
        <v>52756</v>
      </c>
      <c r="DZ62">
        <v>58764</v>
      </c>
      <c r="EA62">
        <v>61404</v>
      </c>
      <c r="EB62">
        <v>61346</v>
      </c>
      <c r="EC62">
        <v>54306</v>
      </c>
      <c r="ED62">
        <v>59211</v>
      </c>
      <c r="EE62">
        <v>64499</v>
      </c>
      <c r="EF62">
        <v>63111</v>
      </c>
      <c r="EG62">
        <v>66203</v>
      </c>
      <c r="EH62">
        <v>66242</v>
      </c>
      <c r="EI62">
        <v>71261</v>
      </c>
      <c r="EJ62">
        <v>71729</v>
      </c>
      <c r="EK62">
        <v>74232</v>
      </c>
      <c r="EL62">
        <v>78497</v>
      </c>
      <c r="EM62">
        <v>79669</v>
      </c>
      <c r="EN62">
        <v>82507</v>
      </c>
      <c r="EO62">
        <v>81830</v>
      </c>
      <c r="EP62">
        <v>84256</v>
      </c>
      <c r="EQ62">
        <v>85761</v>
      </c>
      <c r="ER62">
        <v>85722</v>
      </c>
      <c r="ES62">
        <v>82932</v>
      </c>
      <c r="ET62">
        <v>86544</v>
      </c>
      <c r="EU62">
        <v>86998</v>
      </c>
      <c r="EV62">
        <v>88333</v>
      </c>
      <c r="EW62">
        <v>90936</v>
      </c>
      <c r="EX62">
        <v>0</v>
      </c>
    </row>
    <row r="63" spans="1:154">
      <c r="A63" t="s">
        <v>293</v>
      </c>
      <c r="B63">
        <v>18742</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6773</v>
      </c>
      <c r="AE63">
        <v>7353</v>
      </c>
      <c r="AF63">
        <v>6799</v>
      </c>
      <c r="AG63">
        <v>5803</v>
      </c>
      <c r="AH63">
        <v>5545</v>
      </c>
      <c r="AI63">
        <v>7522</v>
      </c>
      <c r="AJ63">
        <v>9277</v>
      </c>
      <c r="AK63">
        <v>10894</v>
      </c>
      <c r="AL63">
        <v>9098</v>
      </c>
      <c r="AM63">
        <v>9065</v>
      </c>
      <c r="AN63">
        <v>8870</v>
      </c>
      <c r="AO63">
        <v>7832</v>
      </c>
      <c r="AP63">
        <v>7448</v>
      </c>
      <c r="AQ63">
        <v>7371</v>
      </c>
      <c r="AR63">
        <v>7614</v>
      </c>
      <c r="AS63">
        <v>8029</v>
      </c>
      <c r="AT63">
        <v>7780</v>
      </c>
      <c r="AU63">
        <v>7257</v>
      </c>
      <c r="AV63">
        <v>8380</v>
      </c>
      <c r="AW63">
        <v>6961</v>
      </c>
      <c r="AX63">
        <v>7772</v>
      </c>
      <c r="AY63">
        <v>9730</v>
      </c>
      <c r="AZ63">
        <v>10273</v>
      </c>
      <c r="BA63">
        <v>12235</v>
      </c>
      <c r="BB63">
        <v>13102</v>
      </c>
      <c r="BC63">
        <v>14241</v>
      </c>
      <c r="BD63">
        <v>15673</v>
      </c>
      <c r="BE63">
        <v>15615</v>
      </c>
      <c r="BF63">
        <v>17915</v>
      </c>
      <c r="BG63">
        <v>19457</v>
      </c>
      <c r="BH63">
        <v>21158</v>
      </c>
      <c r="BI63">
        <v>23455</v>
      </c>
      <c r="BJ63">
        <v>25631</v>
      </c>
      <c r="BK63">
        <v>26468</v>
      </c>
      <c r="BL63">
        <v>27578</v>
      </c>
      <c r="BM63">
        <v>30529</v>
      </c>
      <c r="BN63">
        <v>44781</v>
      </c>
      <c r="BO63">
        <v>50241</v>
      </c>
      <c r="BP63">
        <v>55761</v>
      </c>
      <c r="BQ63">
        <v>60148</v>
      </c>
      <c r="BR63">
        <v>62902</v>
      </c>
      <c r="BS63">
        <v>64753</v>
      </c>
      <c r="BT63">
        <v>66448</v>
      </c>
      <c r="BU63">
        <v>67960</v>
      </c>
      <c r="BV63">
        <v>73182</v>
      </c>
      <c r="BW63">
        <v>73083</v>
      </c>
      <c r="BX63">
        <v>84676</v>
      </c>
      <c r="BY63">
        <v>92503</v>
      </c>
      <c r="BZ63">
        <v>93362</v>
      </c>
      <c r="CA63">
        <v>106899</v>
      </c>
      <c r="CB63">
        <v>106732</v>
      </c>
      <c r="CC63">
        <v>95796</v>
      </c>
      <c r="CD63">
        <v>115863</v>
      </c>
      <c r="CE63">
        <v>122112</v>
      </c>
      <c r="CF63">
        <v>128360</v>
      </c>
      <c r="CG63">
        <v>120845</v>
      </c>
      <c r="CH63">
        <v>140858</v>
      </c>
      <c r="CI63">
        <v>150600</v>
      </c>
      <c r="CJ63">
        <v>155780</v>
      </c>
      <c r="CK63">
        <v>170961</v>
      </c>
      <c r="CL63">
        <v>178341</v>
      </c>
      <c r="CM63">
        <v>170422</v>
      </c>
      <c r="CN63">
        <v>181102</v>
      </c>
      <c r="CO63">
        <v>162483</v>
      </c>
      <c r="CP63">
        <v>184263</v>
      </c>
      <c r="CQ63">
        <v>193344</v>
      </c>
      <c r="CR63">
        <v>178024</v>
      </c>
      <c r="CS63">
        <v>152652</v>
      </c>
      <c r="CT63">
        <v>167385</v>
      </c>
      <c r="CU63">
        <v>166739</v>
      </c>
      <c r="CV63">
        <v>185115</v>
      </c>
      <c r="CW63">
        <v>191131</v>
      </c>
      <c r="CX63">
        <v>207879</v>
      </c>
      <c r="CY63">
        <v>213772</v>
      </c>
      <c r="CZ63">
        <v>215636</v>
      </c>
      <c r="DA63">
        <v>224517</v>
      </c>
      <c r="DB63">
        <v>249922</v>
      </c>
      <c r="DC63">
        <v>252016</v>
      </c>
      <c r="DD63">
        <v>259498</v>
      </c>
      <c r="DE63">
        <v>268799</v>
      </c>
      <c r="DF63">
        <v>278131</v>
      </c>
      <c r="DG63">
        <v>292975</v>
      </c>
      <c r="DH63">
        <v>287823</v>
      </c>
      <c r="DI63">
        <v>292664</v>
      </c>
      <c r="DJ63">
        <v>306237</v>
      </c>
      <c r="DK63">
        <v>309013</v>
      </c>
      <c r="DL63">
        <v>321758</v>
      </c>
      <c r="DM63">
        <v>314754</v>
      </c>
      <c r="DN63">
        <v>294163</v>
      </c>
      <c r="DO63">
        <v>258867</v>
      </c>
      <c r="DP63">
        <v>243634</v>
      </c>
      <c r="DQ63">
        <v>212385</v>
      </c>
      <c r="DR63">
        <v>170072</v>
      </c>
      <c r="DS63">
        <v>151794</v>
      </c>
      <c r="DT63">
        <v>164004</v>
      </c>
      <c r="DU63">
        <v>182554</v>
      </c>
      <c r="DV63">
        <v>189237</v>
      </c>
      <c r="DW63">
        <v>195332</v>
      </c>
      <c r="DX63">
        <v>181804</v>
      </c>
      <c r="DY63">
        <v>193757</v>
      </c>
      <c r="DZ63">
        <v>203870</v>
      </c>
      <c r="EA63">
        <v>209064</v>
      </c>
      <c r="EB63">
        <v>206179</v>
      </c>
      <c r="EC63">
        <v>160491</v>
      </c>
      <c r="ED63">
        <v>148349</v>
      </c>
      <c r="EE63">
        <v>143898</v>
      </c>
      <c r="EF63">
        <v>115810</v>
      </c>
      <c r="EG63">
        <v>136518</v>
      </c>
      <c r="EH63">
        <v>152688</v>
      </c>
      <c r="EI63">
        <v>174496</v>
      </c>
      <c r="EJ63">
        <v>189198</v>
      </c>
      <c r="EK63">
        <v>202195</v>
      </c>
      <c r="EL63">
        <v>216174</v>
      </c>
      <c r="EM63">
        <v>223090</v>
      </c>
      <c r="EN63">
        <v>233885</v>
      </c>
      <c r="EO63">
        <v>245419</v>
      </c>
      <c r="EP63">
        <v>262537</v>
      </c>
      <c r="EQ63">
        <v>282352</v>
      </c>
      <c r="ER63">
        <v>296686</v>
      </c>
      <c r="ES63">
        <v>277184</v>
      </c>
      <c r="ET63">
        <v>284042</v>
      </c>
      <c r="EU63">
        <v>282507</v>
      </c>
      <c r="EV63">
        <v>286923</v>
      </c>
      <c r="EW63">
        <v>303545</v>
      </c>
      <c r="EX63">
        <v>0</v>
      </c>
    </row>
    <row r="64" spans="1:154">
      <c r="A64" t="s">
        <v>143</v>
      </c>
      <c r="B64">
        <v>6410</v>
      </c>
      <c r="C64">
        <v>7995</v>
      </c>
      <c r="D64">
        <v>8124</v>
      </c>
      <c r="E64">
        <v>8216</v>
      </c>
      <c r="F64">
        <v>8344</v>
      </c>
      <c r="G64">
        <v>8396</v>
      </c>
      <c r="H64">
        <v>8518</v>
      </c>
      <c r="I64">
        <v>8796</v>
      </c>
      <c r="J64">
        <v>10039</v>
      </c>
      <c r="K64">
        <v>10066</v>
      </c>
      <c r="L64">
        <v>10566</v>
      </c>
      <c r="M64">
        <v>10851</v>
      </c>
      <c r="N64">
        <v>10912</v>
      </c>
      <c r="O64">
        <v>11188</v>
      </c>
      <c r="P64">
        <v>11698</v>
      </c>
      <c r="Q64">
        <v>12007</v>
      </c>
      <c r="R64">
        <v>12144</v>
      </c>
      <c r="S64">
        <v>12636</v>
      </c>
      <c r="T64">
        <v>12899</v>
      </c>
      <c r="U64">
        <v>13210</v>
      </c>
      <c r="V64">
        <v>13527</v>
      </c>
      <c r="W64">
        <v>14103</v>
      </c>
      <c r="X64">
        <v>14411</v>
      </c>
      <c r="Y64">
        <v>14917</v>
      </c>
      <c r="Z64">
        <v>15229</v>
      </c>
      <c r="AA64">
        <v>15634</v>
      </c>
      <c r="AB64">
        <v>15708</v>
      </c>
      <c r="AC64">
        <v>16026</v>
      </c>
      <c r="AD64">
        <v>16380</v>
      </c>
      <c r="AE64">
        <v>16566</v>
      </c>
      <c r="AF64">
        <v>16917</v>
      </c>
      <c r="AG64">
        <v>16679</v>
      </c>
      <c r="AH64">
        <v>16851</v>
      </c>
      <c r="AI64">
        <v>17193</v>
      </c>
      <c r="AJ64">
        <v>17316</v>
      </c>
      <c r="AK64">
        <v>17727</v>
      </c>
      <c r="AL64">
        <v>17916</v>
      </c>
      <c r="AM64">
        <v>18087</v>
      </c>
      <c r="AN64">
        <v>18362</v>
      </c>
      <c r="AO64">
        <v>18627</v>
      </c>
      <c r="AP64">
        <v>19178</v>
      </c>
      <c r="AQ64">
        <v>19436</v>
      </c>
      <c r="AR64">
        <v>19640</v>
      </c>
      <c r="AS64">
        <v>29085</v>
      </c>
      <c r="AT64">
        <v>34520</v>
      </c>
      <c r="AU64">
        <v>33843</v>
      </c>
      <c r="AV64">
        <v>52532</v>
      </c>
      <c r="AW64">
        <v>56865</v>
      </c>
      <c r="AX64">
        <v>68682</v>
      </c>
      <c r="AY64">
        <v>62152</v>
      </c>
      <c r="AZ64">
        <v>69149</v>
      </c>
      <c r="BA64">
        <v>102424</v>
      </c>
      <c r="BB64">
        <v>104789</v>
      </c>
      <c r="BC64">
        <v>112548</v>
      </c>
      <c r="BD64">
        <v>121114</v>
      </c>
      <c r="BE64">
        <v>122390</v>
      </c>
      <c r="BF64">
        <v>120127</v>
      </c>
      <c r="BG64">
        <v>119673</v>
      </c>
      <c r="BH64">
        <v>118733</v>
      </c>
      <c r="BI64">
        <v>114563</v>
      </c>
      <c r="BJ64">
        <v>116291</v>
      </c>
      <c r="BK64">
        <v>114471</v>
      </c>
      <c r="BL64">
        <v>119535</v>
      </c>
      <c r="BM64">
        <v>117564</v>
      </c>
      <c r="BN64">
        <v>119508</v>
      </c>
      <c r="BO64">
        <v>115846</v>
      </c>
      <c r="BP64">
        <v>114545</v>
      </c>
      <c r="BQ64">
        <v>115988</v>
      </c>
      <c r="BR64">
        <v>117437</v>
      </c>
      <c r="BS64">
        <v>115710</v>
      </c>
      <c r="BT64">
        <v>114810</v>
      </c>
      <c r="BU64">
        <v>114994</v>
      </c>
      <c r="BV64">
        <v>110734</v>
      </c>
      <c r="BW64">
        <v>107783</v>
      </c>
      <c r="BX64">
        <v>106026</v>
      </c>
      <c r="BY64">
        <v>105324</v>
      </c>
      <c r="BZ64">
        <v>107272</v>
      </c>
      <c r="CA64">
        <v>108632</v>
      </c>
      <c r="CB64">
        <v>110130</v>
      </c>
      <c r="CC64">
        <v>111807</v>
      </c>
      <c r="CD64">
        <v>114374</v>
      </c>
      <c r="CE64">
        <v>115593</v>
      </c>
      <c r="CF64">
        <v>117439</v>
      </c>
      <c r="CG64">
        <v>118637</v>
      </c>
      <c r="CH64">
        <v>119526</v>
      </c>
      <c r="CI64">
        <v>121388</v>
      </c>
      <c r="CJ64">
        <v>122350</v>
      </c>
      <c r="CK64">
        <v>123082</v>
      </c>
      <c r="CL64">
        <v>124166</v>
      </c>
      <c r="CM64">
        <v>125124</v>
      </c>
      <c r="CN64">
        <v>125990</v>
      </c>
      <c r="CO64">
        <v>126263</v>
      </c>
      <c r="CP64">
        <v>126163</v>
      </c>
      <c r="CQ64">
        <v>126111</v>
      </c>
      <c r="CR64">
        <v>126699</v>
      </c>
      <c r="CS64">
        <v>128177</v>
      </c>
      <c r="CT64">
        <v>129276</v>
      </c>
      <c r="CU64">
        <v>128698</v>
      </c>
      <c r="CV64">
        <v>129989</v>
      </c>
      <c r="CW64">
        <v>130381</v>
      </c>
      <c r="CX64">
        <v>131075</v>
      </c>
      <c r="CY64">
        <v>131822</v>
      </c>
      <c r="CZ64">
        <v>132686</v>
      </c>
      <c r="DA64">
        <v>133933</v>
      </c>
      <c r="DB64">
        <v>134450</v>
      </c>
      <c r="DC64">
        <v>134185</v>
      </c>
      <c r="DD64">
        <v>135084</v>
      </c>
      <c r="DE64">
        <v>136146</v>
      </c>
      <c r="DF64">
        <v>136356</v>
      </c>
      <c r="DG64">
        <v>137785</v>
      </c>
      <c r="DH64">
        <v>137901</v>
      </c>
      <c r="DI64">
        <v>138878</v>
      </c>
      <c r="DJ64">
        <v>139426</v>
      </c>
      <c r="DK64">
        <v>139991</v>
      </c>
      <c r="DL64">
        <v>140935</v>
      </c>
      <c r="DM64">
        <v>141684</v>
      </c>
      <c r="DN64">
        <v>141458</v>
      </c>
      <c r="DO64">
        <v>142256</v>
      </c>
      <c r="DP64">
        <v>141248</v>
      </c>
      <c r="DQ64">
        <v>119645</v>
      </c>
      <c r="DR64">
        <v>113469</v>
      </c>
      <c r="DS64">
        <v>116302</v>
      </c>
      <c r="DT64">
        <v>111624</v>
      </c>
      <c r="DU64">
        <v>100297</v>
      </c>
      <c r="DV64">
        <v>148343</v>
      </c>
      <c r="DW64">
        <v>149730</v>
      </c>
      <c r="DX64">
        <v>132827</v>
      </c>
      <c r="DY64">
        <v>139128</v>
      </c>
      <c r="DZ64">
        <v>143776</v>
      </c>
      <c r="EA64">
        <v>144411</v>
      </c>
      <c r="EB64">
        <v>145807</v>
      </c>
      <c r="EC64">
        <v>146119</v>
      </c>
      <c r="ED64">
        <v>146449</v>
      </c>
      <c r="EE64">
        <v>143407</v>
      </c>
      <c r="EF64">
        <v>144776</v>
      </c>
      <c r="EG64">
        <v>143086</v>
      </c>
      <c r="EH64">
        <v>141969</v>
      </c>
      <c r="EI64">
        <v>141261</v>
      </c>
      <c r="EJ64">
        <v>138051</v>
      </c>
      <c r="EK64">
        <v>141843</v>
      </c>
      <c r="EL64">
        <v>146106</v>
      </c>
      <c r="EM64">
        <v>148851</v>
      </c>
      <c r="EN64">
        <v>153832</v>
      </c>
      <c r="EO64">
        <v>156573</v>
      </c>
      <c r="EP64">
        <v>158619</v>
      </c>
      <c r="EQ64">
        <v>163539</v>
      </c>
      <c r="ER64">
        <v>167878</v>
      </c>
      <c r="ES64">
        <v>170616</v>
      </c>
      <c r="ET64">
        <v>173008</v>
      </c>
      <c r="EU64">
        <v>178298</v>
      </c>
      <c r="EV64">
        <v>181287</v>
      </c>
      <c r="EW64">
        <v>183560</v>
      </c>
      <c r="EX64">
        <v>0</v>
      </c>
    </row>
    <row r="65" spans="1:154">
      <c r="A65" t="s">
        <v>157</v>
      </c>
      <c r="B65">
        <v>6036</v>
      </c>
      <c r="C65">
        <v>191</v>
      </c>
      <c r="D65">
        <v>229</v>
      </c>
      <c r="E65">
        <v>272</v>
      </c>
      <c r="F65">
        <v>188</v>
      </c>
      <c r="G65">
        <v>209</v>
      </c>
      <c r="H65">
        <v>154</v>
      </c>
      <c r="I65">
        <v>128</v>
      </c>
      <c r="J65">
        <v>122</v>
      </c>
      <c r="K65">
        <v>221</v>
      </c>
      <c r="L65">
        <v>270</v>
      </c>
      <c r="M65">
        <v>332</v>
      </c>
      <c r="N65">
        <v>205</v>
      </c>
      <c r="O65">
        <v>188</v>
      </c>
      <c r="P65">
        <v>172</v>
      </c>
      <c r="Q65">
        <v>245</v>
      </c>
      <c r="R65">
        <v>196</v>
      </c>
      <c r="S65">
        <v>145</v>
      </c>
      <c r="T65">
        <v>429</v>
      </c>
      <c r="U65">
        <v>530</v>
      </c>
      <c r="V65">
        <v>294</v>
      </c>
      <c r="W65">
        <v>443</v>
      </c>
      <c r="X65">
        <v>1320</v>
      </c>
      <c r="Y65">
        <v>2166</v>
      </c>
      <c r="Z65">
        <v>1698</v>
      </c>
      <c r="AA65">
        <v>1277</v>
      </c>
      <c r="AB65">
        <v>1692</v>
      </c>
      <c r="AC65">
        <v>2847</v>
      </c>
      <c r="AD65">
        <v>7689</v>
      </c>
      <c r="AE65">
        <v>7946</v>
      </c>
      <c r="AF65">
        <v>9176</v>
      </c>
      <c r="AG65">
        <v>9990</v>
      </c>
      <c r="AH65">
        <v>9382</v>
      </c>
      <c r="AI65">
        <v>9245</v>
      </c>
      <c r="AJ65">
        <v>9655</v>
      </c>
      <c r="AK65">
        <v>10538</v>
      </c>
      <c r="AL65">
        <v>13261</v>
      </c>
      <c r="AM65">
        <v>6518</v>
      </c>
      <c r="AN65">
        <v>7227</v>
      </c>
      <c r="AO65">
        <v>6829</v>
      </c>
      <c r="AP65">
        <v>7424</v>
      </c>
      <c r="AQ65">
        <v>7075</v>
      </c>
      <c r="AR65">
        <v>7651</v>
      </c>
      <c r="AS65">
        <v>8579</v>
      </c>
      <c r="AT65">
        <v>8791</v>
      </c>
      <c r="AU65">
        <v>9151</v>
      </c>
      <c r="AV65">
        <v>10301</v>
      </c>
      <c r="AW65">
        <v>8868</v>
      </c>
      <c r="AX65">
        <v>10299</v>
      </c>
      <c r="AY65">
        <v>11104</v>
      </c>
      <c r="AZ65">
        <v>11373</v>
      </c>
      <c r="BA65">
        <v>9941</v>
      </c>
      <c r="BB65">
        <v>13922</v>
      </c>
      <c r="BC65">
        <v>10133</v>
      </c>
      <c r="BD65">
        <v>11680</v>
      </c>
      <c r="BE65">
        <v>8690</v>
      </c>
      <c r="BF65">
        <v>10641</v>
      </c>
      <c r="BG65">
        <v>3273</v>
      </c>
      <c r="BH65">
        <v>270</v>
      </c>
      <c r="BI65">
        <v>-11267</v>
      </c>
      <c r="BJ65">
        <v>-23630</v>
      </c>
      <c r="BK65">
        <v>-18969</v>
      </c>
      <c r="BL65">
        <v>-5228</v>
      </c>
      <c r="BM65">
        <v>11661</v>
      </c>
      <c r="BN65">
        <v>24934</v>
      </c>
      <c r="BO65">
        <v>21979</v>
      </c>
      <c r="BP65">
        <v>63015</v>
      </c>
      <c r="BQ65">
        <v>77169</v>
      </c>
      <c r="BR65">
        <v>79442</v>
      </c>
      <c r="BS65">
        <v>54852</v>
      </c>
      <c r="BT65">
        <v>32940</v>
      </c>
      <c r="BU65">
        <v>57553</v>
      </c>
      <c r="BV65">
        <v>80993</v>
      </c>
      <c r="BW65">
        <v>106608</v>
      </c>
      <c r="BX65">
        <v>119593</v>
      </c>
      <c r="BY65">
        <v>146624</v>
      </c>
      <c r="BZ65">
        <v>153094</v>
      </c>
      <c r="CA65">
        <v>190228</v>
      </c>
      <c r="CB65">
        <v>180220</v>
      </c>
      <c r="CC65">
        <v>190884</v>
      </c>
      <c r="CD65">
        <v>152617</v>
      </c>
      <c r="CE65">
        <v>154309</v>
      </c>
      <c r="CF65">
        <v>147148</v>
      </c>
      <c r="CG65">
        <v>144764</v>
      </c>
      <c r="CH65">
        <v>139760</v>
      </c>
      <c r="CI65">
        <v>137948</v>
      </c>
      <c r="CJ65">
        <v>132235</v>
      </c>
      <c r="CK65">
        <v>132801</v>
      </c>
      <c r="CL65">
        <v>118157</v>
      </c>
      <c r="CM65">
        <v>118961</v>
      </c>
      <c r="CN65">
        <v>120894</v>
      </c>
      <c r="CO65">
        <v>113805</v>
      </c>
      <c r="CP65">
        <v>103072</v>
      </c>
      <c r="CQ65">
        <v>97778</v>
      </c>
      <c r="CR65">
        <v>87417</v>
      </c>
      <c r="CS65">
        <v>82270</v>
      </c>
      <c r="CT65">
        <v>76852</v>
      </c>
      <c r="CU65">
        <v>73341</v>
      </c>
      <c r="CV65">
        <v>80865</v>
      </c>
      <c r="CW65">
        <v>71458</v>
      </c>
      <c r="CX65">
        <v>72055</v>
      </c>
      <c r="CY65">
        <v>72566</v>
      </c>
      <c r="CZ65">
        <v>75565</v>
      </c>
      <c r="DA65">
        <v>76395</v>
      </c>
      <c r="DB65">
        <v>78264</v>
      </c>
      <c r="DC65">
        <v>79135</v>
      </c>
      <c r="DD65">
        <v>79767</v>
      </c>
      <c r="DE65">
        <v>83072</v>
      </c>
      <c r="DF65">
        <v>84705</v>
      </c>
      <c r="DG65">
        <v>84730</v>
      </c>
      <c r="DH65">
        <v>86274</v>
      </c>
      <c r="DI65">
        <v>89303</v>
      </c>
      <c r="DJ65">
        <v>91196</v>
      </c>
      <c r="DK65">
        <v>93974</v>
      </c>
      <c r="DL65">
        <v>95586</v>
      </c>
      <c r="DM65">
        <v>97278</v>
      </c>
      <c r="DN65">
        <v>98456</v>
      </c>
      <c r="DO65">
        <v>98700</v>
      </c>
      <c r="DP65">
        <v>97198</v>
      </c>
      <c r="DQ65">
        <v>94319</v>
      </c>
      <c r="DR65">
        <v>92911</v>
      </c>
      <c r="DS65">
        <v>90847</v>
      </c>
      <c r="DT65">
        <v>91670</v>
      </c>
      <c r="DU65">
        <v>93543</v>
      </c>
      <c r="DV65">
        <v>118993</v>
      </c>
      <c r="DW65">
        <v>93892</v>
      </c>
      <c r="DX65">
        <v>93433</v>
      </c>
      <c r="DY65">
        <v>95406</v>
      </c>
      <c r="DZ65">
        <v>96888</v>
      </c>
      <c r="EA65">
        <v>95938</v>
      </c>
      <c r="EB65">
        <v>95369</v>
      </c>
      <c r="EC65">
        <v>95434</v>
      </c>
      <c r="ED65">
        <v>95932</v>
      </c>
      <c r="EE65">
        <v>96477</v>
      </c>
      <c r="EF65">
        <v>98060</v>
      </c>
      <c r="EG65">
        <v>100423</v>
      </c>
      <c r="EH65">
        <v>102048</v>
      </c>
      <c r="EI65">
        <v>103643</v>
      </c>
      <c r="EJ65">
        <v>103444</v>
      </c>
      <c r="EK65">
        <v>104447</v>
      </c>
      <c r="EL65">
        <v>105427</v>
      </c>
      <c r="EM65">
        <v>107656</v>
      </c>
      <c r="EN65">
        <v>110809</v>
      </c>
      <c r="EO65">
        <v>110937</v>
      </c>
      <c r="EP65">
        <v>112692</v>
      </c>
      <c r="EQ65">
        <v>116015</v>
      </c>
      <c r="ER65">
        <v>117494</v>
      </c>
      <c r="ES65">
        <v>123852</v>
      </c>
      <c r="ET65">
        <v>124214</v>
      </c>
      <c r="EU65">
        <v>124902</v>
      </c>
      <c r="EV65">
        <v>125674</v>
      </c>
      <c r="EW65">
        <v>127340</v>
      </c>
      <c r="EX65">
        <v>0</v>
      </c>
    </row>
    <row r="66" spans="1:154">
      <c r="A66" t="s">
        <v>275</v>
      </c>
      <c r="B66">
        <v>5986</v>
      </c>
      <c r="C66">
        <v>1160003</v>
      </c>
      <c r="D66">
        <v>1202353</v>
      </c>
      <c r="E66">
        <v>1250780</v>
      </c>
      <c r="F66">
        <v>1299201</v>
      </c>
      <c r="G66">
        <v>1346354</v>
      </c>
      <c r="H66">
        <v>1396073</v>
      </c>
      <c r="I66">
        <v>1453363</v>
      </c>
      <c r="J66">
        <v>1508022</v>
      </c>
      <c r="K66">
        <v>1557765</v>
      </c>
      <c r="L66">
        <v>1599432</v>
      </c>
      <c r="M66">
        <v>1638553</v>
      </c>
      <c r="N66">
        <v>1671758</v>
      </c>
      <c r="O66">
        <v>1699785</v>
      </c>
      <c r="P66">
        <v>1733058</v>
      </c>
      <c r="Q66">
        <v>1757350</v>
      </c>
      <c r="R66">
        <v>1764837</v>
      </c>
      <c r="S66">
        <v>1772578</v>
      </c>
      <c r="T66">
        <v>1775473</v>
      </c>
      <c r="U66">
        <v>1782786</v>
      </c>
      <c r="V66">
        <v>1788506</v>
      </c>
      <c r="W66">
        <v>1798629</v>
      </c>
      <c r="X66">
        <v>1816738</v>
      </c>
      <c r="Y66">
        <v>1833931</v>
      </c>
      <c r="Z66">
        <v>1850411</v>
      </c>
      <c r="AA66">
        <v>1871019</v>
      </c>
      <c r="AB66">
        <v>1889007</v>
      </c>
      <c r="AC66">
        <v>1910506</v>
      </c>
      <c r="AD66">
        <v>1935363</v>
      </c>
      <c r="AE66">
        <v>1963135</v>
      </c>
      <c r="AF66">
        <v>1997456</v>
      </c>
      <c r="AG66">
        <v>2030522</v>
      </c>
      <c r="AH66">
        <v>2063380</v>
      </c>
      <c r="AI66">
        <v>2092832</v>
      </c>
      <c r="AJ66">
        <v>2125272</v>
      </c>
      <c r="AK66">
        <v>2159751</v>
      </c>
      <c r="AL66">
        <v>2185022</v>
      </c>
      <c r="AM66">
        <v>2215179</v>
      </c>
      <c r="AN66">
        <v>2239516</v>
      </c>
      <c r="AO66">
        <v>2265715</v>
      </c>
      <c r="AP66">
        <v>2289844</v>
      </c>
      <c r="AQ66">
        <v>2313816</v>
      </c>
      <c r="AR66">
        <v>2351314</v>
      </c>
      <c r="AS66">
        <v>2385682</v>
      </c>
      <c r="AT66">
        <v>2415047</v>
      </c>
      <c r="AU66">
        <v>2449933</v>
      </c>
      <c r="AV66">
        <v>2486443</v>
      </c>
      <c r="AW66">
        <v>2523599</v>
      </c>
      <c r="AX66">
        <v>2541304</v>
      </c>
      <c r="AY66">
        <v>2557245</v>
      </c>
      <c r="AZ66">
        <v>2589601</v>
      </c>
      <c r="BA66">
        <v>2614645</v>
      </c>
      <c r="BB66">
        <v>2620985</v>
      </c>
      <c r="BC66">
        <v>2637904</v>
      </c>
      <c r="BD66">
        <v>2674782</v>
      </c>
      <c r="BE66">
        <v>2704060</v>
      </c>
      <c r="BF66">
        <v>2738900</v>
      </c>
      <c r="BG66">
        <v>2778853</v>
      </c>
      <c r="BH66">
        <v>2816695</v>
      </c>
      <c r="BI66">
        <v>2839835</v>
      </c>
      <c r="BJ66">
        <v>2879215</v>
      </c>
      <c r="BK66">
        <v>2919471</v>
      </c>
      <c r="BL66">
        <v>2953686</v>
      </c>
      <c r="BM66">
        <v>3005656</v>
      </c>
      <c r="BN66">
        <v>3060478</v>
      </c>
      <c r="BO66">
        <v>3112683</v>
      </c>
      <c r="BP66">
        <v>3157153</v>
      </c>
      <c r="BQ66">
        <v>3198390</v>
      </c>
      <c r="BR66">
        <v>3240832</v>
      </c>
      <c r="BS66">
        <v>3281285</v>
      </c>
      <c r="BT66">
        <v>3311052</v>
      </c>
      <c r="BU66">
        <v>3355173</v>
      </c>
      <c r="BV66">
        <v>3394805</v>
      </c>
      <c r="BW66">
        <v>3431656</v>
      </c>
      <c r="BX66">
        <v>3484309</v>
      </c>
      <c r="BY66">
        <v>3522042</v>
      </c>
      <c r="BZ66">
        <v>3576562</v>
      </c>
      <c r="CA66">
        <v>3611459</v>
      </c>
      <c r="CB66">
        <v>3646356</v>
      </c>
      <c r="CC66">
        <v>3707605</v>
      </c>
      <c r="CD66">
        <v>3766536</v>
      </c>
      <c r="CE66">
        <v>3820739</v>
      </c>
      <c r="CF66">
        <v>3891102</v>
      </c>
      <c r="CG66">
        <v>3945953</v>
      </c>
      <c r="CH66">
        <v>4020288</v>
      </c>
      <c r="CI66">
        <v>4092827</v>
      </c>
      <c r="CJ66">
        <v>4181172</v>
      </c>
      <c r="CK66">
        <v>4244381</v>
      </c>
      <c r="CL66">
        <v>4309913</v>
      </c>
      <c r="CM66">
        <v>4383149</v>
      </c>
      <c r="CN66">
        <v>4432456</v>
      </c>
      <c r="CO66">
        <v>4480914</v>
      </c>
      <c r="CP66">
        <v>4553459</v>
      </c>
      <c r="CQ66">
        <v>4617771</v>
      </c>
      <c r="CR66">
        <v>4689519</v>
      </c>
      <c r="CS66">
        <v>4748760</v>
      </c>
      <c r="CT66">
        <v>4798468</v>
      </c>
      <c r="CU66">
        <v>4884480</v>
      </c>
      <c r="CV66">
        <v>4927937</v>
      </c>
      <c r="CW66">
        <v>4972525</v>
      </c>
      <c r="CX66">
        <v>5024416</v>
      </c>
      <c r="CY66">
        <v>5102681</v>
      </c>
      <c r="CZ66">
        <v>5254635</v>
      </c>
      <c r="DA66">
        <v>5466189</v>
      </c>
      <c r="DB66">
        <v>5662768</v>
      </c>
      <c r="DC66">
        <v>5755168</v>
      </c>
      <c r="DD66">
        <v>5924264</v>
      </c>
      <c r="DE66">
        <v>6110313</v>
      </c>
      <c r="DF66">
        <v>6258965</v>
      </c>
      <c r="DG66">
        <v>6360738</v>
      </c>
      <c r="DH66">
        <v>6585858</v>
      </c>
      <c r="DI66">
        <v>6760883</v>
      </c>
      <c r="DJ66">
        <v>7008006</v>
      </c>
      <c r="DK66">
        <v>7244736</v>
      </c>
      <c r="DL66">
        <v>7366219</v>
      </c>
      <c r="DM66">
        <v>7487173</v>
      </c>
      <c r="DN66">
        <v>7623135</v>
      </c>
      <c r="DO66">
        <v>7738035</v>
      </c>
      <c r="DP66">
        <v>7837534</v>
      </c>
      <c r="DQ66">
        <v>7990665</v>
      </c>
      <c r="DR66">
        <v>8193292</v>
      </c>
      <c r="DS66">
        <v>8298974</v>
      </c>
      <c r="DT66">
        <v>8257506</v>
      </c>
      <c r="DU66">
        <v>8212970</v>
      </c>
      <c r="DV66">
        <v>8242982</v>
      </c>
      <c r="DW66">
        <v>8310987</v>
      </c>
      <c r="DX66">
        <v>8395303</v>
      </c>
      <c r="DY66">
        <v>8470561</v>
      </c>
      <c r="DZ66">
        <v>8557532</v>
      </c>
      <c r="EA66">
        <v>8653854</v>
      </c>
      <c r="EB66">
        <v>8788199</v>
      </c>
      <c r="EC66">
        <v>8938486</v>
      </c>
      <c r="ED66">
        <v>9068603</v>
      </c>
      <c r="EE66">
        <v>9167229</v>
      </c>
      <c r="EF66">
        <v>9274699</v>
      </c>
      <c r="EG66">
        <v>9351966</v>
      </c>
      <c r="EH66">
        <v>9384749</v>
      </c>
      <c r="EI66">
        <v>9456138</v>
      </c>
      <c r="EJ66">
        <v>9530391</v>
      </c>
      <c r="EK66">
        <v>9611220</v>
      </c>
      <c r="EL66">
        <v>9710329</v>
      </c>
      <c r="EM66">
        <v>9787372</v>
      </c>
      <c r="EN66">
        <v>9851608</v>
      </c>
      <c r="EO66">
        <v>9921290</v>
      </c>
      <c r="EP66">
        <v>9969036</v>
      </c>
      <c r="EQ66">
        <v>9991948</v>
      </c>
      <c r="ER66">
        <v>10078682</v>
      </c>
      <c r="ES66">
        <v>10130513</v>
      </c>
      <c r="ET66">
        <v>10135669</v>
      </c>
      <c r="EU66">
        <v>10132928</v>
      </c>
      <c r="EV66">
        <v>10258720</v>
      </c>
      <c r="EW66">
        <v>10284409</v>
      </c>
      <c r="EX66">
        <v>0</v>
      </c>
    </row>
    <row r="67" spans="1:154">
      <c r="A67" t="s">
        <v>274</v>
      </c>
      <c r="B67">
        <v>6072</v>
      </c>
      <c r="C67">
        <v>1116474</v>
      </c>
      <c r="D67">
        <v>1157421</v>
      </c>
      <c r="E67">
        <v>1204849</v>
      </c>
      <c r="F67">
        <v>1251995</v>
      </c>
      <c r="G67">
        <v>1297439</v>
      </c>
      <c r="H67">
        <v>1345336</v>
      </c>
      <c r="I67">
        <v>1400829</v>
      </c>
      <c r="J67">
        <v>1453888</v>
      </c>
      <c r="K67">
        <v>1502006</v>
      </c>
      <c r="L67">
        <v>1541861</v>
      </c>
      <c r="M67">
        <v>1579807</v>
      </c>
      <c r="N67">
        <v>1611417</v>
      </c>
      <c r="O67">
        <v>1638375</v>
      </c>
      <c r="P67">
        <v>1670377</v>
      </c>
      <c r="Q67">
        <v>1693382</v>
      </c>
      <c r="R67">
        <v>1699858</v>
      </c>
      <c r="S67">
        <v>1706527</v>
      </c>
      <c r="T67">
        <v>1708295</v>
      </c>
      <c r="U67">
        <v>1714243</v>
      </c>
      <c r="V67">
        <v>1718646</v>
      </c>
      <c r="W67">
        <v>1727121</v>
      </c>
      <c r="X67">
        <v>1743881</v>
      </c>
      <c r="Y67">
        <v>1759462</v>
      </c>
      <c r="Z67">
        <v>1774608</v>
      </c>
      <c r="AA67">
        <v>1793155</v>
      </c>
      <c r="AB67">
        <v>1809331</v>
      </c>
      <c r="AC67">
        <v>1829152</v>
      </c>
      <c r="AD67">
        <v>1852045</v>
      </c>
      <c r="AE67">
        <v>1878320</v>
      </c>
      <c r="AF67">
        <v>1910389</v>
      </c>
      <c r="AG67">
        <v>1941327</v>
      </c>
      <c r="AH67">
        <v>1971261</v>
      </c>
      <c r="AI67">
        <v>1999017</v>
      </c>
      <c r="AJ67">
        <v>2029473</v>
      </c>
      <c r="AK67">
        <v>2062046</v>
      </c>
      <c r="AL67">
        <v>2085273</v>
      </c>
      <c r="AM67">
        <v>2113093</v>
      </c>
      <c r="AN67">
        <v>2134906</v>
      </c>
      <c r="AO67">
        <v>2158292</v>
      </c>
      <c r="AP67">
        <v>2179685</v>
      </c>
      <c r="AQ67">
        <v>2200445</v>
      </c>
      <c r="AR67">
        <v>2235126</v>
      </c>
      <c r="AS67">
        <v>2266322</v>
      </c>
      <c r="AT67">
        <v>2292383</v>
      </c>
      <c r="AU67">
        <v>2324310</v>
      </c>
      <c r="AV67">
        <v>2357268</v>
      </c>
      <c r="AW67">
        <v>2390516</v>
      </c>
      <c r="AX67">
        <v>2404695</v>
      </c>
      <c r="AY67">
        <v>2417077</v>
      </c>
      <c r="AZ67">
        <v>2447369</v>
      </c>
      <c r="BA67">
        <v>2470358</v>
      </c>
      <c r="BB67">
        <v>2473844</v>
      </c>
      <c r="BC67">
        <v>2488493</v>
      </c>
      <c r="BD67">
        <v>2522864</v>
      </c>
      <c r="BE67">
        <v>2550030</v>
      </c>
      <c r="BF67">
        <v>2582317</v>
      </c>
      <c r="BG67">
        <v>2619579</v>
      </c>
      <c r="BH67">
        <v>2655100</v>
      </c>
      <c r="BI67">
        <v>2675970</v>
      </c>
      <c r="BJ67">
        <v>2713711</v>
      </c>
      <c r="BK67">
        <v>2750773</v>
      </c>
      <c r="BL67">
        <v>2782083</v>
      </c>
      <c r="BM67">
        <v>2831288</v>
      </c>
      <c r="BN67">
        <v>2884484</v>
      </c>
      <c r="BO67">
        <v>2933383</v>
      </c>
      <c r="BP67">
        <v>2974780</v>
      </c>
      <c r="BQ67">
        <v>3013622</v>
      </c>
      <c r="BR67">
        <v>3053520</v>
      </c>
      <c r="BS67">
        <v>3092006</v>
      </c>
      <c r="BT67">
        <v>3120280</v>
      </c>
      <c r="BU67">
        <v>3162493</v>
      </c>
      <c r="BV67">
        <v>3200343</v>
      </c>
      <c r="BW67">
        <v>3235358</v>
      </c>
      <c r="BX67">
        <v>3286181</v>
      </c>
      <c r="BY67">
        <v>3322475</v>
      </c>
      <c r="BZ67">
        <v>3375149</v>
      </c>
      <c r="CA67">
        <v>3408217</v>
      </c>
      <c r="CB67">
        <v>3440640</v>
      </c>
      <c r="CC67">
        <v>3499138</v>
      </c>
      <c r="CD67">
        <v>3555117</v>
      </c>
      <c r="CE67">
        <v>3606723</v>
      </c>
      <c r="CF67">
        <v>3674057</v>
      </c>
      <c r="CG67">
        <v>3725619</v>
      </c>
      <c r="CH67">
        <v>3795745</v>
      </c>
      <c r="CI67">
        <v>3864988</v>
      </c>
      <c r="CJ67">
        <v>3949787</v>
      </c>
      <c r="CK67">
        <v>4009334</v>
      </c>
      <c r="CL67">
        <v>4071951</v>
      </c>
      <c r="CM67">
        <v>4143542</v>
      </c>
      <c r="CN67">
        <v>4189463</v>
      </c>
      <c r="CO67">
        <v>4234908</v>
      </c>
      <c r="CP67">
        <v>4306631</v>
      </c>
      <c r="CQ67">
        <v>4368379</v>
      </c>
      <c r="CR67">
        <v>4437855</v>
      </c>
      <c r="CS67">
        <v>4495407</v>
      </c>
      <c r="CT67">
        <v>4542954</v>
      </c>
      <c r="CU67">
        <v>4627163</v>
      </c>
      <c r="CV67">
        <v>4669161</v>
      </c>
      <c r="CW67">
        <v>4711331</v>
      </c>
      <c r="CX67">
        <v>4760369</v>
      </c>
      <c r="CY67">
        <v>4835721</v>
      </c>
      <c r="CZ67">
        <v>4984535</v>
      </c>
      <c r="DA67">
        <v>5194305</v>
      </c>
      <c r="DB67">
        <v>5388052</v>
      </c>
      <c r="DC67">
        <v>5477578</v>
      </c>
      <c r="DD67">
        <v>5644363</v>
      </c>
      <c r="DE67">
        <v>5828189</v>
      </c>
      <c r="DF67">
        <v>5976793</v>
      </c>
      <c r="DG67">
        <v>6075891</v>
      </c>
      <c r="DH67">
        <v>6298793</v>
      </c>
      <c r="DI67">
        <v>6472487</v>
      </c>
      <c r="DJ67">
        <v>6715135</v>
      </c>
      <c r="DK67">
        <v>6947845</v>
      </c>
      <c r="DL67">
        <v>7065653</v>
      </c>
      <c r="DM67">
        <v>7183531</v>
      </c>
      <c r="DN67">
        <v>7314764</v>
      </c>
      <c r="DO67">
        <v>7424806</v>
      </c>
      <c r="DP67">
        <v>7518651</v>
      </c>
      <c r="DQ67">
        <v>7666114</v>
      </c>
      <c r="DR67">
        <v>7863341</v>
      </c>
      <c r="DS67">
        <v>7966598</v>
      </c>
      <c r="DT67">
        <v>7923389</v>
      </c>
      <c r="DU67">
        <v>7876772</v>
      </c>
      <c r="DV67">
        <v>7903581</v>
      </c>
      <c r="DW67">
        <v>7968040</v>
      </c>
      <c r="DX67">
        <v>8049600</v>
      </c>
      <c r="DY67">
        <v>8122777</v>
      </c>
      <c r="DZ67">
        <v>8207688</v>
      </c>
      <c r="EA67">
        <v>8302862</v>
      </c>
      <c r="EB67">
        <v>8435185</v>
      </c>
      <c r="EC67">
        <v>8583491</v>
      </c>
      <c r="ED67">
        <v>8711905</v>
      </c>
      <c r="EE67">
        <v>8808607</v>
      </c>
      <c r="EF67">
        <v>8914485</v>
      </c>
      <c r="EG67">
        <v>8990417</v>
      </c>
      <c r="EH67">
        <v>9022908</v>
      </c>
      <c r="EI67">
        <v>9094088</v>
      </c>
      <c r="EJ67">
        <v>9166603</v>
      </c>
      <c r="EK67">
        <v>9245267</v>
      </c>
      <c r="EL67">
        <v>9341510</v>
      </c>
      <c r="EM67">
        <v>9416624</v>
      </c>
      <c r="EN67">
        <v>9479150</v>
      </c>
      <c r="EO67">
        <v>9547375</v>
      </c>
      <c r="EP67">
        <v>9594338</v>
      </c>
      <c r="EQ67">
        <v>9615451</v>
      </c>
      <c r="ER67">
        <v>9701017</v>
      </c>
      <c r="ES67">
        <v>9751264</v>
      </c>
      <c r="ET67">
        <v>9755787</v>
      </c>
      <c r="EU67">
        <v>9752144</v>
      </c>
      <c r="EV67">
        <v>9876212</v>
      </c>
      <c r="EW67">
        <v>9901059</v>
      </c>
      <c r="EX67">
        <v>0</v>
      </c>
    </row>
    <row r="68" spans="1:154">
      <c r="A68" t="s">
        <v>276</v>
      </c>
      <c r="B68">
        <v>6068</v>
      </c>
      <c r="C68">
        <v>35881</v>
      </c>
      <c r="D68">
        <v>36991</v>
      </c>
      <c r="E68">
        <v>37666</v>
      </c>
      <c r="F68">
        <v>38618</v>
      </c>
      <c r="G68">
        <v>39970</v>
      </c>
      <c r="H68">
        <v>41430</v>
      </c>
      <c r="I68">
        <v>42865</v>
      </c>
      <c r="J68">
        <v>44092</v>
      </c>
      <c r="K68">
        <v>45335</v>
      </c>
      <c r="L68">
        <v>46774</v>
      </c>
      <c r="M68">
        <v>47598</v>
      </c>
      <c r="N68">
        <v>48821</v>
      </c>
      <c r="O68">
        <v>49525</v>
      </c>
      <c r="P68">
        <v>50444</v>
      </c>
      <c r="Q68">
        <v>51406</v>
      </c>
      <c r="R68">
        <v>52101</v>
      </c>
      <c r="S68">
        <v>52853</v>
      </c>
      <c r="T68">
        <v>53641</v>
      </c>
      <c r="U68">
        <v>54623</v>
      </c>
      <c r="V68">
        <v>55545</v>
      </c>
      <c r="W68">
        <v>56779</v>
      </c>
      <c r="X68">
        <v>57741</v>
      </c>
      <c r="Y68">
        <v>58964</v>
      </c>
      <c r="Z68">
        <v>59916</v>
      </c>
      <c r="AA68">
        <v>61569</v>
      </c>
      <c r="AB68">
        <v>63005</v>
      </c>
      <c r="AC68">
        <v>64314</v>
      </c>
      <c r="AD68">
        <v>65928</v>
      </c>
      <c r="AE68">
        <v>67059</v>
      </c>
      <c r="AF68">
        <v>68900</v>
      </c>
      <c r="AG68">
        <v>70594</v>
      </c>
      <c r="AH68">
        <v>73060</v>
      </c>
      <c r="AI68">
        <v>74270</v>
      </c>
      <c r="AJ68">
        <v>75746</v>
      </c>
      <c r="AK68">
        <v>77110</v>
      </c>
      <c r="AL68">
        <v>78576</v>
      </c>
      <c r="AM68">
        <v>80282</v>
      </c>
      <c r="AN68">
        <v>82146</v>
      </c>
      <c r="AO68">
        <v>84290</v>
      </c>
      <c r="AP68">
        <v>86308</v>
      </c>
      <c r="AQ68">
        <v>88755</v>
      </c>
      <c r="AR68">
        <v>90748</v>
      </c>
      <c r="AS68">
        <v>93064</v>
      </c>
      <c r="AT68">
        <v>95495</v>
      </c>
      <c r="AU68">
        <v>97575</v>
      </c>
      <c r="AV68">
        <v>100258</v>
      </c>
      <c r="AW68">
        <v>103307</v>
      </c>
      <c r="AX68">
        <v>105972</v>
      </c>
      <c r="AY68">
        <v>108595</v>
      </c>
      <c r="AZ68">
        <v>109890</v>
      </c>
      <c r="BA68">
        <v>111230</v>
      </c>
      <c r="BB68">
        <v>113442</v>
      </c>
      <c r="BC68">
        <v>115118</v>
      </c>
      <c r="BD68">
        <v>116875</v>
      </c>
      <c r="BE68">
        <v>118175</v>
      </c>
      <c r="BF68">
        <v>119851</v>
      </c>
      <c r="BG68">
        <v>121737</v>
      </c>
      <c r="BH68">
        <v>123373</v>
      </c>
      <c r="BI68">
        <v>125052</v>
      </c>
      <c r="BJ68">
        <v>126113</v>
      </c>
      <c r="BK68">
        <v>128765</v>
      </c>
      <c r="BL68">
        <v>131069</v>
      </c>
      <c r="BM68">
        <v>133168</v>
      </c>
      <c r="BN68">
        <v>134054</v>
      </c>
      <c r="BO68">
        <v>136613</v>
      </c>
      <c r="BP68">
        <v>139143</v>
      </c>
      <c r="BQ68">
        <v>141117</v>
      </c>
      <c r="BR68">
        <v>143434</v>
      </c>
      <c r="BS68">
        <v>145112</v>
      </c>
      <c r="BT68">
        <v>146321</v>
      </c>
      <c r="BU68">
        <v>147910</v>
      </c>
      <c r="BV68">
        <v>149329</v>
      </c>
      <c r="BW68">
        <v>150617</v>
      </c>
      <c r="BX68">
        <v>151823</v>
      </c>
      <c r="BY68">
        <v>152685</v>
      </c>
      <c r="BZ68">
        <v>153959</v>
      </c>
      <c r="CA68">
        <v>155202</v>
      </c>
      <c r="CB68">
        <v>156918</v>
      </c>
      <c r="CC68">
        <v>158879</v>
      </c>
      <c r="CD68">
        <v>161051</v>
      </c>
      <c r="CE68">
        <v>162860</v>
      </c>
      <c r="CF68">
        <v>164993</v>
      </c>
      <c r="CG68">
        <v>167342</v>
      </c>
      <c r="CH68">
        <v>170556</v>
      </c>
      <c r="CI68">
        <v>172828</v>
      </c>
      <c r="CJ68">
        <v>175271</v>
      </c>
      <c r="CK68">
        <v>177758</v>
      </c>
      <c r="CL68">
        <v>179720</v>
      </c>
      <c r="CM68">
        <v>180435</v>
      </c>
      <c r="CN68">
        <v>182912</v>
      </c>
      <c r="CO68">
        <v>185382</v>
      </c>
      <c r="CP68">
        <v>185523</v>
      </c>
      <c r="CQ68">
        <v>187485</v>
      </c>
      <c r="CR68">
        <v>189243</v>
      </c>
      <c r="CS68">
        <v>190057</v>
      </c>
      <c r="CT68">
        <v>191477</v>
      </c>
      <c r="CU68">
        <v>192606</v>
      </c>
      <c r="CV68">
        <v>193134</v>
      </c>
      <c r="CW68">
        <v>194620</v>
      </c>
      <c r="CX68">
        <v>196561</v>
      </c>
      <c r="CY68">
        <v>198418</v>
      </c>
      <c r="CZ68">
        <v>200579</v>
      </c>
      <c r="DA68">
        <v>201351</v>
      </c>
      <c r="DB68">
        <v>203331</v>
      </c>
      <c r="DC68">
        <v>205182</v>
      </c>
      <c r="DD68">
        <v>206488</v>
      </c>
      <c r="DE68">
        <v>207818</v>
      </c>
      <c r="DF68">
        <v>206910</v>
      </c>
      <c r="DG68">
        <v>208469</v>
      </c>
      <c r="DH68">
        <v>209497</v>
      </c>
      <c r="DI68">
        <v>209540</v>
      </c>
      <c r="DJ68">
        <v>212667</v>
      </c>
      <c r="DK68">
        <v>215117</v>
      </c>
      <c r="DL68">
        <v>217165</v>
      </c>
      <c r="DM68">
        <v>218515</v>
      </c>
      <c r="DN68">
        <v>221450</v>
      </c>
      <c r="DO68">
        <v>224316</v>
      </c>
      <c r="DP68">
        <v>228084</v>
      </c>
      <c r="DQ68">
        <v>232078</v>
      </c>
      <c r="DR68">
        <v>236380</v>
      </c>
      <c r="DS68">
        <v>237835</v>
      </c>
      <c r="DT68">
        <v>238457</v>
      </c>
      <c r="DU68">
        <v>239359</v>
      </c>
      <c r="DV68">
        <v>240865</v>
      </c>
      <c r="DW68">
        <v>242939</v>
      </c>
      <c r="DX68">
        <v>244132</v>
      </c>
      <c r="DY68">
        <v>244971</v>
      </c>
      <c r="DZ68">
        <v>245407</v>
      </c>
      <c r="EA68">
        <v>244848</v>
      </c>
      <c r="EB68">
        <v>245332</v>
      </c>
      <c r="EC68">
        <v>245933</v>
      </c>
      <c r="ED68">
        <v>246464</v>
      </c>
      <c r="EE68">
        <v>246899</v>
      </c>
      <c r="EF68">
        <v>247161</v>
      </c>
      <c r="EG68">
        <v>247347</v>
      </c>
      <c r="EH68">
        <v>246690</v>
      </c>
      <c r="EI68">
        <v>245691</v>
      </c>
      <c r="EJ68">
        <v>245970</v>
      </c>
      <c r="EK68">
        <v>246619</v>
      </c>
      <c r="EL68">
        <v>247655</v>
      </c>
      <c r="EM68">
        <v>248087</v>
      </c>
      <c r="EN68">
        <v>248684</v>
      </c>
      <c r="EO68">
        <v>249250</v>
      </c>
      <c r="EP68">
        <v>249505</v>
      </c>
      <c r="EQ68">
        <v>250066</v>
      </c>
      <c r="ER68">
        <v>250031</v>
      </c>
      <c r="ES68">
        <v>250135</v>
      </c>
      <c r="ET68">
        <v>249479</v>
      </c>
      <c r="EU68">
        <v>249000</v>
      </c>
      <c r="EV68">
        <v>249416</v>
      </c>
      <c r="EW68">
        <v>248873</v>
      </c>
      <c r="EX68">
        <v>0</v>
      </c>
    </row>
    <row r="69" spans="1:154">
      <c r="A69" t="s">
        <v>277</v>
      </c>
      <c r="B69">
        <v>6070</v>
      </c>
      <c r="C69">
        <v>7648</v>
      </c>
      <c r="D69">
        <v>7941</v>
      </c>
      <c r="E69">
        <v>8265</v>
      </c>
      <c r="F69">
        <v>8588</v>
      </c>
      <c r="G69">
        <v>8945</v>
      </c>
      <c r="H69">
        <v>9307</v>
      </c>
      <c r="I69">
        <v>9669</v>
      </c>
      <c r="J69">
        <v>10042</v>
      </c>
      <c r="K69">
        <v>10424</v>
      </c>
      <c r="L69">
        <v>10797</v>
      </c>
      <c r="M69">
        <v>11148</v>
      </c>
      <c r="N69">
        <v>11520</v>
      </c>
      <c r="O69">
        <v>11885</v>
      </c>
      <c r="P69">
        <v>12237</v>
      </c>
      <c r="Q69">
        <v>12562</v>
      </c>
      <c r="R69">
        <v>12878</v>
      </c>
      <c r="S69">
        <v>13198</v>
      </c>
      <c r="T69">
        <v>13537</v>
      </c>
      <c r="U69">
        <v>13920</v>
      </c>
      <c r="V69">
        <v>14315</v>
      </c>
      <c r="W69">
        <v>14729</v>
      </c>
      <c r="X69">
        <v>15116</v>
      </c>
      <c r="Y69">
        <v>15505</v>
      </c>
      <c r="Z69">
        <v>15887</v>
      </c>
      <c r="AA69">
        <v>16295</v>
      </c>
      <c r="AB69">
        <v>16671</v>
      </c>
      <c r="AC69">
        <v>17040</v>
      </c>
      <c r="AD69">
        <v>17390</v>
      </c>
      <c r="AE69">
        <v>17756</v>
      </c>
      <c r="AF69">
        <v>18167</v>
      </c>
      <c r="AG69">
        <v>18601</v>
      </c>
      <c r="AH69">
        <v>19059</v>
      </c>
      <c r="AI69">
        <v>19545</v>
      </c>
      <c r="AJ69">
        <v>20053</v>
      </c>
      <c r="AK69">
        <v>20595</v>
      </c>
      <c r="AL69">
        <v>21173</v>
      </c>
      <c r="AM69">
        <v>21804</v>
      </c>
      <c r="AN69">
        <v>22464</v>
      </c>
      <c r="AO69">
        <v>23133</v>
      </c>
      <c r="AP69">
        <v>23851</v>
      </c>
      <c r="AQ69">
        <v>24616</v>
      </c>
      <c r="AR69">
        <v>25440</v>
      </c>
      <c r="AS69">
        <v>26296</v>
      </c>
      <c r="AT69">
        <v>27169</v>
      </c>
      <c r="AU69">
        <v>28048</v>
      </c>
      <c r="AV69">
        <v>28917</v>
      </c>
      <c r="AW69">
        <v>29776</v>
      </c>
      <c r="AX69">
        <v>30637</v>
      </c>
      <c r="AY69">
        <v>31573</v>
      </c>
      <c r="AZ69">
        <v>32342</v>
      </c>
      <c r="BA69">
        <v>33057</v>
      </c>
      <c r="BB69">
        <v>33699</v>
      </c>
      <c r="BC69">
        <v>34293</v>
      </c>
      <c r="BD69">
        <v>35043</v>
      </c>
      <c r="BE69">
        <v>35855</v>
      </c>
      <c r="BF69">
        <v>36732</v>
      </c>
      <c r="BG69">
        <v>37537</v>
      </c>
      <c r="BH69">
        <v>38222</v>
      </c>
      <c r="BI69">
        <v>38813</v>
      </c>
      <c r="BJ69">
        <v>39391</v>
      </c>
      <c r="BK69">
        <v>39933</v>
      </c>
      <c r="BL69">
        <v>40534</v>
      </c>
      <c r="BM69">
        <v>41200</v>
      </c>
      <c r="BN69">
        <v>41940</v>
      </c>
      <c r="BO69">
        <v>42687</v>
      </c>
      <c r="BP69">
        <v>43230</v>
      </c>
      <c r="BQ69">
        <v>43651</v>
      </c>
      <c r="BR69">
        <v>43878</v>
      </c>
      <c r="BS69">
        <v>44167</v>
      </c>
      <c r="BT69">
        <v>44451</v>
      </c>
      <c r="BU69">
        <v>44770</v>
      </c>
      <c r="BV69">
        <v>45133</v>
      </c>
      <c r="BW69">
        <v>45681</v>
      </c>
      <c r="BX69">
        <v>46305</v>
      </c>
      <c r="BY69">
        <v>46882</v>
      </c>
      <c r="BZ69">
        <v>47454</v>
      </c>
      <c r="CA69">
        <v>48040</v>
      </c>
      <c r="CB69">
        <v>48798</v>
      </c>
      <c r="CC69">
        <v>49588</v>
      </c>
      <c r="CD69">
        <v>50368</v>
      </c>
      <c r="CE69">
        <v>51156</v>
      </c>
      <c r="CF69">
        <v>52052</v>
      </c>
      <c r="CG69">
        <v>52992</v>
      </c>
      <c r="CH69">
        <v>53987</v>
      </c>
      <c r="CI69">
        <v>55011</v>
      </c>
      <c r="CJ69">
        <v>56114</v>
      </c>
      <c r="CK69">
        <v>57289</v>
      </c>
      <c r="CL69">
        <v>58242</v>
      </c>
      <c r="CM69">
        <v>59172</v>
      </c>
      <c r="CN69">
        <v>60081</v>
      </c>
      <c r="CO69">
        <v>60624</v>
      </c>
      <c r="CP69">
        <v>61305</v>
      </c>
      <c r="CQ69">
        <v>61907</v>
      </c>
      <c r="CR69">
        <v>62421</v>
      </c>
      <c r="CS69">
        <v>63296</v>
      </c>
      <c r="CT69">
        <v>64037</v>
      </c>
      <c r="CU69">
        <v>64711</v>
      </c>
      <c r="CV69">
        <v>65642</v>
      </c>
      <c r="CW69">
        <v>66574</v>
      </c>
      <c r="CX69">
        <v>67486</v>
      </c>
      <c r="CY69">
        <v>68542</v>
      </c>
      <c r="CZ69">
        <v>69521</v>
      </c>
      <c r="DA69">
        <v>70533</v>
      </c>
      <c r="DB69">
        <v>71385</v>
      </c>
      <c r="DC69">
        <v>72408</v>
      </c>
      <c r="DD69">
        <v>73413</v>
      </c>
      <c r="DE69">
        <v>74306</v>
      </c>
      <c r="DF69">
        <v>75262</v>
      </c>
      <c r="DG69">
        <v>76378</v>
      </c>
      <c r="DH69">
        <v>77568</v>
      </c>
      <c r="DI69">
        <v>78856</v>
      </c>
      <c r="DJ69">
        <v>80204</v>
      </c>
      <c r="DK69">
        <v>81774</v>
      </c>
      <c r="DL69">
        <v>83401</v>
      </c>
      <c r="DM69">
        <v>85127</v>
      </c>
      <c r="DN69">
        <v>86921</v>
      </c>
      <c r="DO69">
        <v>88913</v>
      </c>
      <c r="DP69">
        <v>90799</v>
      </c>
      <c r="DQ69">
        <v>92473</v>
      </c>
      <c r="DR69">
        <v>93571</v>
      </c>
      <c r="DS69">
        <v>94541</v>
      </c>
      <c r="DT69">
        <v>95660</v>
      </c>
      <c r="DU69">
        <v>96839</v>
      </c>
      <c r="DV69">
        <v>98536</v>
      </c>
      <c r="DW69">
        <v>100008</v>
      </c>
      <c r="DX69">
        <v>101571</v>
      </c>
      <c r="DY69">
        <v>102813</v>
      </c>
      <c r="DZ69">
        <v>104437</v>
      </c>
      <c r="EA69">
        <v>106144</v>
      </c>
      <c r="EB69">
        <v>107682</v>
      </c>
      <c r="EC69">
        <v>109062</v>
      </c>
      <c r="ED69">
        <v>110234</v>
      </c>
      <c r="EE69">
        <v>111723</v>
      </c>
      <c r="EF69">
        <v>113053</v>
      </c>
      <c r="EG69">
        <v>114202</v>
      </c>
      <c r="EH69">
        <v>115151</v>
      </c>
      <c r="EI69">
        <v>116359</v>
      </c>
      <c r="EJ69">
        <v>117818</v>
      </c>
      <c r="EK69">
        <v>119334</v>
      </c>
      <c r="EL69">
        <v>121164</v>
      </c>
      <c r="EM69">
        <v>122661</v>
      </c>
      <c r="EN69">
        <v>123774</v>
      </c>
      <c r="EO69">
        <v>124665</v>
      </c>
      <c r="EP69">
        <v>125193</v>
      </c>
      <c r="EQ69">
        <v>126431</v>
      </c>
      <c r="ER69">
        <v>127634</v>
      </c>
      <c r="ES69">
        <v>129114</v>
      </c>
      <c r="ET69">
        <v>130403</v>
      </c>
      <c r="EU69">
        <v>131784</v>
      </c>
      <c r="EV69">
        <v>133092</v>
      </c>
      <c r="EW69">
        <v>134477</v>
      </c>
      <c r="EX69">
        <v>0</v>
      </c>
    </row>
    <row r="70" spans="1:154">
      <c r="A70" t="s">
        <v>420</v>
      </c>
      <c r="B70">
        <v>6484</v>
      </c>
      <c r="C70">
        <v>174341</v>
      </c>
      <c r="D70">
        <v>192927</v>
      </c>
      <c r="E70">
        <v>203095</v>
      </c>
      <c r="F70">
        <v>201641</v>
      </c>
      <c r="G70">
        <v>202332</v>
      </c>
      <c r="H70">
        <v>215603</v>
      </c>
      <c r="I70">
        <v>231309</v>
      </c>
      <c r="J70">
        <v>230418</v>
      </c>
      <c r="K70">
        <v>233586</v>
      </c>
      <c r="L70">
        <v>239841</v>
      </c>
      <c r="M70">
        <v>252737</v>
      </c>
      <c r="N70">
        <v>251953</v>
      </c>
      <c r="O70">
        <v>256491</v>
      </c>
      <c r="P70">
        <v>262960</v>
      </c>
      <c r="Q70">
        <v>286125</v>
      </c>
      <c r="R70">
        <v>283334</v>
      </c>
      <c r="S70">
        <v>285467</v>
      </c>
      <c r="T70">
        <v>303218</v>
      </c>
      <c r="U70">
        <v>314486</v>
      </c>
      <c r="V70">
        <v>292699</v>
      </c>
      <c r="W70">
        <v>305037</v>
      </c>
      <c r="X70">
        <v>310478</v>
      </c>
      <c r="Y70">
        <v>331718</v>
      </c>
      <c r="Z70">
        <v>329636</v>
      </c>
      <c r="AA70">
        <v>337365</v>
      </c>
      <c r="AB70">
        <v>353379</v>
      </c>
      <c r="AC70">
        <v>359117</v>
      </c>
      <c r="AD70">
        <v>373688</v>
      </c>
      <c r="AE70">
        <v>364970</v>
      </c>
      <c r="AF70">
        <v>380521</v>
      </c>
      <c r="AG70">
        <v>388864</v>
      </c>
      <c r="AH70">
        <v>387610</v>
      </c>
      <c r="AI70">
        <v>365437</v>
      </c>
      <c r="AJ70">
        <v>393102</v>
      </c>
      <c r="AK70">
        <v>385612</v>
      </c>
      <c r="AL70">
        <v>372238</v>
      </c>
      <c r="AM70">
        <v>373256</v>
      </c>
      <c r="AN70">
        <v>389444</v>
      </c>
      <c r="AO70">
        <v>387783</v>
      </c>
      <c r="AP70">
        <v>362369</v>
      </c>
      <c r="AQ70">
        <v>341612</v>
      </c>
      <c r="AR70">
        <v>373938</v>
      </c>
      <c r="AS70">
        <v>375173</v>
      </c>
      <c r="AT70">
        <v>370155</v>
      </c>
      <c r="AU70">
        <v>369613</v>
      </c>
      <c r="AV70">
        <v>415594</v>
      </c>
      <c r="AW70">
        <v>438998</v>
      </c>
      <c r="AX70">
        <v>442378</v>
      </c>
      <c r="AY70">
        <v>440571</v>
      </c>
      <c r="AZ70">
        <v>460184</v>
      </c>
      <c r="BA70">
        <v>481528</v>
      </c>
      <c r="BB70">
        <v>500732</v>
      </c>
      <c r="BC70">
        <v>495930</v>
      </c>
      <c r="BD70">
        <v>517654</v>
      </c>
      <c r="BE70">
        <v>518987</v>
      </c>
      <c r="BF70">
        <v>476373</v>
      </c>
      <c r="BG70">
        <v>477138</v>
      </c>
      <c r="BH70">
        <v>494742</v>
      </c>
      <c r="BI70">
        <v>481195</v>
      </c>
      <c r="BJ70">
        <v>483792</v>
      </c>
      <c r="BK70">
        <v>478660</v>
      </c>
      <c r="BL70">
        <v>470578</v>
      </c>
      <c r="BM70">
        <v>455048</v>
      </c>
      <c r="BN70">
        <v>454131</v>
      </c>
      <c r="BO70">
        <v>470266</v>
      </c>
      <c r="BP70">
        <v>489082</v>
      </c>
      <c r="BQ70">
        <v>467010</v>
      </c>
      <c r="BR70">
        <v>431690</v>
      </c>
      <c r="BS70">
        <v>466700</v>
      </c>
      <c r="BT70">
        <v>468754</v>
      </c>
      <c r="BU70">
        <v>462583</v>
      </c>
      <c r="BV70">
        <v>511548</v>
      </c>
      <c r="BW70">
        <v>509371</v>
      </c>
      <c r="BX70">
        <v>527825</v>
      </c>
      <c r="BY70">
        <v>520524</v>
      </c>
      <c r="BZ70">
        <v>515871</v>
      </c>
      <c r="CA70">
        <v>516567</v>
      </c>
      <c r="CB70">
        <v>565106</v>
      </c>
      <c r="CC70">
        <v>536480</v>
      </c>
      <c r="CD70">
        <v>515819</v>
      </c>
      <c r="CE70">
        <v>523171</v>
      </c>
      <c r="CF70">
        <v>556927</v>
      </c>
      <c r="CG70">
        <v>598726</v>
      </c>
      <c r="CH70">
        <v>616211</v>
      </c>
      <c r="CI70">
        <v>585396</v>
      </c>
      <c r="CJ70">
        <v>599255</v>
      </c>
      <c r="CK70">
        <v>598210</v>
      </c>
      <c r="CL70">
        <v>569864</v>
      </c>
      <c r="CM70">
        <v>581983</v>
      </c>
      <c r="CN70">
        <v>605852</v>
      </c>
      <c r="CO70">
        <v>621142</v>
      </c>
      <c r="CP70">
        <v>632611</v>
      </c>
      <c r="CQ70">
        <v>600232</v>
      </c>
      <c r="CR70">
        <v>630327</v>
      </c>
      <c r="CS70">
        <v>668785</v>
      </c>
      <c r="CT70">
        <v>652848</v>
      </c>
      <c r="CU70">
        <v>634399</v>
      </c>
      <c r="CV70">
        <v>667727</v>
      </c>
      <c r="CW70">
        <v>663369</v>
      </c>
      <c r="CX70">
        <v>659716</v>
      </c>
      <c r="CY70">
        <v>639584</v>
      </c>
      <c r="CZ70">
        <v>661305</v>
      </c>
      <c r="DA70">
        <v>650460</v>
      </c>
      <c r="DB70">
        <v>640612</v>
      </c>
      <c r="DC70">
        <v>628575</v>
      </c>
      <c r="DD70">
        <v>643596</v>
      </c>
      <c r="DE70">
        <v>646141</v>
      </c>
      <c r="DF70">
        <v>643690</v>
      </c>
      <c r="DG70">
        <v>636000</v>
      </c>
      <c r="DH70">
        <v>679938</v>
      </c>
      <c r="DI70">
        <v>689921</v>
      </c>
      <c r="DJ70">
        <v>658308</v>
      </c>
      <c r="DK70">
        <v>641577</v>
      </c>
      <c r="DL70">
        <v>667694</v>
      </c>
      <c r="DM70">
        <v>725711</v>
      </c>
      <c r="DN70">
        <v>703845</v>
      </c>
      <c r="DO70">
        <v>705307</v>
      </c>
      <c r="DP70">
        <v>724741</v>
      </c>
      <c r="DQ70">
        <v>1042401</v>
      </c>
      <c r="DR70">
        <v>1292370</v>
      </c>
      <c r="DS70">
        <v>1316783</v>
      </c>
      <c r="DT70">
        <v>1386471</v>
      </c>
      <c r="DU70">
        <v>1448745</v>
      </c>
      <c r="DV70">
        <v>1396676</v>
      </c>
      <c r="DW70">
        <v>1415910</v>
      </c>
      <c r="DX70">
        <v>1474770</v>
      </c>
      <c r="DY70">
        <v>1558065</v>
      </c>
      <c r="DZ70">
        <v>1619800</v>
      </c>
      <c r="EA70">
        <v>1460618</v>
      </c>
      <c r="EB70">
        <v>1477171</v>
      </c>
      <c r="EC70">
        <v>1408964</v>
      </c>
      <c r="ED70">
        <v>1422210</v>
      </c>
      <c r="EE70">
        <v>1383282</v>
      </c>
      <c r="EF70">
        <v>1460011</v>
      </c>
      <c r="EG70">
        <v>1497328</v>
      </c>
      <c r="EH70">
        <v>1519738</v>
      </c>
      <c r="EI70">
        <v>1549497</v>
      </c>
      <c r="EJ70">
        <v>1623732</v>
      </c>
      <c r="EK70">
        <v>1622387</v>
      </c>
      <c r="EL70">
        <v>1717464</v>
      </c>
      <c r="EM70">
        <v>1743636</v>
      </c>
      <c r="EN70">
        <v>1763022</v>
      </c>
      <c r="EO70">
        <v>1810191</v>
      </c>
      <c r="EP70">
        <v>1891992</v>
      </c>
      <c r="EQ70">
        <v>1813061</v>
      </c>
      <c r="ER70">
        <v>1991959</v>
      </c>
      <c r="ES70">
        <v>1973860</v>
      </c>
      <c r="ET70">
        <v>2140518</v>
      </c>
      <c r="EU70">
        <v>2173765</v>
      </c>
      <c r="EV70">
        <v>2241635</v>
      </c>
      <c r="EW70">
        <v>2278826</v>
      </c>
      <c r="EX70">
        <v>0</v>
      </c>
    </row>
    <row r="71" spans="1:154">
      <c r="A71" t="s">
        <v>234</v>
      </c>
      <c r="B71">
        <v>6536</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1174</v>
      </c>
      <c r="CU71">
        <v>2342</v>
      </c>
      <c r="CV71">
        <v>2355</v>
      </c>
      <c r="CW71">
        <v>2738</v>
      </c>
      <c r="CX71">
        <v>2796</v>
      </c>
      <c r="CY71">
        <v>2900</v>
      </c>
      <c r="CZ71">
        <v>2984</v>
      </c>
      <c r="DA71">
        <v>3338</v>
      </c>
      <c r="DB71">
        <v>3266</v>
      </c>
      <c r="DC71">
        <v>3157</v>
      </c>
      <c r="DD71">
        <v>3072</v>
      </c>
      <c r="DE71">
        <v>3263</v>
      </c>
      <c r="DF71">
        <v>3178</v>
      </c>
      <c r="DG71">
        <v>3064</v>
      </c>
      <c r="DH71">
        <v>2973</v>
      </c>
      <c r="DI71">
        <v>3074</v>
      </c>
      <c r="DJ71">
        <v>2761</v>
      </c>
      <c r="DK71">
        <v>2450</v>
      </c>
      <c r="DL71">
        <v>2160</v>
      </c>
      <c r="DM71">
        <v>2070</v>
      </c>
      <c r="DN71">
        <v>2135</v>
      </c>
      <c r="DO71">
        <v>2178</v>
      </c>
      <c r="DP71">
        <v>2227</v>
      </c>
      <c r="DQ71">
        <v>1914</v>
      </c>
      <c r="DR71">
        <v>1742</v>
      </c>
      <c r="DS71">
        <v>1552</v>
      </c>
      <c r="DT71">
        <v>1381</v>
      </c>
      <c r="DU71">
        <v>1144</v>
      </c>
      <c r="DV71">
        <v>1057</v>
      </c>
      <c r="DW71">
        <v>1000</v>
      </c>
      <c r="DX71">
        <v>929</v>
      </c>
      <c r="DY71">
        <v>916</v>
      </c>
      <c r="DZ71">
        <v>865</v>
      </c>
      <c r="EA71">
        <v>811</v>
      </c>
      <c r="EB71">
        <v>765</v>
      </c>
      <c r="EC71">
        <v>720</v>
      </c>
      <c r="ED71">
        <v>708</v>
      </c>
      <c r="EE71">
        <v>684</v>
      </c>
      <c r="EF71">
        <v>661</v>
      </c>
      <c r="EG71">
        <v>555</v>
      </c>
      <c r="EH71">
        <v>546</v>
      </c>
      <c r="EI71">
        <v>530</v>
      </c>
      <c r="EJ71">
        <v>519</v>
      </c>
      <c r="EK71">
        <v>519</v>
      </c>
      <c r="EL71">
        <v>513</v>
      </c>
      <c r="EM71">
        <v>499</v>
      </c>
      <c r="EN71">
        <v>490</v>
      </c>
      <c r="EO71">
        <v>386</v>
      </c>
      <c r="EP71">
        <v>381</v>
      </c>
      <c r="EQ71">
        <v>370</v>
      </c>
      <c r="ER71">
        <v>367</v>
      </c>
      <c r="ES71">
        <v>397</v>
      </c>
      <c r="ET71">
        <v>388</v>
      </c>
      <c r="EU71">
        <v>381</v>
      </c>
      <c r="EV71">
        <v>373</v>
      </c>
      <c r="EW71">
        <v>362</v>
      </c>
      <c r="EX71">
        <v>0</v>
      </c>
    </row>
    <row r="72" spans="1:154">
      <c r="A72" t="s">
        <v>236</v>
      </c>
      <c r="B72">
        <v>6548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1430</v>
      </c>
      <c r="CT72">
        <v>6654</v>
      </c>
      <c r="CU72">
        <v>12807</v>
      </c>
      <c r="CV72">
        <v>14945</v>
      </c>
      <c r="CW72">
        <v>15515</v>
      </c>
      <c r="CX72">
        <v>17021</v>
      </c>
      <c r="CY72">
        <v>17352</v>
      </c>
      <c r="CZ72">
        <v>17360</v>
      </c>
      <c r="DA72">
        <v>16211</v>
      </c>
      <c r="DB72">
        <v>17835</v>
      </c>
      <c r="DC72">
        <v>17214</v>
      </c>
      <c r="DD72">
        <v>17501</v>
      </c>
      <c r="DE72">
        <v>17563</v>
      </c>
      <c r="DF72">
        <v>17748</v>
      </c>
      <c r="DG72">
        <v>18323</v>
      </c>
      <c r="DH72">
        <v>17709</v>
      </c>
      <c r="DI72">
        <v>17927</v>
      </c>
      <c r="DJ72">
        <v>18936</v>
      </c>
      <c r="DK72">
        <v>18878</v>
      </c>
      <c r="DL72">
        <v>19793</v>
      </c>
      <c r="DM72">
        <v>19078</v>
      </c>
      <c r="DN72">
        <v>17932</v>
      </c>
      <c r="DO72">
        <v>15571</v>
      </c>
      <c r="DP72">
        <v>14761</v>
      </c>
      <c r="DQ72">
        <v>14268</v>
      </c>
      <c r="DR72">
        <v>10454</v>
      </c>
      <c r="DS72">
        <v>8712</v>
      </c>
      <c r="DT72">
        <v>9595</v>
      </c>
      <c r="DU72">
        <v>11143</v>
      </c>
      <c r="DV72">
        <v>11559</v>
      </c>
      <c r="DW72">
        <v>12321</v>
      </c>
      <c r="DX72">
        <v>10844</v>
      </c>
      <c r="DY72">
        <v>11673</v>
      </c>
      <c r="DZ72">
        <v>12376</v>
      </c>
      <c r="EA72">
        <v>12432</v>
      </c>
      <c r="EB72">
        <v>11823</v>
      </c>
      <c r="EC72">
        <v>9469</v>
      </c>
      <c r="ED72">
        <v>10386</v>
      </c>
      <c r="EE72">
        <v>11268</v>
      </c>
      <c r="EF72">
        <v>10488</v>
      </c>
      <c r="EG72">
        <v>10018</v>
      </c>
      <c r="EH72">
        <v>9809</v>
      </c>
      <c r="EI72">
        <v>10515</v>
      </c>
      <c r="EJ72">
        <v>10527</v>
      </c>
      <c r="EK72">
        <v>10316</v>
      </c>
      <c r="EL72">
        <v>11177</v>
      </c>
      <c r="EM72">
        <v>11026</v>
      </c>
      <c r="EN72">
        <v>11295</v>
      </c>
      <c r="EO72">
        <v>10197</v>
      </c>
      <c r="EP72">
        <v>10532</v>
      </c>
      <c r="EQ72">
        <v>10368</v>
      </c>
      <c r="ER72">
        <v>10242</v>
      </c>
      <c r="ES72">
        <v>8463</v>
      </c>
      <c r="ET72">
        <v>8731</v>
      </c>
      <c r="EU72">
        <v>8603</v>
      </c>
      <c r="EV72">
        <v>8600</v>
      </c>
      <c r="EW72">
        <v>8680</v>
      </c>
      <c r="EX72">
        <v>0</v>
      </c>
    </row>
    <row r="73" spans="1:154">
      <c r="A73" t="s">
        <v>235</v>
      </c>
      <c r="B73">
        <v>6542</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783</v>
      </c>
      <c r="CU73">
        <v>1561</v>
      </c>
      <c r="CV73">
        <v>1570</v>
      </c>
      <c r="CW73">
        <v>1825</v>
      </c>
      <c r="CX73">
        <v>1901</v>
      </c>
      <c r="CY73">
        <v>2007</v>
      </c>
      <c r="CZ73">
        <v>2099</v>
      </c>
      <c r="DA73">
        <v>2383</v>
      </c>
      <c r="DB73">
        <v>2433</v>
      </c>
      <c r="DC73">
        <v>2454</v>
      </c>
      <c r="DD73">
        <v>2491</v>
      </c>
      <c r="DE73">
        <v>2760</v>
      </c>
      <c r="DF73">
        <v>2741</v>
      </c>
      <c r="DG73">
        <v>2695</v>
      </c>
      <c r="DH73">
        <v>2668</v>
      </c>
      <c r="DI73">
        <v>2816</v>
      </c>
      <c r="DJ73">
        <v>3094</v>
      </c>
      <c r="DK73">
        <v>3356</v>
      </c>
      <c r="DL73">
        <v>3628</v>
      </c>
      <c r="DM73">
        <v>4298</v>
      </c>
      <c r="DN73">
        <v>4305</v>
      </c>
      <c r="DO73">
        <v>4270</v>
      </c>
      <c r="DP73">
        <v>4252</v>
      </c>
      <c r="DQ73">
        <v>3563</v>
      </c>
      <c r="DR73">
        <v>3651</v>
      </c>
      <c r="DS73">
        <v>3679</v>
      </c>
      <c r="DT73">
        <v>3728</v>
      </c>
      <c r="DU73">
        <v>3543</v>
      </c>
      <c r="DV73">
        <v>3201</v>
      </c>
      <c r="DW73">
        <v>2954</v>
      </c>
      <c r="DX73">
        <v>2670</v>
      </c>
      <c r="DY73">
        <v>2552</v>
      </c>
      <c r="DZ73">
        <v>2874</v>
      </c>
      <c r="EA73">
        <v>3159</v>
      </c>
      <c r="EB73">
        <v>3453</v>
      </c>
      <c r="EC73">
        <v>3727</v>
      </c>
      <c r="ED73">
        <v>3666</v>
      </c>
      <c r="EE73">
        <v>3540</v>
      </c>
      <c r="EF73">
        <v>3418</v>
      </c>
      <c r="EG73">
        <v>4154</v>
      </c>
      <c r="EH73">
        <v>4084</v>
      </c>
      <c r="EI73">
        <v>3961</v>
      </c>
      <c r="EJ73">
        <v>3877</v>
      </c>
      <c r="EK73">
        <v>4192</v>
      </c>
      <c r="EL73">
        <v>4146</v>
      </c>
      <c r="EM73">
        <v>4028</v>
      </c>
      <c r="EN73">
        <v>3954</v>
      </c>
      <c r="EO73">
        <v>4517</v>
      </c>
      <c r="EP73">
        <v>4456</v>
      </c>
      <c r="EQ73">
        <v>4330</v>
      </c>
      <c r="ER73">
        <v>4290</v>
      </c>
      <c r="ES73">
        <v>5099</v>
      </c>
      <c r="ET73">
        <v>4977</v>
      </c>
      <c r="EU73">
        <v>4890</v>
      </c>
      <c r="EV73">
        <v>4785</v>
      </c>
      <c r="EW73">
        <v>4647</v>
      </c>
      <c r="EX73">
        <v>0</v>
      </c>
    </row>
    <row r="74" spans="1:154">
      <c r="A74" t="s">
        <v>378</v>
      </c>
      <c r="B74">
        <v>6358</v>
      </c>
      <c r="C74">
        <v>6446</v>
      </c>
      <c r="D74">
        <v>7036</v>
      </c>
      <c r="E74">
        <v>5826</v>
      </c>
      <c r="F74">
        <v>5328</v>
      </c>
      <c r="G74">
        <v>8013</v>
      </c>
      <c r="H74">
        <v>8463</v>
      </c>
      <c r="I74">
        <v>9620</v>
      </c>
      <c r="J74">
        <v>10550</v>
      </c>
      <c r="K74">
        <v>12240</v>
      </c>
      <c r="L74">
        <v>12042</v>
      </c>
      <c r="M74">
        <v>13037</v>
      </c>
      <c r="N74">
        <v>13834</v>
      </c>
      <c r="O74">
        <v>13881</v>
      </c>
      <c r="P74">
        <v>14782</v>
      </c>
      <c r="Q74">
        <v>14760</v>
      </c>
      <c r="R74">
        <v>17076</v>
      </c>
      <c r="S74">
        <v>18173</v>
      </c>
      <c r="T74">
        <v>18459</v>
      </c>
      <c r="U74">
        <v>18255</v>
      </c>
      <c r="V74">
        <v>18986</v>
      </c>
      <c r="W74">
        <v>19888</v>
      </c>
      <c r="X74">
        <v>19764</v>
      </c>
      <c r="Y74">
        <v>19734</v>
      </c>
      <c r="Z74">
        <v>20307</v>
      </c>
      <c r="AA74">
        <v>20469</v>
      </c>
      <c r="AB74">
        <v>20897</v>
      </c>
      <c r="AC74">
        <v>22289</v>
      </c>
      <c r="AD74">
        <v>25129</v>
      </c>
      <c r="AE74">
        <v>26196</v>
      </c>
      <c r="AF74">
        <v>27405</v>
      </c>
      <c r="AG74">
        <v>27928</v>
      </c>
      <c r="AH74">
        <v>28032</v>
      </c>
      <c r="AI74">
        <v>28338</v>
      </c>
      <c r="AJ74">
        <v>24962</v>
      </c>
      <c r="AK74">
        <v>26958</v>
      </c>
      <c r="AL74">
        <v>29112</v>
      </c>
      <c r="AM74">
        <v>25533</v>
      </c>
      <c r="AN74">
        <v>23799</v>
      </c>
      <c r="AO74">
        <v>27264</v>
      </c>
      <c r="AP74">
        <v>27671</v>
      </c>
      <c r="AQ74">
        <v>28725</v>
      </c>
      <c r="AR74">
        <v>30632</v>
      </c>
      <c r="AS74">
        <v>31356</v>
      </c>
      <c r="AT74">
        <v>32275</v>
      </c>
      <c r="AU74">
        <v>31852</v>
      </c>
      <c r="AV74">
        <v>32067</v>
      </c>
      <c r="AW74">
        <v>34568</v>
      </c>
      <c r="AX74">
        <v>39684</v>
      </c>
      <c r="AY74">
        <v>36904</v>
      </c>
      <c r="AZ74">
        <v>35258</v>
      </c>
      <c r="BA74">
        <v>37793</v>
      </c>
      <c r="BB74">
        <v>39097</v>
      </c>
      <c r="BC74">
        <v>37607</v>
      </c>
      <c r="BD74">
        <v>41615</v>
      </c>
      <c r="BE74">
        <v>43109</v>
      </c>
      <c r="BF74">
        <v>38847</v>
      </c>
      <c r="BG74">
        <v>41089</v>
      </c>
      <c r="BH74">
        <v>40682</v>
      </c>
      <c r="BI74">
        <v>41605</v>
      </c>
      <c r="BJ74">
        <v>40151</v>
      </c>
      <c r="BK74">
        <v>42559</v>
      </c>
      <c r="BL74">
        <v>42371</v>
      </c>
      <c r="BM74">
        <v>42379</v>
      </c>
      <c r="BN74">
        <v>41351</v>
      </c>
      <c r="BO74">
        <v>50519</v>
      </c>
      <c r="BP74">
        <v>55145</v>
      </c>
      <c r="BQ74">
        <v>54544</v>
      </c>
      <c r="BR74">
        <v>53779</v>
      </c>
      <c r="BS74">
        <v>53266</v>
      </c>
      <c r="BT74">
        <v>52880</v>
      </c>
      <c r="BU74">
        <v>45069</v>
      </c>
      <c r="BV74">
        <v>44872</v>
      </c>
      <c r="BW74">
        <v>38315</v>
      </c>
      <c r="BX74">
        <v>38886</v>
      </c>
      <c r="BY74">
        <v>38599</v>
      </c>
      <c r="BZ74">
        <v>41957</v>
      </c>
      <c r="CA74">
        <v>41682</v>
      </c>
      <c r="CB74">
        <v>42836</v>
      </c>
      <c r="CC74">
        <v>46269</v>
      </c>
      <c r="CD74">
        <v>51037</v>
      </c>
      <c r="CE74">
        <v>48262</v>
      </c>
      <c r="CF74">
        <v>45974</v>
      </c>
      <c r="CG74">
        <v>46378</v>
      </c>
      <c r="CH74">
        <v>44452</v>
      </c>
      <c r="CI74">
        <v>44052</v>
      </c>
      <c r="CJ74">
        <v>41473</v>
      </c>
      <c r="CK74">
        <v>39682</v>
      </c>
      <c r="CL74">
        <v>41051</v>
      </c>
      <c r="CM74">
        <v>38741</v>
      </c>
      <c r="CN74">
        <v>39495</v>
      </c>
      <c r="CO74">
        <v>44666</v>
      </c>
      <c r="CP74">
        <v>43164</v>
      </c>
      <c r="CQ74">
        <v>42247</v>
      </c>
      <c r="CR74">
        <v>47606</v>
      </c>
      <c r="CS74">
        <v>48815</v>
      </c>
      <c r="CT74">
        <v>50977</v>
      </c>
      <c r="CU74">
        <v>51745</v>
      </c>
      <c r="CV74">
        <v>52934</v>
      </c>
      <c r="CW74">
        <v>54879</v>
      </c>
      <c r="CX74">
        <v>54972</v>
      </c>
      <c r="CY74">
        <v>54360</v>
      </c>
      <c r="CZ74">
        <v>52282</v>
      </c>
      <c r="DA74">
        <v>52002</v>
      </c>
      <c r="DB74">
        <v>54298</v>
      </c>
      <c r="DC74">
        <v>47496</v>
      </c>
      <c r="DD74">
        <v>46157</v>
      </c>
      <c r="DE74">
        <v>41025</v>
      </c>
      <c r="DF74">
        <v>35057</v>
      </c>
      <c r="DG74">
        <v>34898</v>
      </c>
      <c r="DH74">
        <v>36558</v>
      </c>
      <c r="DI74">
        <v>35088</v>
      </c>
      <c r="DJ74">
        <v>34239</v>
      </c>
      <c r="DK74">
        <v>34491</v>
      </c>
      <c r="DL74">
        <v>34129</v>
      </c>
      <c r="DM74">
        <v>35716</v>
      </c>
      <c r="DN74">
        <v>36379</v>
      </c>
      <c r="DO74">
        <v>39232</v>
      </c>
      <c r="DP74">
        <v>39560</v>
      </c>
      <c r="DQ74">
        <v>37076</v>
      </c>
      <c r="DR74">
        <v>40556</v>
      </c>
      <c r="DS74">
        <v>40167</v>
      </c>
      <c r="DT74">
        <v>45699</v>
      </c>
      <c r="DU74">
        <v>97060</v>
      </c>
      <c r="DV74">
        <v>94289</v>
      </c>
      <c r="DW74">
        <v>91928</v>
      </c>
      <c r="DX74">
        <v>89592</v>
      </c>
      <c r="DY74">
        <v>96025</v>
      </c>
      <c r="DZ74">
        <v>95148</v>
      </c>
      <c r="EA74">
        <v>100919</v>
      </c>
      <c r="EB74">
        <v>108521</v>
      </c>
      <c r="EC74">
        <v>109893</v>
      </c>
      <c r="ED74">
        <v>110914</v>
      </c>
      <c r="EE74">
        <v>112491</v>
      </c>
      <c r="EF74">
        <v>113605</v>
      </c>
      <c r="EG74">
        <v>116305</v>
      </c>
      <c r="EH74">
        <v>114201</v>
      </c>
      <c r="EI74">
        <v>111638</v>
      </c>
      <c r="EJ74">
        <v>111271</v>
      </c>
      <c r="EK74">
        <v>112631</v>
      </c>
      <c r="EL74">
        <v>109789</v>
      </c>
      <c r="EM74">
        <v>109286</v>
      </c>
      <c r="EN74">
        <v>110123</v>
      </c>
      <c r="EO74">
        <v>103748</v>
      </c>
      <c r="EP74">
        <v>97964</v>
      </c>
      <c r="EQ74">
        <v>88721</v>
      </c>
      <c r="ER74">
        <v>89475</v>
      </c>
      <c r="ES74">
        <v>89177</v>
      </c>
      <c r="ET74">
        <v>86912</v>
      </c>
      <c r="EU74">
        <v>87957</v>
      </c>
      <c r="EV74">
        <v>88073</v>
      </c>
      <c r="EW74">
        <v>89936</v>
      </c>
      <c r="EX74">
        <v>0</v>
      </c>
    </row>
    <row r="75" spans="1:154">
      <c r="A75" t="s">
        <v>158</v>
      </c>
      <c r="B75">
        <v>6362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-1</v>
      </c>
      <c r="AC75">
        <v>0</v>
      </c>
      <c r="AD75">
        <v>0</v>
      </c>
      <c r="AE75">
        <v>0</v>
      </c>
      <c r="AF75">
        <v>0</v>
      </c>
      <c r="AG75">
        <v>0</v>
      </c>
      <c r="AH75">
        <v>0</v>
      </c>
      <c r="AI75">
        <v>0</v>
      </c>
      <c r="AJ75">
        <v>0</v>
      </c>
      <c r="AK75">
        <v>0</v>
      </c>
      <c r="AL75">
        <v>0</v>
      </c>
      <c r="AM75">
        <v>0</v>
      </c>
      <c r="AN75">
        <v>0</v>
      </c>
      <c r="AO75">
        <v>0</v>
      </c>
      <c r="AP75">
        <v>-3</v>
      </c>
      <c r="AQ75">
        <v>0</v>
      </c>
      <c r="AR75">
        <v>0</v>
      </c>
      <c r="AS75">
        <v>0</v>
      </c>
      <c r="AT75">
        <v>0</v>
      </c>
      <c r="AU75">
        <v>0</v>
      </c>
      <c r="AV75">
        <v>0</v>
      </c>
      <c r="AW75">
        <v>0</v>
      </c>
      <c r="AX75">
        <v>0</v>
      </c>
      <c r="AY75">
        <v>0</v>
      </c>
      <c r="AZ75">
        <v>0</v>
      </c>
      <c r="BA75">
        <v>0</v>
      </c>
      <c r="BB75">
        <v>-2</v>
      </c>
      <c r="BC75">
        <v>0</v>
      </c>
      <c r="BD75">
        <v>-1</v>
      </c>
      <c r="BE75">
        <v>1</v>
      </c>
      <c r="BF75">
        <v>0</v>
      </c>
      <c r="BG75">
        <v>0</v>
      </c>
      <c r="BH75">
        <v>0</v>
      </c>
      <c r="BI75">
        <v>0</v>
      </c>
      <c r="BJ75">
        <v>0</v>
      </c>
      <c r="BK75">
        <v>0</v>
      </c>
      <c r="BL75">
        <v>0</v>
      </c>
      <c r="BM75">
        <v>0</v>
      </c>
      <c r="BN75">
        <v>0</v>
      </c>
      <c r="BO75">
        <v>0</v>
      </c>
      <c r="BP75">
        <v>0</v>
      </c>
      <c r="BQ75">
        <v>0</v>
      </c>
      <c r="BR75">
        <v>0</v>
      </c>
      <c r="BS75">
        <v>0</v>
      </c>
      <c r="BT75">
        <v>0</v>
      </c>
      <c r="BU75">
        <v>0</v>
      </c>
      <c r="BV75">
        <v>1</v>
      </c>
      <c r="BW75">
        <v>0</v>
      </c>
      <c r="BX75">
        <v>0</v>
      </c>
      <c r="BY75">
        <v>0</v>
      </c>
      <c r="BZ75">
        <v>3</v>
      </c>
      <c r="CA75">
        <v>0</v>
      </c>
      <c r="CB75">
        <v>0</v>
      </c>
      <c r="CC75">
        <v>0</v>
      </c>
      <c r="CD75">
        <v>-5</v>
      </c>
      <c r="CE75">
        <v>0</v>
      </c>
      <c r="CF75">
        <v>0</v>
      </c>
      <c r="CG75">
        <v>0</v>
      </c>
      <c r="CH75">
        <v>0</v>
      </c>
      <c r="CI75">
        <v>0</v>
      </c>
      <c r="CJ75">
        <v>0</v>
      </c>
      <c r="CK75">
        <v>0</v>
      </c>
      <c r="CL75">
        <v>0</v>
      </c>
      <c r="CM75">
        <v>0</v>
      </c>
      <c r="CN75">
        <v>0</v>
      </c>
      <c r="CO75">
        <v>-1</v>
      </c>
      <c r="CP75">
        <v>0</v>
      </c>
      <c r="CQ75">
        <v>0</v>
      </c>
      <c r="CR75">
        <v>0</v>
      </c>
      <c r="CS75">
        <v>4</v>
      </c>
      <c r="CT75">
        <v>4</v>
      </c>
      <c r="CU75">
        <v>5</v>
      </c>
      <c r="CV75">
        <v>4</v>
      </c>
      <c r="CW75">
        <v>4</v>
      </c>
      <c r="CX75">
        <v>4</v>
      </c>
      <c r="CY75">
        <v>4</v>
      </c>
      <c r="CZ75">
        <v>5</v>
      </c>
      <c r="DA75">
        <v>4</v>
      </c>
      <c r="DB75">
        <v>4</v>
      </c>
      <c r="DC75">
        <v>4</v>
      </c>
      <c r="DD75">
        <v>4</v>
      </c>
      <c r="DE75">
        <v>4</v>
      </c>
      <c r="DF75">
        <v>4</v>
      </c>
      <c r="DG75">
        <v>4</v>
      </c>
      <c r="DH75">
        <v>4</v>
      </c>
      <c r="DI75">
        <v>4</v>
      </c>
      <c r="DJ75">
        <v>4</v>
      </c>
      <c r="DK75">
        <v>4</v>
      </c>
      <c r="DL75">
        <v>4</v>
      </c>
      <c r="DM75">
        <v>4</v>
      </c>
      <c r="DN75">
        <v>4</v>
      </c>
      <c r="DO75">
        <v>4</v>
      </c>
      <c r="DP75">
        <v>4</v>
      </c>
      <c r="DQ75">
        <v>4</v>
      </c>
      <c r="DR75">
        <v>4</v>
      </c>
      <c r="DS75">
        <v>4</v>
      </c>
      <c r="DT75">
        <v>4</v>
      </c>
      <c r="DU75">
        <v>4</v>
      </c>
      <c r="DV75">
        <v>4</v>
      </c>
      <c r="DW75">
        <v>4</v>
      </c>
      <c r="DX75">
        <v>4</v>
      </c>
      <c r="DY75">
        <v>4</v>
      </c>
      <c r="DZ75">
        <v>4</v>
      </c>
      <c r="EA75">
        <v>4</v>
      </c>
      <c r="EB75">
        <v>4</v>
      </c>
      <c r="EC75">
        <v>4</v>
      </c>
      <c r="ED75">
        <v>4</v>
      </c>
      <c r="EE75">
        <v>4</v>
      </c>
      <c r="EF75">
        <v>4</v>
      </c>
      <c r="EG75">
        <v>4</v>
      </c>
      <c r="EH75">
        <v>4</v>
      </c>
      <c r="EI75">
        <v>4</v>
      </c>
      <c r="EJ75">
        <v>4</v>
      </c>
      <c r="EK75">
        <v>4</v>
      </c>
      <c r="EL75">
        <v>4</v>
      </c>
      <c r="EM75">
        <v>4</v>
      </c>
      <c r="EN75">
        <v>4</v>
      </c>
      <c r="EO75">
        <v>4</v>
      </c>
      <c r="EP75">
        <v>4</v>
      </c>
      <c r="EQ75">
        <v>4</v>
      </c>
      <c r="ER75">
        <v>4</v>
      </c>
      <c r="ES75">
        <v>4</v>
      </c>
      <c r="ET75">
        <v>4</v>
      </c>
      <c r="EU75">
        <v>4</v>
      </c>
      <c r="EV75">
        <v>4</v>
      </c>
      <c r="EW75">
        <v>4</v>
      </c>
      <c r="EX75">
        <v>0</v>
      </c>
    </row>
    <row r="76" spans="1:154">
      <c r="A76" t="s">
        <v>159</v>
      </c>
      <c r="B76">
        <v>6364</v>
      </c>
      <c r="C76">
        <v>2667</v>
      </c>
      <c r="D76">
        <v>2670</v>
      </c>
      <c r="E76">
        <v>2725</v>
      </c>
      <c r="F76">
        <v>2724</v>
      </c>
      <c r="G76">
        <v>3681</v>
      </c>
      <c r="H76">
        <v>3782</v>
      </c>
      <c r="I76">
        <v>4007</v>
      </c>
      <c r="J76">
        <v>2610</v>
      </c>
      <c r="K76">
        <v>3913</v>
      </c>
      <c r="L76">
        <v>3690</v>
      </c>
      <c r="M76">
        <v>3896</v>
      </c>
      <c r="N76">
        <v>4095</v>
      </c>
      <c r="O76">
        <v>4306</v>
      </c>
      <c r="P76">
        <v>4461</v>
      </c>
      <c r="Q76">
        <v>4809</v>
      </c>
      <c r="R76">
        <v>5250</v>
      </c>
      <c r="S76">
        <v>5229</v>
      </c>
      <c r="T76">
        <v>5478</v>
      </c>
      <c r="U76">
        <v>5628</v>
      </c>
      <c r="V76">
        <v>5025</v>
      </c>
      <c r="W76">
        <v>5341</v>
      </c>
      <c r="X76">
        <v>5459</v>
      </c>
      <c r="Y76">
        <v>5554</v>
      </c>
      <c r="Z76">
        <v>5641</v>
      </c>
      <c r="AA76">
        <v>5973</v>
      </c>
      <c r="AB76">
        <v>6196</v>
      </c>
      <c r="AC76">
        <v>6847</v>
      </c>
      <c r="AD76">
        <v>7293</v>
      </c>
      <c r="AE76">
        <v>7839</v>
      </c>
      <c r="AF76">
        <v>8213</v>
      </c>
      <c r="AG76">
        <v>8295</v>
      </c>
      <c r="AH76">
        <v>8395</v>
      </c>
      <c r="AI76">
        <v>8740</v>
      </c>
      <c r="AJ76">
        <v>8856</v>
      </c>
      <c r="AK76">
        <v>9078</v>
      </c>
      <c r="AL76">
        <v>10283</v>
      </c>
      <c r="AM76">
        <v>9899</v>
      </c>
      <c r="AN76">
        <v>9180</v>
      </c>
      <c r="AO76">
        <v>9074</v>
      </c>
      <c r="AP76">
        <v>9637</v>
      </c>
      <c r="AQ76">
        <v>9789</v>
      </c>
      <c r="AR76">
        <v>9380</v>
      </c>
      <c r="AS76">
        <v>9833</v>
      </c>
      <c r="AT76">
        <v>9951</v>
      </c>
      <c r="AU76">
        <v>10092</v>
      </c>
      <c r="AV76">
        <v>10490</v>
      </c>
      <c r="AW76">
        <v>10666</v>
      </c>
      <c r="AX76">
        <v>10989</v>
      </c>
      <c r="AY76">
        <v>10368</v>
      </c>
      <c r="AZ76">
        <v>10309</v>
      </c>
      <c r="BA76">
        <v>10722</v>
      </c>
      <c r="BB76">
        <v>11240</v>
      </c>
      <c r="BC76">
        <v>10947</v>
      </c>
      <c r="BD76">
        <v>11597</v>
      </c>
      <c r="BE76">
        <v>12111</v>
      </c>
      <c r="BF76">
        <v>8503</v>
      </c>
      <c r="BG76">
        <v>8787</v>
      </c>
      <c r="BH76">
        <v>8987</v>
      </c>
      <c r="BI76">
        <v>9203</v>
      </c>
      <c r="BJ76">
        <v>9039</v>
      </c>
      <c r="BK76">
        <v>9383</v>
      </c>
      <c r="BL76">
        <v>9731</v>
      </c>
      <c r="BM76">
        <v>9971</v>
      </c>
      <c r="BN76">
        <v>10039</v>
      </c>
      <c r="BO76">
        <v>11651</v>
      </c>
      <c r="BP76">
        <v>11869</v>
      </c>
      <c r="BQ76">
        <v>11035</v>
      </c>
      <c r="BR76">
        <v>11037</v>
      </c>
      <c r="BS76">
        <v>11046</v>
      </c>
      <c r="BT76">
        <v>10980</v>
      </c>
      <c r="BU76">
        <v>10177</v>
      </c>
      <c r="BV76">
        <v>10312</v>
      </c>
      <c r="BW76">
        <v>9879</v>
      </c>
      <c r="BX76">
        <v>10023</v>
      </c>
      <c r="BY76">
        <v>9997</v>
      </c>
      <c r="BZ76">
        <v>10027</v>
      </c>
      <c r="CA76">
        <v>10108</v>
      </c>
      <c r="CB76">
        <v>10001</v>
      </c>
      <c r="CC76">
        <v>10106</v>
      </c>
      <c r="CD76">
        <v>10603</v>
      </c>
      <c r="CE76">
        <v>9682</v>
      </c>
      <c r="CF76">
        <v>9719</v>
      </c>
      <c r="CG76">
        <v>10284</v>
      </c>
      <c r="CH76">
        <v>10336</v>
      </c>
      <c r="CI76">
        <v>10335</v>
      </c>
      <c r="CJ76">
        <v>10444</v>
      </c>
      <c r="CK76">
        <v>10316</v>
      </c>
      <c r="CL76">
        <v>10539</v>
      </c>
      <c r="CM76">
        <v>10379</v>
      </c>
      <c r="CN76">
        <v>10409</v>
      </c>
      <c r="CO76">
        <v>10919</v>
      </c>
      <c r="CP76">
        <v>10774</v>
      </c>
      <c r="CQ76">
        <v>10809</v>
      </c>
      <c r="CR76">
        <v>11645</v>
      </c>
      <c r="CS76">
        <v>11710</v>
      </c>
      <c r="CT76">
        <v>12166</v>
      </c>
      <c r="CU76">
        <v>11392</v>
      </c>
      <c r="CV76">
        <v>11720</v>
      </c>
      <c r="CW76">
        <v>12062</v>
      </c>
      <c r="CX76">
        <v>12638</v>
      </c>
      <c r="CY76">
        <v>12691</v>
      </c>
      <c r="CZ76">
        <v>12659</v>
      </c>
      <c r="DA76">
        <v>12782</v>
      </c>
      <c r="DB76">
        <v>13582</v>
      </c>
      <c r="DC76">
        <v>11564</v>
      </c>
      <c r="DD76">
        <v>11243</v>
      </c>
      <c r="DE76">
        <v>8245</v>
      </c>
      <c r="DF76">
        <v>8210</v>
      </c>
      <c r="DG76">
        <v>8344</v>
      </c>
      <c r="DH76">
        <v>8618</v>
      </c>
      <c r="DI76">
        <v>8655</v>
      </c>
      <c r="DJ76">
        <v>8870</v>
      </c>
      <c r="DK76">
        <v>8948</v>
      </c>
      <c r="DL76">
        <v>9018</v>
      </c>
      <c r="DM76">
        <v>9301</v>
      </c>
      <c r="DN76">
        <v>9476</v>
      </c>
      <c r="DO76">
        <v>9892</v>
      </c>
      <c r="DP76">
        <v>9849</v>
      </c>
      <c r="DQ76">
        <v>9418</v>
      </c>
      <c r="DR76">
        <v>9340</v>
      </c>
      <c r="DS76">
        <v>9082</v>
      </c>
      <c r="DT76">
        <v>9437</v>
      </c>
      <c r="DU76">
        <v>57945</v>
      </c>
      <c r="DV76">
        <v>57814</v>
      </c>
      <c r="DW76">
        <v>55996</v>
      </c>
      <c r="DX76">
        <v>54551</v>
      </c>
      <c r="DY76">
        <v>57410</v>
      </c>
      <c r="DZ76">
        <v>56824</v>
      </c>
      <c r="EA76">
        <v>56543</v>
      </c>
      <c r="EB76">
        <v>57234</v>
      </c>
      <c r="EC76">
        <v>55875</v>
      </c>
      <c r="ED76">
        <v>54956</v>
      </c>
      <c r="EE76">
        <v>55460</v>
      </c>
      <c r="EF76">
        <v>54341</v>
      </c>
      <c r="EG76">
        <v>55232</v>
      </c>
      <c r="EH76">
        <v>55050</v>
      </c>
      <c r="EI76">
        <v>53704</v>
      </c>
      <c r="EJ76">
        <v>53881</v>
      </c>
      <c r="EK76">
        <v>54966</v>
      </c>
      <c r="EL76">
        <v>55184</v>
      </c>
      <c r="EM76">
        <v>55394</v>
      </c>
      <c r="EN76">
        <v>55411</v>
      </c>
      <c r="EO76">
        <v>53148</v>
      </c>
      <c r="EP76">
        <v>51941</v>
      </c>
      <c r="EQ76">
        <v>49459</v>
      </c>
      <c r="ER76">
        <v>50425</v>
      </c>
      <c r="ES76">
        <v>50332</v>
      </c>
      <c r="ET76">
        <v>49688</v>
      </c>
      <c r="EU76">
        <v>50518</v>
      </c>
      <c r="EV76">
        <v>50161</v>
      </c>
      <c r="EW76">
        <v>50054</v>
      </c>
      <c r="EX76">
        <v>0</v>
      </c>
    </row>
    <row r="77" spans="1:154">
      <c r="A77" t="s">
        <v>160</v>
      </c>
      <c r="B77">
        <v>6366</v>
      </c>
      <c r="C77">
        <v>1142</v>
      </c>
      <c r="D77">
        <v>1237</v>
      </c>
      <c r="E77">
        <v>1313</v>
      </c>
      <c r="F77">
        <v>1280</v>
      </c>
      <c r="G77">
        <v>1250</v>
      </c>
      <c r="H77">
        <v>1416</v>
      </c>
      <c r="I77">
        <v>1704</v>
      </c>
      <c r="J77">
        <v>2910</v>
      </c>
      <c r="K77">
        <v>3492</v>
      </c>
      <c r="L77">
        <v>4031</v>
      </c>
      <c r="M77">
        <v>4658</v>
      </c>
      <c r="N77">
        <v>5094</v>
      </c>
      <c r="O77">
        <v>5407</v>
      </c>
      <c r="P77">
        <v>6101</v>
      </c>
      <c r="Q77">
        <v>6437</v>
      </c>
      <c r="R77">
        <v>7378</v>
      </c>
      <c r="S77">
        <v>9305</v>
      </c>
      <c r="T77">
        <v>9449</v>
      </c>
      <c r="U77">
        <v>9437</v>
      </c>
      <c r="V77">
        <v>11360</v>
      </c>
      <c r="W77">
        <v>11741</v>
      </c>
      <c r="X77">
        <v>11709</v>
      </c>
      <c r="Y77">
        <v>11666</v>
      </c>
      <c r="Z77">
        <v>11607</v>
      </c>
      <c r="AA77">
        <v>11426</v>
      </c>
      <c r="AB77">
        <v>11444</v>
      </c>
      <c r="AC77">
        <v>11734</v>
      </c>
      <c r="AD77">
        <v>11996</v>
      </c>
      <c r="AE77">
        <v>12065</v>
      </c>
      <c r="AF77">
        <v>12163</v>
      </c>
      <c r="AG77">
        <v>11973</v>
      </c>
      <c r="AH77">
        <v>11790</v>
      </c>
      <c r="AI77">
        <v>11773</v>
      </c>
      <c r="AJ77">
        <v>11381</v>
      </c>
      <c r="AK77">
        <v>10982</v>
      </c>
      <c r="AL77">
        <v>11415</v>
      </c>
      <c r="AM77">
        <v>10707</v>
      </c>
      <c r="AN77">
        <v>10052</v>
      </c>
      <c r="AO77">
        <v>9703</v>
      </c>
      <c r="AP77">
        <v>9803</v>
      </c>
      <c r="AQ77">
        <v>9123</v>
      </c>
      <c r="AR77">
        <v>8948</v>
      </c>
      <c r="AS77">
        <v>8854</v>
      </c>
      <c r="AT77">
        <v>9106</v>
      </c>
      <c r="AU77">
        <v>8788</v>
      </c>
      <c r="AV77">
        <v>8508</v>
      </c>
      <c r="AW77">
        <v>8942</v>
      </c>
      <c r="AX77">
        <v>9135</v>
      </c>
      <c r="AY77">
        <v>8966</v>
      </c>
      <c r="AZ77">
        <v>8691</v>
      </c>
      <c r="BA77">
        <v>9157</v>
      </c>
      <c r="BB77">
        <v>9551</v>
      </c>
      <c r="BC77">
        <v>9061</v>
      </c>
      <c r="BD77">
        <v>9451</v>
      </c>
      <c r="BE77">
        <v>9850</v>
      </c>
      <c r="BF77">
        <v>11853</v>
      </c>
      <c r="BG77">
        <v>12277</v>
      </c>
      <c r="BH77">
        <v>12031</v>
      </c>
      <c r="BI77">
        <v>12200</v>
      </c>
      <c r="BJ77">
        <v>11920</v>
      </c>
      <c r="BK77">
        <v>12234</v>
      </c>
      <c r="BL77">
        <v>12283</v>
      </c>
      <c r="BM77">
        <v>12165</v>
      </c>
      <c r="BN77">
        <v>12128</v>
      </c>
      <c r="BO77">
        <v>13515</v>
      </c>
      <c r="BP77">
        <v>14373</v>
      </c>
      <c r="BQ77">
        <v>14777</v>
      </c>
      <c r="BR77">
        <v>14745</v>
      </c>
      <c r="BS77">
        <v>15344</v>
      </c>
      <c r="BT77">
        <v>15377</v>
      </c>
      <c r="BU77">
        <v>15515</v>
      </c>
      <c r="BV77">
        <v>15529</v>
      </c>
      <c r="BW77">
        <v>13939</v>
      </c>
      <c r="BX77">
        <v>13898</v>
      </c>
      <c r="BY77">
        <v>14135</v>
      </c>
      <c r="BZ77">
        <v>18164</v>
      </c>
      <c r="CA77">
        <v>18065</v>
      </c>
      <c r="CB77">
        <v>19033</v>
      </c>
      <c r="CC77">
        <v>21729</v>
      </c>
      <c r="CD77">
        <v>24205</v>
      </c>
      <c r="CE77">
        <v>23354</v>
      </c>
      <c r="CF77">
        <v>21592</v>
      </c>
      <c r="CG77">
        <v>20094</v>
      </c>
      <c r="CH77">
        <v>18074</v>
      </c>
      <c r="CI77">
        <v>17985</v>
      </c>
      <c r="CJ77">
        <v>15542</v>
      </c>
      <c r="CK77">
        <v>13799</v>
      </c>
      <c r="CL77">
        <v>14944</v>
      </c>
      <c r="CM77">
        <v>13896</v>
      </c>
      <c r="CN77">
        <v>14739</v>
      </c>
      <c r="CO77">
        <v>18519</v>
      </c>
      <c r="CP77">
        <v>17968</v>
      </c>
      <c r="CQ77">
        <v>17174</v>
      </c>
      <c r="CR77">
        <v>19956</v>
      </c>
      <c r="CS77">
        <v>20980</v>
      </c>
      <c r="CT77">
        <v>22069</v>
      </c>
      <c r="CU77">
        <v>22975</v>
      </c>
      <c r="CV77">
        <v>23373</v>
      </c>
      <c r="CW77">
        <v>24190</v>
      </c>
      <c r="CX77">
        <v>22660</v>
      </c>
      <c r="CY77">
        <v>21765</v>
      </c>
      <c r="CZ77">
        <v>20189</v>
      </c>
      <c r="DA77">
        <v>19569</v>
      </c>
      <c r="DB77">
        <v>19608</v>
      </c>
      <c r="DC77">
        <v>15406</v>
      </c>
      <c r="DD77">
        <v>15400</v>
      </c>
      <c r="DE77">
        <v>13414</v>
      </c>
      <c r="DF77">
        <v>8149</v>
      </c>
      <c r="DG77">
        <v>7503</v>
      </c>
      <c r="DH77">
        <v>8032</v>
      </c>
      <c r="DI77">
        <v>6747</v>
      </c>
      <c r="DJ77">
        <v>5171</v>
      </c>
      <c r="DK77">
        <v>4968</v>
      </c>
      <c r="DL77">
        <v>4692</v>
      </c>
      <c r="DM77">
        <v>4606</v>
      </c>
      <c r="DN77">
        <v>4375</v>
      </c>
      <c r="DO77">
        <v>4431</v>
      </c>
      <c r="DP77">
        <v>5367</v>
      </c>
      <c r="DQ77">
        <v>4832</v>
      </c>
      <c r="DR77">
        <v>7816</v>
      </c>
      <c r="DS77">
        <v>8331</v>
      </c>
      <c r="DT77">
        <v>12248</v>
      </c>
      <c r="DU77">
        <v>13513</v>
      </c>
      <c r="DV77">
        <v>11518</v>
      </c>
      <c r="DW77">
        <v>11731</v>
      </c>
      <c r="DX77">
        <v>11498</v>
      </c>
      <c r="DY77">
        <v>13071</v>
      </c>
      <c r="DZ77">
        <v>12625</v>
      </c>
      <c r="EA77">
        <v>19487</v>
      </c>
      <c r="EB77">
        <v>25696</v>
      </c>
      <c r="EC77">
        <v>28947</v>
      </c>
      <c r="ED77">
        <v>30337</v>
      </c>
      <c r="EE77">
        <v>31692</v>
      </c>
      <c r="EF77">
        <v>34197</v>
      </c>
      <c r="EG77">
        <v>35495</v>
      </c>
      <c r="EH77">
        <v>34409</v>
      </c>
      <c r="EI77">
        <v>34303</v>
      </c>
      <c r="EJ77">
        <v>34112</v>
      </c>
      <c r="EK77">
        <v>33706</v>
      </c>
      <c r="EL77">
        <v>30998</v>
      </c>
      <c r="EM77">
        <v>30055</v>
      </c>
      <c r="EN77">
        <v>30781</v>
      </c>
      <c r="EO77">
        <v>28507</v>
      </c>
      <c r="EP77">
        <v>25312</v>
      </c>
      <c r="EQ77">
        <v>19933</v>
      </c>
      <c r="ER77">
        <v>19385</v>
      </c>
      <c r="ES77">
        <v>19024</v>
      </c>
      <c r="ET77">
        <v>17748</v>
      </c>
      <c r="EU77">
        <v>16946</v>
      </c>
      <c r="EV77">
        <v>17002</v>
      </c>
      <c r="EW77">
        <v>18618</v>
      </c>
      <c r="EX77">
        <v>0</v>
      </c>
    </row>
    <row r="78" spans="1:154">
      <c r="A78" t="s">
        <v>161</v>
      </c>
      <c r="B78">
        <v>8252</v>
      </c>
      <c r="C78">
        <v>3754</v>
      </c>
      <c r="D78">
        <v>2942</v>
      </c>
      <c r="E78">
        <v>1536</v>
      </c>
      <c r="F78">
        <v>2483</v>
      </c>
      <c r="G78">
        <v>2334</v>
      </c>
      <c r="H78">
        <v>2339</v>
      </c>
      <c r="I78">
        <v>2245</v>
      </c>
      <c r="J78">
        <v>5104</v>
      </c>
      <c r="K78">
        <v>7060</v>
      </c>
      <c r="L78">
        <v>6430</v>
      </c>
      <c r="M78">
        <v>5567</v>
      </c>
      <c r="N78">
        <v>5129</v>
      </c>
      <c r="O78">
        <v>4953</v>
      </c>
      <c r="P78">
        <v>4779</v>
      </c>
      <c r="Q78">
        <v>5116</v>
      </c>
      <c r="R78">
        <v>5764</v>
      </c>
      <c r="S78">
        <v>4962</v>
      </c>
      <c r="T78">
        <v>4322</v>
      </c>
      <c r="U78">
        <v>3721</v>
      </c>
      <c r="V78">
        <v>3688</v>
      </c>
      <c r="W78">
        <v>4011</v>
      </c>
      <c r="X78">
        <v>3733</v>
      </c>
      <c r="Y78">
        <v>3522</v>
      </c>
      <c r="Z78">
        <v>3597</v>
      </c>
      <c r="AA78">
        <v>3971</v>
      </c>
      <c r="AB78">
        <v>4149</v>
      </c>
      <c r="AC78">
        <v>4963</v>
      </c>
      <c r="AD78">
        <v>7016</v>
      </c>
      <c r="AE78">
        <v>7673</v>
      </c>
      <c r="AF78">
        <v>8200</v>
      </c>
      <c r="AG78">
        <v>9126</v>
      </c>
      <c r="AH78">
        <v>9475</v>
      </c>
      <c r="AI78">
        <v>9467</v>
      </c>
      <c r="AJ78">
        <v>9177</v>
      </c>
      <c r="AK78">
        <v>7101</v>
      </c>
      <c r="AL78">
        <v>5676</v>
      </c>
      <c r="AM78">
        <v>6652</v>
      </c>
      <c r="AN78">
        <v>6226</v>
      </c>
      <c r="AO78">
        <v>9528</v>
      </c>
      <c r="AP78">
        <v>9129</v>
      </c>
      <c r="AQ78">
        <v>10485</v>
      </c>
      <c r="AR78">
        <v>19213</v>
      </c>
      <c r="AS78">
        <v>26411</v>
      </c>
      <c r="AT78">
        <v>31333</v>
      </c>
      <c r="AU78">
        <v>33452</v>
      </c>
      <c r="AV78">
        <v>34225</v>
      </c>
      <c r="AW78">
        <v>34454</v>
      </c>
      <c r="AX78">
        <v>32633</v>
      </c>
      <c r="AY78">
        <v>30096</v>
      </c>
      <c r="AZ78">
        <v>28682</v>
      </c>
      <c r="BA78">
        <v>25939</v>
      </c>
      <c r="BB78">
        <v>27626</v>
      </c>
      <c r="BC78">
        <v>26060</v>
      </c>
      <c r="BD78">
        <v>24487</v>
      </c>
      <c r="BE78">
        <v>24432</v>
      </c>
      <c r="BF78">
        <v>21514</v>
      </c>
      <c r="BG78">
        <v>22328</v>
      </c>
      <c r="BH78">
        <v>22334</v>
      </c>
      <c r="BI78">
        <v>23272</v>
      </c>
      <c r="BJ78">
        <v>22340</v>
      </c>
      <c r="BK78">
        <v>23297</v>
      </c>
      <c r="BL78">
        <v>22408</v>
      </c>
      <c r="BM78">
        <v>23197</v>
      </c>
      <c r="BN78">
        <v>22031</v>
      </c>
      <c r="BO78">
        <v>25286</v>
      </c>
      <c r="BP78">
        <v>23961</v>
      </c>
      <c r="BQ78">
        <v>21653</v>
      </c>
      <c r="BR78">
        <v>21099</v>
      </c>
      <c r="BS78">
        <v>19985</v>
      </c>
      <c r="BT78">
        <v>19554</v>
      </c>
      <c r="BU78">
        <v>19484</v>
      </c>
      <c r="BV78">
        <v>19264</v>
      </c>
      <c r="BW78">
        <v>17950</v>
      </c>
      <c r="BX78">
        <v>17970</v>
      </c>
      <c r="BY78">
        <v>17592</v>
      </c>
      <c r="BZ78">
        <v>17046</v>
      </c>
      <c r="CA78">
        <v>16711</v>
      </c>
      <c r="CB78">
        <v>17366</v>
      </c>
      <c r="CC78">
        <v>18448</v>
      </c>
      <c r="CD78">
        <v>19767</v>
      </c>
      <c r="CE78">
        <v>15171</v>
      </c>
      <c r="CF78">
        <v>14799</v>
      </c>
      <c r="CG78">
        <v>16105</v>
      </c>
      <c r="CH78">
        <v>16140</v>
      </c>
      <c r="CI78">
        <v>15803</v>
      </c>
      <c r="CJ78">
        <v>15550</v>
      </c>
      <c r="CK78">
        <v>15642</v>
      </c>
      <c r="CL78">
        <v>15670</v>
      </c>
      <c r="CM78">
        <v>14554</v>
      </c>
      <c r="CN78">
        <v>14428</v>
      </c>
      <c r="CO78">
        <v>15366</v>
      </c>
      <c r="CP78">
        <v>14559</v>
      </c>
      <c r="CQ78">
        <v>14379</v>
      </c>
      <c r="CR78">
        <v>16161</v>
      </c>
      <c r="CS78">
        <v>16130</v>
      </c>
      <c r="CT78">
        <v>16913</v>
      </c>
      <c r="CU78">
        <v>17383</v>
      </c>
      <c r="CV78">
        <v>17849</v>
      </c>
      <c r="CW78">
        <v>18636</v>
      </c>
      <c r="CX78">
        <v>19868</v>
      </c>
      <c r="CY78">
        <v>19914</v>
      </c>
      <c r="CZ78">
        <v>19444</v>
      </c>
      <c r="DA78">
        <v>19663</v>
      </c>
      <c r="DB78">
        <v>21368</v>
      </c>
      <c r="DC78">
        <v>20539</v>
      </c>
      <c r="DD78">
        <v>19526</v>
      </c>
      <c r="DE78">
        <v>19380</v>
      </c>
      <c r="DF78">
        <v>18928</v>
      </c>
      <c r="DG78">
        <v>19305</v>
      </c>
      <c r="DH78">
        <v>20194</v>
      </c>
      <c r="DI78">
        <v>19961</v>
      </c>
      <c r="DJ78">
        <v>20482</v>
      </c>
      <c r="DK78">
        <v>20868</v>
      </c>
      <c r="DL78">
        <v>20758</v>
      </c>
      <c r="DM78">
        <v>22144</v>
      </c>
      <c r="DN78">
        <v>22942</v>
      </c>
      <c r="DO78">
        <v>25285</v>
      </c>
      <c r="DP78">
        <v>24894</v>
      </c>
      <c r="DQ78">
        <v>23499</v>
      </c>
      <c r="DR78">
        <v>25874</v>
      </c>
      <c r="DS78">
        <v>23615</v>
      </c>
      <c r="DT78">
        <v>24584</v>
      </c>
      <c r="DU78">
        <v>25966</v>
      </c>
      <c r="DV78">
        <v>25272</v>
      </c>
      <c r="DW78">
        <v>24454</v>
      </c>
      <c r="DX78">
        <v>23789</v>
      </c>
      <c r="DY78">
        <v>25942</v>
      </c>
      <c r="DZ78">
        <v>26125</v>
      </c>
      <c r="EA78">
        <v>26289</v>
      </c>
      <c r="EB78">
        <v>27013</v>
      </c>
      <c r="EC78">
        <v>26471</v>
      </c>
      <c r="ED78">
        <v>26029</v>
      </c>
      <c r="EE78">
        <v>25605</v>
      </c>
      <c r="EF78">
        <v>25280</v>
      </c>
      <c r="EG78">
        <v>25801</v>
      </c>
      <c r="EH78">
        <v>24985</v>
      </c>
      <c r="EI78">
        <v>23747</v>
      </c>
      <c r="EJ78">
        <v>23485</v>
      </c>
      <c r="EK78">
        <v>24165</v>
      </c>
      <c r="EL78">
        <v>23821</v>
      </c>
      <c r="EM78">
        <v>24046</v>
      </c>
      <c r="EN78">
        <v>24121</v>
      </c>
      <c r="EO78">
        <v>22279</v>
      </c>
      <c r="EP78">
        <v>21071</v>
      </c>
      <c r="EQ78">
        <v>19519</v>
      </c>
      <c r="ER78">
        <v>19840</v>
      </c>
      <c r="ES78">
        <v>20002</v>
      </c>
      <c r="ET78">
        <v>19643</v>
      </c>
      <c r="EU78">
        <v>20853</v>
      </c>
      <c r="EV78">
        <v>21240</v>
      </c>
      <c r="EW78">
        <v>21595</v>
      </c>
      <c r="EX78">
        <v>0</v>
      </c>
    </row>
    <row r="79" spans="1:154">
      <c r="A79" t="s">
        <v>163</v>
      </c>
      <c r="B79">
        <v>6368</v>
      </c>
      <c r="C79">
        <v>2637</v>
      </c>
      <c r="D79">
        <v>3129</v>
      </c>
      <c r="E79">
        <v>1788</v>
      </c>
      <c r="F79">
        <v>1324</v>
      </c>
      <c r="G79">
        <v>3082</v>
      </c>
      <c r="H79">
        <v>3265</v>
      </c>
      <c r="I79">
        <v>3909</v>
      </c>
      <c r="J79">
        <v>5030</v>
      </c>
      <c r="K79">
        <v>4835</v>
      </c>
      <c r="L79">
        <v>4321</v>
      </c>
      <c r="M79">
        <v>4483</v>
      </c>
      <c r="N79">
        <v>4645</v>
      </c>
      <c r="O79">
        <v>4168</v>
      </c>
      <c r="P79">
        <v>4220</v>
      </c>
      <c r="Q79">
        <v>3514</v>
      </c>
      <c r="R79">
        <v>4448</v>
      </c>
      <c r="S79">
        <v>3639</v>
      </c>
      <c r="T79">
        <v>3532</v>
      </c>
      <c r="U79">
        <v>3190</v>
      </c>
      <c r="V79">
        <v>2601</v>
      </c>
      <c r="W79">
        <v>2806</v>
      </c>
      <c r="X79">
        <v>2596</v>
      </c>
      <c r="Y79">
        <v>2514</v>
      </c>
      <c r="Z79">
        <v>3059</v>
      </c>
      <c r="AA79">
        <v>3070</v>
      </c>
      <c r="AB79">
        <v>3258</v>
      </c>
      <c r="AC79">
        <v>3708</v>
      </c>
      <c r="AD79">
        <v>5840</v>
      </c>
      <c r="AE79">
        <v>6292</v>
      </c>
      <c r="AF79">
        <v>7029</v>
      </c>
      <c r="AG79">
        <v>7660</v>
      </c>
      <c r="AH79">
        <v>7847</v>
      </c>
      <c r="AI79">
        <v>7825</v>
      </c>
      <c r="AJ79">
        <v>4725</v>
      </c>
      <c r="AK79">
        <v>6898</v>
      </c>
      <c r="AL79">
        <v>7414</v>
      </c>
      <c r="AM79">
        <v>4927</v>
      </c>
      <c r="AN79">
        <v>4567</v>
      </c>
      <c r="AO79">
        <v>8487</v>
      </c>
      <c r="AP79">
        <v>8234</v>
      </c>
      <c r="AQ79">
        <v>9813</v>
      </c>
      <c r="AR79">
        <v>12304</v>
      </c>
      <c r="AS79">
        <v>12669</v>
      </c>
      <c r="AT79">
        <v>13218</v>
      </c>
      <c r="AU79">
        <v>12972</v>
      </c>
      <c r="AV79">
        <v>13069</v>
      </c>
      <c r="AW79">
        <v>14960</v>
      </c>
      <c r="AX79">
        <v>19560</v>
      </c>
      <c r="AY79">
        <v>17570</v>
      </c>
      <c r="AZ79">
        <v>16258</v>
      </c>
      <c r="BA79">
        <v>17914</v>
      </c>
      <c r="BB79">
        <v>18308</v>
      </c>
      <c r="BC79">
        <v>17599</v>
      </c>
      <c r="BD79">
        <v>20568</v>
      </c>
      <c r="BE79">
        <v>21147</v>
      </c>
      <c r="BF79">
        <v>18491</v>
      </c>
      <c r="BG79">
        <v>20025</v>
      </c>
      <c r="BH79">
        <v>19664</v>
      </c>
      <c r="BI79">
        <v>20202</v>
      </c>
      <c r="BJ79">
        <v>19192</v>
      </c>
      <c r="BK79">
        <v>20942</v>
      </c>
      <c r="BL79">
        <v>20357</v>
      </c>
      <c r="BM79">
        <v>20243</v>
      </c>
      <c r="BN79">
        <v>19184</v>
      </c>
      <c r="BO79">
        <v>25353</v>
      </c>
      <c r="BP79">
        <v>28903</v>
      </c>
      <c r="BQ79">
        <v>28732</v>
      </c>
      <c r="BR79">
        <v>27997</v>
      </c>
      <c r="BS79">
        <v>26876</v>
      </c>
      <c r="BT79">
        <v>26523</v>
      </c>
      <c r="BU79">
        <v>19377</v>
      </c>
      <c r="BV79">
        <v>19030</v>
      </c>
      <c r="BW79">
        <v>14497</v>
      </c>
      <c r="BX79">
        <v>14965</v>
      </c>
      <c r="BY79">
        <v>14467</v>
      </c>
      <c r="BZ79">
        <v>13763</v>
      </c>
      <c r="CA79">
        <v>13509</v>
      </c>
      <c r="CB79">
        <v>13802</v>
      </c>
      <c r="CC79">
        <v>14434</v>
      </c>
      <c r="CD79">
        <v>16234</v>
      </c>
      <c r="CE79">
        <v>15226</v>
      </c>
      <c r="CF79">
        <v>14663</v>
      </c>
      <c r="CG79">
        <v>16000</v>
      </c>
      <c r="CH79">
        <v>16042</v>
      </c>
      <c r="CI79">
        <v>15732</v>
      </c>
      <c r="CJ79">
        <v>15487</v>
      </c>
      <c r="CK79">
        <v>15567</v>
      </c>
      <c r="CL79">
        <v>15568</v>
      </c>
      <c r="CM79">
        <v>14466</v>
      </c>
      <c r="CN79">
        <v>14347</v>
      </c>
      <c r="CO79">
        <v>15229</v>
      </c>
      <c r="CP79">
        <v>14422</v>
      </c>
      <c r="CQ79">
        <v>14264</v>
      </c>
      <c r="CR79">
        <v>16005</v>
      </c>
      <c r="CS79">
        <v>16121</v>
      </c>
      <c r="CT79">
        <v>16738</v>
      </c>
      <c r="CU79">
        <v>17373</v>
      </c>
      <c r="CV79">
        <v>17837</v>
      </c>
      <c r="CW79">
        <v>18623</v>
      </c>
      <c r="CX79">
        <v>19670</v>
      </c>
      <c r="CY79">
        <v>19900</v>
      </c>
      <c r="CZ79">
        <v>19429</v>
      </c>
      <c r="DA79">
        <v>19647</v>
      </c>
      <c r="DB79">
        <v>21104</v>
      </c>
      <c r="DC79">
        <v>20522</v>
      </c>
      <c r="DD79">
        <v>19510</v>
      </c>
      <c r="DE79">
        <v>19362</v>
      </c>
      <c r="DF79">
        <v>18694</v>
      </c>
      <c r="DG79">
        <v>19047</v>
      </c>
      <c r="DH79">
        <v>19904</v>
      </c>
      <c r="DI79">
        <v>19682</v>
      </c>
      <c r="DJ79">
        <v>20194</v>
      </c>
      <c r="DK79">
        <v>20571</v>
      </c>
      <c r="DL79">
        <v>20415</v>
      </c>
      <c r="DM79">
        <v>21805</v>
      </c>
      <c r="DN79">
        <v>22524</v>
      </c>
      <c r="DO79">
        <v>24905</v>
      </c>
      <c r="DP79">
        <v>24340</v>
      </c>
      <c r="DQ79">
        <v>22822</v>
      </c>
      <c r="DR79">
        <v>23396</v>
      </c>
      <c r="DS79">
        <v>22750</v>
      </c>
      <c r="DT79">
        <v>24010</v>
      </c>
      <c r="DU79">
        <v>25598</v>
      </c>
      <c r="DV79">
        <v>24953</v>
      </c>
      <c r="DW79">
        <v>24197</v>
      </c>
      <c r="DX79">
        <v>23539</v>
      </c>
      <c r="DY79">
        <v>25540</v>
      </c>
      <c r="DZ79">
        <v>25695</v>
      </c>
      <c r="EA79">
        <v>24885</v>
      </c>
      <c r="EB79">
        <v>25587</v>
      </c>
      <c r="EC79">
        <v>25067</v>
      </c>
      <c r="ED79">
        <v>25617</v>
      </c>
      <c r="EE79">
        <v>25335</v>
      </c>
      <c r="EF79">
        <v>25063</v>
      </c>
      <c r="EG79">
        <v>25574</v>
      </c>
      <c r="EH79">
        <v>24738</v>
      </c>
      <c r="EI79">
        <v>23627</v>
      </c>
      <c r="EJ79">
        <v>23274</v>
      </c>
      <c r="EK79">
        <v>23955</v>
      </c>
      <c r="EL79">
        <v>23603</v>
      </c>
      <c r="EM79">
        <v>23833</v>
      </c>
      <c r="EN79">
        <v>23927</v>
      </c>
      <c r="EO79">
        <v>22089</v>
      </c>
      <c r="EP79">
        <v>20707</v>
      </c>
      <c r="EQ79">
        <v>19325</v>
      </c>
      <c r="ER79">
        <v>19661</v>
      </c>
      <c r="ES79">
        <v>19817</v>
      </c>
      <c r="ET79">
        <v>19472</v>
      </c>
      <c r="EU79">
        <v>20489</v>
      </c>
      <c r="EV79">
        <v>20906</v>
      </c>
      <c r="EW79">
        <v>21260</v>
      </c>
      <c r="EX79">
        <v>0</v>
      </c>
    </row>
    <row r="80" spans="1:154">
      <c r="A80" t="s">
        <v>133</v>
      </c>
      <c r="B80">
        <v>6370</v>
      </c>
      <c r="C80">
        <v>10436</v>
      </c>
      <c r="D80">
        <v>20826</v>
      </c>
      <c r="E80">
        <v>27081</v>
      </c>
      <c r="F80">
        <v>19183</v>
      </c>
      <c r="G80">
        <v>11623</v>
      </c>
      <c r="H80">
        <v>17428</v>
      </c>
      <c r="I80">
        <v>25115</v>
      </c>
      <c r="J80">
        <v>16176</v>
      </c>
      <c r="K80">
        <v>19813</v>
      </c>
      <c r="L80">
        <v>17720</v>
      </c>
      <c r="M80">
        <v>23978</v>
      </c>
      <c r="N80">
        <v>17367</v>
      </c>
      <c r="O80">
        <v>18910</v>
      </c>
      <c r="P80">
        <v>17130</v>
      </c>
      <c r="Q80">
        <v>34884</v>
      </c>
      <c r="R80">
        <v>24513</v>
      </c>
      <c r="S80">
        <v>20669</v>
      </c>
      <c r="T80">
        <v>33178</v>
      </c>
      <c r="U80">
        <v>41761</v>
      </c>
      <c r="V80">
        <v>16444</v>
      </c>
      <c r="W80">
        <v>18381</v>
      </c>
      <c r="X80">
        <v>18636</v>
      </c>
      <c r="Y80">
        <v>34521</v>
      </c>
      <c r="Z80">
        <v>21828</v>
      </c>
      <c r="AA80">
        <v>17379</v>
      </c>
      <c r="AB80">
        <v>27693</v>
      </c>
      <c r="AC80">
        <v>21029</v>
      </c>
      <c r="AD80">
        <v>33973</v>
      </c>
      <c r="AE80">
        <v>14951</v>
      </c>
      <c r="AF80">
        <v>26717</v>
      </c>
      <c r="AG80">
        <v>33585</v>
      </c>
      <c r="AH80">
        <v>32846</v>
      </c>
      <c r="AI80">
        <v>10024</v>
      </c>
      <c r="AJ80">
        <v>42488</v>
      </c>
      <c r="AK80">
        <v>37426</v>
      </c>
      <c r="AL80">
        <v>21410</v>
      </c>
      <c r="AM80">
        <v>20996</v>
      </c>
      <c r="AN80">
        <v>39514</v>
      </c>
      <c r="AO80">
        <v>44806</v>
      </c>
      <c r="AP80">
        <v>32118</v>
      </c>
      <c r="AQ80">
        <v>13572</v>
      </c>
      <c r="AR80">
        <v>42937</v>
      </c>
      <c r="AS80">
        <v>36747</v>
      </c>
      <c r="AT80">
        <v>25570</v>
      </c>
      <c r="AU80">
        <v>15129</v>
      </c>
      <c r="AV80">
        <v>31113</v>
      </c>
      <c r="AW80">
        <v>33389</v>
      </c>
      <c r="AX80">
        <v>25417</v>
      </c>
      <c r="AY80">
        <v>32672</v>
      </c>
      <c r="AZ80">
        <v>40223</v>
      </c>
      <c r="BA80">
        <v>27232</v>
      </c>
      <c r="BB80">
        <v>50916</v>
      </c>
      <c r="BC80">
        <v>23391</v>
      </c>
      <c r="BD80">
        <v>48971</v>
      </c>
      <c r="BE80">
        <v>59309</v>
      </c>
      <c r="BF80">
        <v>31741</v>
      </c>
      <c r="BG80">
        <v>22661</v>
      </c>
      <c r="BH80">
        <v>61834</v>
      </c>
      <c r="BI80">
        <v>53892</v>
      </c>
      <c r="BJ80">
        <v>52188</v>
      </c>
      <c r="BK80">
        <v>45982</v>
      </c>
      <c r="BL80">
        <v>51684</v>
      </c>
      <c r="BM80">
        <v>36394</v>
      </c>
      <c r="BN80">
        <v>27819</v>
      </c>
      <c r="BO80">
        <v>16328</v>
      </c>
      <c r="BP80">
        <v>59027</v>
      </c>
      <c r="BQ80">
        <v>38689</v>
      </c>
      <c r="BR80">
        <v>22173</v>
      </c>
      <c r="BS80">
        <v>24179</v>
      </c>
      <c r="BT80">
        <v>42763</v>
      </c>
      <c r="BU80">
        <v>47479</v>
      </c>
      <c r="BV80">
        <v>38314</v>
      </c>
      <c r="BW80">
        <v>39963</v>
      </c>
      <c r="BX80">
        <v>57758</v>
      </c>
      <c r="BY80">
        <v>49307</v>
      </c>
      <c r="BZ80">
        <v>41582</v>
      </c>
      <c r="CA80">
        <v>37857</v>
      </c>
      <c r="CB80">
        <v>82928</v>
      </c>
      <c r="CC80">
        <v>47053</v>
      </c>
      <c r="CD80">
        <v>23186</v>
      </c>
      <c r="CE80">
        <v>29145</v>
      </c>
      <c r="CF80">
        <v>61206</v>
      </c>
      <c r="CG80">
        <v>62916</v>
      </c>
      <c r="CH80">
        <v>87921</v>
      </c>
      <c r="CI80">
        <v>48487</v>
      </c>
      <c r="CJ80">
        <v>60162</v>
      </c>
      <c r="CK80">
        <v>55735</v>
      </c>
      <c r="CL80">
        <v>24271</v>
      </c>
      <c r="CM80">
        <v>30666</v>
      </c>
      <c r="CN80">
        <v>48951</v>
      </c>
      <c r="CO80">
        <v>50562</v>
      </c>
      <c r="CP80">
        <v>66852</v>
      </c>
      <c r="CQ80">
        <v>25212</v>
      </c>
      <c r="CR80">
        <v>53502</v>
      </c>
      <c r="CS80">
        <v>77651</v>
      </c>
      <c r="CT80">
        <v>47703</v>
      </c>
      <c r="CU80">
        <v>23346</v>
      </c>
      <c r="CV80">
        <v>41852</v>
      </c>
      <c r="CW80">
        <v>53292</v>
      </c>
      <c r="CX80">
        <v>54308</v>
      </c>
      <c r="CY80">
        <v>22675</v>
      </c>
      <c r="CZ80">
        <v>46845</v>
      </c>
      <c r="DA80">
        <v>35405</v>
      </c>
      <c r="DB80">
        <v>22176</v>
      </c>
      <c r="DC80">
        <v>20806</v>
      </c>
      <c r="DD80">
        <v>33467</v>
      </c>
      <c r="DE80">
        <v>34784</v>
      </c>
      <c r="DF80">
        <v>37049</v>
      </c>
      <c r="DG80">
        <v>8624</v>
      </c>
      <c r="DH80">
        <v>45946</v>
      </c>
      <c r="DI80">
        <v>51476</v>
      </c>
      <c r="DJ80">
        <v>33195</v>
      </c>
      <c r="DK80">
        <v>7377</v>
      </c>
      <c r="DL80">
        <v>28362</v>
      </c>
      <c r="DM80">
        <v>77247</v>
      </c>
      <c r="DN80">
        <v>56501</v>
      </c>
      <c r="DO80">
        <v>42885</v>
      </c>
      <c r="DP80">
        <v>53267</v>
      </c>
      <c r="DQ80">
        <v>372655</v>
      </c>
      <c r="DR80">
        <v>369385</v>
      </c>
      <c r="DS80">
        <v>272199</v>
      </c>
      <c r="DT80">
        <v>319388</v>
      </c>
      <c r="DU80">
        <v>275039</v>
      </c>
      <c r="DV80">
        <v>193921</v>
      </c>
      <c r="DW80">
        <v>219689</v>
      </c>
      <c r="DX80">
        <v>291859</v>
      </c>
      <c r="DY80">
        <v>310379</v>
      </c>
      <c r="DZ80">
        <v>342322</v>
      </c>
      <c r="EA80">
        <v>118683</v>
      </c>
      <c r="EB80">
        <v>136704</v>
      </c>
      <c r="EC80">
        <v>58858</v>
      </c>
      <c r="ED80">
        <v>84558</v>
      </c>
      <c r="EE80">
        <v>42306</v>
      </c>
      <c r="EF80">
        <v>89511</v>
      </c>
      <c r="EG80">
        <v>83569</v>
      </c>
      <c r="EH80">
        <v>92159</v>
      </c>
      <c r="EI80">
        <v>79581</v>
      </c>
      <c r="EJ80">
        <v>135382</v>
      </c>
      <c r="EK80">
        <v>88643</v>
      </c>
      <c r="EL80">
        <v>163032</v>
      </c>
      <c r="EM80">
        <v>142571</v>
      </c>
      <c r="EN80">
        <v>139591</v>
      </c>
      <c r="EO80">
        <v>160456</v>
      </c>
      <c r="EP80">
        <v>226826</v>
      </c>
      <c r="EQ80">
        <v>104849</v>
      </c>
      <c r="ER80">
        <v>258526</v>
      </c>
      <c r="ES80">
        <v>202596</v>
      </c>
      <c r="ET80">
        <v>338078</v>
      </c>
      <c r="EU80">
        <v>317571</v>
      </c>
      <c r="EV80">
        <v>366932</v>
      </c>
      <c r="EW80">
        <v>355671</v>
      </c>
      <c r="EX80">
        <v>0</v>
      </c>
    </row>
    <row r="81" spans="1:154">
      <c r="A81" t="s">
        <v>134</v>
      </c>
      <c r="B81">
        <v>6374</v>
      </c>
      <c r="C81">
        <v>935</v>
      </c>
      <c r="D81">
        <v>973</v>
      </c>
      <c r="E81">
        <v>997</v>
      </c>
      <c r="F81">
        <v>1007</v>
      </c>
      <c r="G81">
        <v>909</v>
      </c>
      <c r="H81">
        <v>758</v>
      </c>
      <c r="I81">
        <v>988</v>
      </c>
      <c r="J81">
        <v>797</v>
      </c>
      <c r="K81">
        <v>823</v>
      </c>
      <c r="L81">
        <v>757</v>
      </c>
      <c r="M81">
        <v>667</v>
      </c>
      <c r="N81">
        <v>655</v>
      </c>
      <c r="O81">
        <v>784</v>
      </c>
      <c r="P81">
        <v>958</v>
      </c>
      <c r="Q81">
        <v>986</v>
      </c>
      <c r="R81">
        <v>1127</v>
      </c>
      <c r="S81">
        <v>950</v>
      </c>
      <c r="T81">
        <v>749</v>
      </c>
      <c r="U81">
        <v>784</v>
      </c>
      <c r="V81">
        <v>676</v>
      </c>
      <c r="W81">
        <v>816</v>
      </c>
      <c r="X81">
        <v>841</v>
      </c>
      <c r="Y81">
        <v>939</v>
      </c>
      <c r="Z81">
        <v>1208</v>
      </c>
      <c r="AA81">
        <v>1139</v>
      </c>
      <c r="AB81">
        <v>1112</v>
      </c>
      <c r="AC81">
        <v>1195</v>
      </c>
      <c r="AD81">
        <v>1248</v>
      </c>
      <c r="AE81">
        <v>1621</v>
      </c>
      <c r="AF81">
        <v>1646</v>
      </c>
      <c r="AG81">
        <v>1456</v>
      </c>
      <c r="AH81">
        <v>1433</v>
      </c>
      <c r="AI81">
        <v>1321</v>
      </c>
      <c r="AJ81">
        <v>1573</v>
      </c>
      <c r="AK81">
        <v>1520</v>
      </c>
      <c r="AL81">
        <v>1651</v>
      </c>
      <c r="AM81">
        <v>1572</v>
      </c>
      <c r="AN81">
        <v>1644</v>
      </c>
      <c r="AO81">
        <v>1419</v>
      </c>
      <c r="AP81">
        <v>1404</v>
      </c>
      <c r="AQ81">
        <v>1332</v>
      </c>
      <c r="AR81">
        <v>1285</v>
      </c>
      <c r="AS81">
        <v>1155</v>
      </c>
      <c r="AT81">
        <v>1261</v>
      </c>
      <c r="AU81">
        <v>1409</v>
      </c>
      <c r="AV81">
        <v>1335</v>
      </c>
      <c r="AW81">
        <v>1459</v>
      </c>
      <c r="AX81">
        <v>1403</v>
      </c>
      <c r="AY81">
        <v>1300</v>
      </c>
      <c r="AZ81">
        <v>1544</v>
      </c>
      <c r="BA81">
        <v>1527</v>
      </c>
      <c r="BB81">
        <v>1551</v>
      </c>
      <c r="BC81">
        <v>1901</v>
      </c>
      <c r="BD81">
        <v>2201</v>
      </c>
      <c r="BE81">
        <v>2175</v>
      </c>
      <c r="BF81">
        <v>874</v>
      </c>
      <c r="BG81">
        <v>936</v>
      </c>
      <c r="BH81">
        <v>835</v>
      </c>
      <c r="BI81">
        <v>826</v>
      </c>
      <c r="BJ81">
        <v>811</v>
      </c>
      <c r="BK81">
        <v>723</v>
      </c>
      <c r="BL81">
        <v>689</v>
      </c>
      <c r="BM81">
        <v>722</v>
      </c>
      <c r="BN81">
        <v>688</v>
      </c>
      <c r="BO81">
        <v>1126</v>
      </c>
      <c r="BP81">
        <v>1054</v>
      </c>
      <c r="BQ81">
        <v>1053</v>
      </c>
      <c r="BR81">
        <v>940</v>
      </c>
      <c r="BS81">
        <v>1035</v>
      </c>
      <c r="BT81">
        <v>4336</v>
      </c>
      <c r="BU81">
        <v>3313</v>
      </c>
      <c r="BV81">
        <v>2376</v>
      </c>
      <c r="BW81">
        <v>2426</v>
      </c>
      <c r="BX81">
        <v>3270</v>
      </c>
      <c r="BY81">
        <v>2757</v>
      </c>
      <c r="BZ81">
        <v>3395</v>
      </c>
      <c r="CA81">
        <v>2985</v>
      </c>
      <c r="CB81">
        <v>3230</v>
      </c>
      <c r="CC81">
        <v>3550</v>
      </c>
      <c r="CD81">
        <v>4714</v>
      </c>
      <c r="CE81">
        <v>3858</v>
      </c>
      <c r="CF81">
        <v>4065</v>
      </c>
      <c r="CG81">
        <v>4582</v>
      </c>
      <c r="CH81">
        <v>5385</v>
      </c>
      <c r="CI81">
        <v>5474</v>
      </c>
      <c r="CJ81">
        <v>5725</v>
      </c>
      <c r="CK81">
        <v>6248</v>
      </c>
      <c r="CL81">
        <v>6339</v>
      </c>
      <c r="CM81">
        <v>8384</v>
      </c>
      <c r="CN81">
        <v>9862</v>
      </c>
      <c r="CO81">
        <v>11674</v>
      </c>
      <c r="CP81">
        <v>10530</v>
      </c>
      <c r="CQ81">
        <v>15236</v>
      </c>
      <c r="CR81">
        <v>9851</v>
      </c>
      <c r="CS81">
        <v>18414</v>
      </c>
      <c r="CT81">
        <v>27595</v>
      </c>
      <c r="CU81">
        <v>18415</v>
      </c>
      <c r="CV81">
        <v>27783</v>
      </c>
      <c r="CW81">
        <v>9106</v>
      </c>
      <c r="CX81">
        <v>2408</v>
      </c>
      <c r="CY81">
        <v>1850</v>
      </c>
      <c r="CZ81">
        <v>2114</v>
      </c>
      <c r="DA81">
        <v>2247</v>
      </c>
      <c r="DB81">
        <v>2402</v>
      </c>
      <c r="DC81">
        <v>2393</v>
      </c>
      <c r="DD81">
        <v>1692</v>
      </c>
      <c r="DE81">
        <v>2074</v>
      </c>
      <c r="DF81">
        <v>1439</v>
      </c>
      <c r="DG81">
        <v>1537</v>
      </c>
      <c r="DH81">
        <v>1575</v>
      </c>
      <c r="DI81">
        <v>4822</v>
      </c>
      <c r="DJ81">
        <v>1660</v>
      </c>
      <c r="DK81">
        <v>1561</v>
      </c>
      <c r="DL81">
        <v>1433</v>
      </c>
      <c r="DM81">
        <v>1351</v>
      </c>
      <c r="DN81">
        <v>2841</v>
      </c>
      <c r="DO81">
        <v>3782</v>
      </c>
      <c r="DP81">
        <v>1776</v>
      </c>
      <c r="DQ81">
        <v>2851</v>
      </c>
      <c r="DR81">
        <v>1577</v>
      </c>
      <c r="DS81">
        <v>1730</v>
      </c>
      <c r="DT81">
        <v>1614</v>
      </c>
      <c r="DU81">
        <v>1922</v>
      </c>
      <c r="DV81">
        <v>1914</v>
      </c>
      <c r="DW81">
        <v>2017</v>
      </c>
      <c r="DX81">
        <v>1830</v>
      </c>
      <c r="DY81">
        <v>1770</v>
      </c>
      <c r="DZ81">
        <v>1966</v>
      </c>
      <c r="EA81">
        <v>1528</v>
      </c>
      <c r="EB81">
        <v>1658</v>
      </c>
      <c r="EC81">
        <v>1802</v>
      </c>
      <c r="ED81">
        <v>1697</v>
      </c>
      <c r="EE81">
        <v>1922</v>
      </c>
      <c r="EF81">
        <v>2150</v>
      </c>
      <c r="EG81">
        <v>2116</v>
      </c>
      <c r="EH81">
        <v>2013</v>
      </c>
      <c r="EI81">
        <v>1594</v>
      </c>
      <c r="EJ81">
        <v>1828</v>
      </c>
      <c r="EK81">
        <v>1874</v>
      </c>
      <c r="EL81">
        <v>1545</v>
      </c>
      <c r="EM81">
        <v>1521</v>
      </c>
      <c r="EN81">
        <v>1510</v>
      </c>
      <c r="EO81">
        <v>1606</v>
      </c>
      <c r="EP81">
        <v>1746</v>
      </c>
      <c r="EQ81">
        <v>1598</v>
      </c>
      <c r="ER81">
        <v>1863</v>
      </c>
      <c r="ES81">
        <v>2079</v>
      </c>
      <c r="ET81">
        <v>1764</v>
      </c>
      <c r="EU81">
        <v>1816</v>
      </c>
      <c r="EV81">
        <v>1931</v>
      </c>
      <c r="EW81">
        <v>1838</v>
      </c>
      <c r="EX81">
        <v>0</v>
      </c>
    </row>
    <row r="82" spans="1:154">
      <c r="A82" t="s">
        <v>419</v>
      </c>
      <c r="B82">
        <v>6478</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3311</v>
      </c>
      <c r="DR82">
        <v>54427</v>
      </c>
      <c r="DS82">
        <v>106711</v>
      </c>
      <c r="DT82">
        <v>150742</v>
      </c>
      <c r="DU82">
        <v>173873</v>
      </c>
      <c r="DV82">
        <v>196967</v>
      </c>
      <c r="DW82">
        <v>186977</v>
      </c>
      <c r="DX82">
        <v>175982</v>
      </c>
      <c r="DY82">
        <v>165158</v>
      </c>
      <c r="DZ82">
        <v>150102</v>
      </c>
      <c r="EA82">
        <v>139324</v>
      </c>
      <c r="EB82">
        <v>104554</v>
      </c>
      <c r="EC82">
        <v>71401</v>
      </c>
      <c r="ED82">
        <v>31884</v>
      </c>
      <c r="EE82">
        <v>2229</v>
      </c>
      <c r="EF82">
        <v>757</v>
      </c>
      <c r="EG82">
        <v>660</v>
      </c>
      <c r="EH82">
        <v>633</v>
      </c>
      <c r="EI82">
        <v>589</v>
      </c>
      <c r="EJ82">
        <v>569</v>
      </c>
      <c r="EK82">
        <v>556</v>
      </c>
      <c r="EL82">
        <v>551</v>
      </c>
      <c r="EM82">
        <v>549</v>
      </c>
      <c r="EN82">
        <v>530</v>
      </c>
      <c r="EO82">
        <v>530</v>
      </c>
      <c r="EP82">
        <v>530</v>
      </c>
      <c r="EQ82">
        <v>530</v>
      </c>
      <c r="ER82">
        <v>510</v>
      </c>
      <c r="ES82">
        <v>493</v>
      </c>
      <c r="ET82">
        <v>493</v>
      </c>
      <c r="EU82">
        <v>493</v>
      </c>
      <c r="EV82">
        <v>493</v>
      </c>
      <c r="EW82">
        <v>493</v>
      </c>
      <c r="EX82">
        <v>0</v>
      </c>
    </row>
    <row r="83" spans="1:154">
      <c r="A83" t="s">
        <v>234</v>
      </c>
      <c r="B83">
        <v>6536</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1174</v>
      </c>
      <c r="CU83">
        <v>2342</v>
      </c>
      <c r="CV83">
        <v>2355</v>
      </c>
      <c r="CW83">
        <v>2738</v>
      </c>
      <c r="CX83">
        <v>2796</v>
      </c>
      <c r="CY83">
        <v>2900</v>
      </c>
      <c r="CZ83">
        <v>2984</v>
      </c>
      <c r="DA83">
        <v>3338</v>
      </c>
      <c r="DB83">
        <v>3266</v>
      </c>
      <c r="DC83">
        <v>3157</v>
      </c>
      <c r="DD83">
        <v>3072</v>
      </c>
      <c r="DE83">
        <v>3263</v>
      </c>
      <c r="DF83">
        <v>3178</v>
      </c>
      <c r="DG83">
        <v>3064</v>
      </c>
      <c r="DH83">
        <v>2973</v>
      </c>
      <c r="DI83">
        <v>3074</v>
      </c>
      <c r="DJ83">
        <v>2761</v>
      </c>
      <c r="DK83">
        <v>2450</v>
      </c>
      <c r="DL83">
        <v>2160</v>
      </c>
      <c r="DM83">
        <v>2070</v>
      </c>
      <c r="DN83">
        <v>2135</v>
      </c>
      <c r="DO83">
        <v>2178</v>
      </c>
      <c r="DP83">
        <v>2227</v>
      </c>
      <c r="DQ83">
        <v>1914</v>
      </c>
      <c r="DR83">
        <v>1742</v>
      </c>
      <c r="DS83">
        <v>1552</v>
      </c>
      <c r="DT83">
        <v>1381</v>
      </c>
      <c r="DU83">
        <v>1144</v>
      </c>
      <c r="DV83">
        <v>1057</v>
      </c>
      <c r="DW83">
        <v>1000</v>
      </c>
      <c r="DX83">
        <v>929</v>
      </c>
      <c r="DY83">
        <v>916</v>
      </c>
      <c r="DZ83">
        <v>865</v>
      </c>
      <c r="EA83">
        <v>811</v>
      </c>
      <c r="EB83">
        <v>765</v>
      </c>
      <c r="EC83">
        <v>720</v>
      </c>
      <c r="ED83">
        <v>708</v>
      </c>
      <c r="EE83">
        <v>684</v>
      </c>
      <c r="EF83">
        <v>661</v>
      </c>
      <c r="EG83">
        <v>555</v>
      </c>
      <c r="EH83">
        <v>546</v>
      </c>
      <c r="EI83">
        <v>530</v>
      </c>
      <c r="EJ83">
        <v>519</v>
      </c>
      <c r="EK83">
        <v>519</v>
      </c>
      <c r="EL83">
        <v>513</v>
      </c>
      <c r="EM83">
        <v>499</v>
      </c>
      <c r="EN83">
        <v>490</v>
      </c>
      <c r="EO83">
        <v>386</v>
      </c>
      <c r="EP83">
        <v>381</v>
      </c>
      <c r="EQ83">
        <v>370</v>
      </c>
      <c r="ER83">
        <v>367</v>
      </c>
      <c r="ES83">
        <v>397</v>
      </c>
      <c r="ET83">
        <v>388</v>
      </c>
      <c r="EU83">
        <v>381</v>
      </c>
      <c r="EV83">
        <v>373</v>
      </c>
      <c r="EW83">
        <v>362</v>
      </c>
      <c r="EX83">
        <v>0</v>
      </c>
    </row>
    <row r="84" spans="1:154">
      <c r="A84" t="s">
        <v>236</v>
      </c>
      <c r="B84">
        <v>6548</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1430</v>
      </c>
      <c r="CT84">
        <v>6654</v>
      </c>
      <c r="CU84">
        <v>12807</v>
      </c>
      <c r="CV84">
        <v>14945</v>
      </c>
      <c r="CW84">
        <v>15515</v>
      </c>
      <c r="CX84">
        <v>17021</v>
      </c>
      <c r="CY84">
        <v>17352</v>
      </c>
      <c r="CZ84">
        <v>17360</v>
      </c>
      <c r="DA84">
        <v>16211</v>
      </c>
      <c r="DB84">
        <v>17835</v>
      </c>
      <c r="DC84">
        <v>17214</v>
      </c>
      <c r="DD84">
        <v>17501</v>
      </c>
      <c r="DE84">
        <v>17563</v>
      </c>
      <c r="DF84">
        <v>17748</v>
      </c>
      <c r="DG84">
        <v>18323</v>
      </c>
      <c r="DH84">
        <v>17709</v>
      </c>
      <c r="DI84">
        <v>17927</v>
      </c>
      <c r="DJ84">
        <v>18936</v>
      </c>
      <c r="DK84">
        <v>18878</v>
      </c>
      <c r="DL84">
        <v>19793</v>
      </c>
      <c r="DM84">
        <v>19078</v>
      </c>
      <c r="DN84">
        <v>17932</v>
      </c>
      <c r="DO84">
        <v>15571</v>
      </c>
      <c r="DP84">
        <v>14761</v>
      </c>
      <c r="DQ84">
        <v>14268</v>
      </c>
      <c r="DR84">
        <v>10454</v>
      </c>
      <c r="DS84">
        <v>8712</v>
      </c>
      <c r="DT84">
        <v>9595</v>
      </c>
      <c r="DU84">
        <v>11143</v>
      </c>
      <c r="DV84">
        <v>11559</v>
      </c>
      <c r="DW84">
        <v>12321</v>
      </c>
      <c r="DX84">
        <v>10844</v>
      </c>
      <c r="DY84">
        <v>11673</v>
      </c>
      <c r="DZ84">
        <v>12376</v>
      </c>
      <c r="EA84">
        <v>12432</v>
      </c>
      <c r="EB84">
        <v>11823</v>
      </c>
      <c r="EC84">
        <v>9469</v>
      </c>
      <c r="ED84">
        <v>10386</v>
      </c>
      <c r="EE84">
        <v>11268</v>
      </c>
      <c r="EF84">
        <v>10488</v>
      </c>
      <c r="EG84">
        <v>10018</v>
      </c>
      <c r="EH84">
        <v>9809</v>
      </c>
      <c r="EI84">
        <v>10515</v>
      </c>
      <c r="EJ84">
        <v>10527</v>
      </c>
      <c r="EK84">
        <v>10316</v>
      </c>
      <c r="EL84">
        <v>11177</v>
      </c>
      <c r="EM84">
        <v>11026</v>
      </c>
      <c r="EN84">
        <v>11295</v>
      </c>
      <c r="EO84">
        <v>10197</v>
      </c>
      <c r="EP84">
        <v>10532</v>
      </c>
      <c r="EQ84">
        <v>10368</v>
      </c>
      <c r="ER84">
        <v>10242</v>
      </c>
      <c r="ES84">
        <v>8463</v>
      </c>
      <c r="ET84">
        <v>8731</v>
      </c>
      <c r="EU84">
        <v>8603</v>
      </c>
      <c r="EV84">
        <v>8600</v>
      </c>
      <c r="EW84">
        <v>8680</v>
      </c>
      <c r="EX84">
        <v>0</v>
      </c>
    </row>
    <row r="85" spans="1:154">
      <c r="A85" t="s">
        <v>235</v>
      </c>
      <c r="B85">
        <v>6542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783</v>
      </c>
      <c r="CU85">
        <v>1561</v>
      </c>
      <c r="CV85">
        <v>1570</v>
      </c>
      <c r="CW85">
        <v>1825</v>
      </c>
      <c r="CX85">
        <v>1901</v>
      </c>
      <c r="CY85">
        <v>2007</v>
      </c>
      <c r="CZ85">
        <v>2099</v>
      </c>
      <c r="DA85">
        <v>2383</v>
      </c>
      <c r="DB85">
        <v>2433</v>
      </c>
      <c r="DC85">
        <v>2454</v>
      </c>
      <c r="DD85">
        <v>2491</v>
      </c>
      <c r="DE85">
        <v>2760</v>
      </c>
      <c r="DF85">
        <v>2741</v>
      </c>
      <c r="DG85">
        <v>2695</v>
      </c>
      <c r="DH85">
        <v>2668</v>
      </c>
      <c r="DI85">
        <v>2816</v>
      </c>
      <c r="DJ85">
        <v>3094</v>
      </c>
      <c r="DK85">
        <v>3356</v>
      </c>
      <c r="DL85">
        <v>3628</v>
      </c>
      <c r="DM85">
        <v>4298</v>
      </c>
      <c r="DN85">
        <v>4305</v>
      </c>
      <c r="DO85">
        <v>4270</v>
      </c>
      <c r="DP85">
        <v>4252</v>
      </c>
      <c r="DQ85">
        <v>3563</v>
      </c>
      <c r="DR85">
        <v>3651</v>
      </c>
      <c r="DS85">
        <v>3679</v>
      </c>
      <c r="DT85">
        <v>3728</v>
      </c>
      <c r="DU85">
        <v>3543</v>
      </c>
      <c r="DV85">
        <v>3201</v>
      </c>
      <c r="DW85">
        <v>2954</v>
      </c>
      <c r="DX85">
        <v>2670</v>
      </c>
      <c r="DY85">
        <v>2552</v>
      </c>
      <c r="DZ85">
        <v>2874</v>
      </c>
      <c r="EA85">
        <v>3159</v>
      </c>
      <c r="EB85">
        <v>3453</v>
      </c>
      <c r="EC85">
        <v>3727</v>
      </c>
      <c r="ED85">
        <v>3666</v>
      </c>
      <c r="EE85">
        <v>3540</v>
      </c>
      <c r="EF85">
        <v>3418</v>
      </c>
      <c r="EG85">
        <v>4154</v>
      </c>
      <c r="EH85">
        <v>4084</v>
      </c>
      <c r="EI85">
        <v>3961</v>
      </c>
      <c r="EJ85">
        <v>3877</v>
      </c>
      <c r="EK85">
        <v>4192</v>
      </c>
      <c r="EL85">
        <v>4146</v>
      </c>
      <c r="EM85">
        <v>4028</v>
      </c>
      <c r="EN85">
        <v>3954</v>
      </c>
      <c r="EO85">
        <v>4517</v>
      </c>
      <c r="EP85">
        <v>4456</v>
      </c>
      <c r="EQ85">
        <v>4330</v>
      </c>
      <c r="ER85">
        <v>4290</v>
      </c>
      <c r="ES85">
        <v>5099</v>
      </c>
      <c r="ET85">
        <v>4977</v>
      </c>
      <c r="EU85">
        <v>4890</v>
      </c>
      <c r="EV85">
        <v>4785</v>
      </c>
      <c r="EW85">
        <v>4647</v>
      </c>
      <c r="EX85">
        <v>0</v>
      </c>
    </row>
    <row r="86" spans="1:154">
      <c r="A86" t="s">
        <v>135</v>
      </c>
      <c r="B86">
        <v>6378</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3311</v>
      </c>
      <c r="DR86">
        <v>54427</v>
      </c>
      <c r="DS86">
        <v>106711</v>
      </c>
      <c r="DT86">
        <v>150370</v>
      </c>
      <c r="DU86">
        <v>173327</v>
      </c>
      <c r="DV86">
        <v>196407</v>
      </c>
      <c r="DW86">
        <v>186396</v>
      </c>
      <c r="DX86">
        <v>175330</v>
      </c>
      <c r="DY86">
        <v>164401</v>
      </c>
      <c r="DZ86">
        <v>149222</v>
      </c>
      <c r="EA86">
        <v>138445</v>
      </c>
      <c r="EB86">
        <v>103675</v>
      </c>
      <c r="EC86">
        <v>70588</v>
      </c>
      <c r="ED86">
        <v>31092</v>
      </c>
      <c r="EE86">
        <v>1462</v>
      </c>
      <c r="EF86">
        <v>1</v>
      </c>
      <c r="EG86">
        <v>1</v>
      </c>
      <c r="EH86">
        <v>1</v>
      </c>
      <c r="EI86">
        <v>1</v>
      </c>
      <c r="EJ86">
        <v>1</v>
      </c>
      <c r="EK86">
        <v>1</v>
      </c>
      <c r="EL86">
        <v>1</v>
      </c>
      <c r="EM86">
        <v>1</v>
      </c>
      <c r="EN86">
        <v>1</v>
      </c>
      <c r="EO86">
        <v>1</v>
      </c>
      <c r="EP86">
        <v>1</v>
      </c>
      <c r="EQ86">
        <v>1</v>
      </c>
      <c r="ER86">
        <v>1</v>
      </c>
      <c r="ES86">
        <v>1</v>
      </c>
      <c r="ET86">
        <v>1</v>
      </c>
      <c r="EU86">
        <v>1</v>
      </c>
      <c r="EV86">
        <v>1</v>
      </c>
      <c r="EW86">
        <v>1</v>
      </c>
      <c r="EX86">
        <v>0</v>
      </c>
    </row>
    <row r="87" spans="1:154">
      <c r="A87" t="s">
        <v>234</v>
      </c>
      <c r="B87">
        <v>6536</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1174</v>
      </c>
      <c r="CU87">
        <v>2342</v>
      </c>
      <c r="CV87">
        <v>2355</v>
      </c>
      <c r="CW87">
        <v>2738</v>
      </c>
      <c r="CX87">
        <v>2796</v>
      </c>
      <c r="CY87">
        <v>2900</v>
      </c>
      <c r="CZ87">
        <v>2984</v>
      </c>
      <c r="DA87">
        <v>3338</v>
      </c>
      <c r="DB87">
        <v>3266</v>
      </c>
      <c r="DC87">
        <v>3157</v>
      </c>
      <c r="DD87">
        <v>3072</v>
      </c>
      <c r="DE87">
        <v>3263</v>
      </c>
      <c r="DF87">
        <v>3178</v>
      </c>
      <c r="DG87">
        <v>3064</v>
      </c>
      <c r="DH87">
        <v>2973</v>
      </c>
      <c r="DI87">
        <v>3074</v>
      </c>
      <c r="DJ87">
        <v>2761</v>
      </c>
      <c r="DK87">
        <v>2450</v>
      </c>
      <c r="DL87">
        <v>2160</v>
      </c>
      <c r="DM87">
        <v>2070</v>
      </c>
      <c r="DN87">
        <v>2135</v>
      </c>
      <c r="DO87">
        <v>2178</v>
      </c>
      <c r="DP87">
        <v>2227</v>
      </c>
      <c r="DQ87">
        <v>1914</v>
      </c>
      <c r="DR87">
        <v>1742</v>
      </c>
      <c r="DS87">
        <v>1552</v>
      </c>
      <c r="DT87">
        <v>1381</v>
      </c>
      <c r="DU87">
        <v>1144</v>
      </c>
      <c r="DV87">
        <v>1057</v>
      </c>
      <c r="DW87">
        <v>1000</v>
      </c>
      <c r="DX87">
        <v>929</v>
      </c>
      <c r="DY87">
        <v>916</v>
      </c>
      <c r="DZ87">
        <v>865</v>
      </c>
      <c r="EA87">
        <v>811</v>
      </c>
      <c r="EB87">
        <v>765</v>
      </c>
      <c r="EC87">
        <v>720</v>
      </c>
      <c r="ED87">
        <v>708</v>
      </c>
      <c r="EE87">
        <v>684</v>
      </c>
      <c r="EF87">
        <v>661</v>
      </c>
      <c r="EG87">
        <v>555</v>
      </c>
      <c r="EH87">
        <v>546</v>
      </c>
      <c r="EI87">
        <v>530</v>
      </c>
      <c r="EJ87">
        <v>519</v>
      </c>
      <c r="EK87">
        <v>519</v>
      </c>
      <c r="EL87">
        <v>513</v>
      </c>
      <c r="EM87">
        <v>499</v>
      </c>
      <c r="EN87">
        <v>490</v>
      </c>
      <c r="EO87">
        <v>386</v>
      </c>
      <c r="EP87">
        <v>381</v>
      </c>
      <c r="EQ87">
        <v>370</v>
      </c>
      <c r="ER87">
        <v>367</v>
      </c>
      <c r="ES87">
        <v>397</v>
      </c>
      <c r="ET87">
        <v>388</v>
      </c>
      <c r="EU87">
        <v>381</v>
      </c>
      <c r="EV87">
        <v>373</v>
      </c>
      <c r="EW87">
        <v>362</v>
      </c>
      <c r="EX87">
        <v>0</v>
      </c>
    </row>
    <row r="88" spans="1:154">
      <c r="A88" t="s">
        <v>136</v>
      </c>
      <c r="B88">
        <v>6380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372</v>
      </c>
      <c r="DU88">
        <v>546</v>
      </c>
      <c r="DV88">
        <v>560</v>
      </c>
      <c r="DW88">
        <v>581</v>
      </c>
      <c r="DX88">
        <v>652</v>
      </c>
      <c r="DY88">
        <v>757</v>
      </c>
      <c r="DZ88">
        <v>880</v>
      </c>
      <c r="EA88">
        <v>879</v>
      </c>
      <c r="EB88">
        <v>879</v>
      </c>
      <c r="EC88">
        <v>813</v>
      </c>
      <c r="ED88">
        <v>792</v>
      </c>
      <c r="EE88">
        <v>767</v>
      </c>
      <c r="EF88">
        <v>756</v>
      </c>
      <c r="EG88">
        <v>659</v>
      </c>
      <c r="EH88">
        <v>632</v>
      </c>
      <c r="EI88">
        <v>588</v>
      </c>
      <c r="EJ88">
        <v>568</v>
      </c>
      <c r="EK88">
        <v>555</v>
      </c>
      <c r="EL88">
        <v>550</v>
      </c>
      <c r="EM88">
        <v>548</v>
      </c>
      <c r="EN88">
        <v>529</v>
      </c>
      <c r="EO88">
        <v>529</v>
      </c>
      <c r="EP88">
        <v>529</v>
      </c>
      <c r="EQ88">
        <v>529</v>
      </c>
      <c r="ER88">
        <v>509</v>
      </c>
      <c r="ES88">
        <v>492</v>
      </c>
      <c r="ET88">
        <v>492</v>
      </c>
      <c r="EU88">
        <v>492</v>
      </c>
      <c r="EV88">
        <v>492</v>
      </c>
      <c r="EW88">
        <v>492</v>
      </c>
      <c r="EX88">
        <v>0</v>
      </c>
    </row>
    <row r="89" spans="1:154">
      <c r="A89" t="s">
        <v>235</v>
      </c>
      <c r="B89">
        <v>6542</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783</v>
      </c>
      <c r="CU89">
        <v>1561</v>
      </c>
      <c r="CV89">
        <v>1570</v>
      </c>
      <c r="CW89">
        <v>1825</v>
      </c>
      <c r="CX89">
        <v>1901</v>
      </c>
      <c r="CY89">
        <v>2007</v>
      </c>
      <c r="CZ89">
        <v>2099</v>
      </c>
      <c r="DA89">
        <v>2383</v>
      </c>
      <c r="DB89">
        <v>2433</v>
      </c>
      <c r="DC89">
        <v>2454</v>
      </c>
      <c r="DD89">
        <v>2491</v>
      </c>
      <c r="DE89">
        <v>2760</v>
      </c>
      <c r="DF89">
        <v>2741</v>
      </c>
      <c r="DG89">
        <v>2695</v>
      </c>
      <c r="DH89">
        <v>2668</v>
      </c>
      <c r="DI89">
        <v>2816</v>
      </c>
      <c r="DJ89">
        <v>3094</v>
      </c>
      <c r="DK89">
        <v>3356</v>
      </c>
      <c r="DL89">
        <v>3628</v>
      </c>
      <c r="DM89">
        <v>4298</v>
      </c>
      <c r="DN89">
        <v>4305</v>
      </c>
      <c r="DO89">
        <v>4270</v>
      </c>
      <c r="DP89">
        <v>4252</v>
      </c>
      <c r="DQ89">
        <v>3563</v>
      </c>
      <c r="DR89">
        <v>3651</v>
      </c>
      <c r="DS89">
        <v>3679</v>
      </c>
      <c r="DT89">
        <v>3728</v>
      </c>
      <c r="DU89">
        <v>3543</v>
      </c>
      <c r="DV89">
        <v>3201</v>
      </c>
      <c r="DW89">
        <v>2954</v>
      </c>
      <c r="DX89">
        <v>2670</v>
      </c>
      <c r="DY89">
        <v>2552</v>
      </c>
      <c r="DZ89">
        <v>2874</v>
      </c>
      <c r="EA89">
        <v>3159</v>
      </c>
      <c r="EB89">
        <v>3453</v>
      </c>
      <c r="EC89">
        <v>3727</v>
      </c>
      <c r="ED89">
        <v>3666</v>
      </c>
      <c r="EE89">
        <v>3540</v>
      </c>
      <c r="EF89">
        <v>3418</v>
      </c>
      <c r="EG89">
        <v>4154</v>
      </c>
      <c r="EH89">
        <v>4084</v>
      </c>
      <c r="EI89">
        <v>3961</v>
      </c>
      <c r="EJ89">
        <v>3877</v>
      </c>
      <c r="EK89">
        <v>4192</v>
      </c>
      <c r="EL89">
        <v>4146</v>
      </c>
      <c r="EM89">
        <v>4028</v>
      </c>
      <c r="EN89">
        <v>3954</v>
      </c>
      <c r="EO89">
        <v>4517</v>
      </c>
      <c r="EP89">
        <v>4456</v>
      </c>
      <c r="EQ89">
        <v>4330</v>
      </c>
      <c r="ER89">
        <v>4290</v>
      </c>
      <c r="ES89">
        <v>5099</v>
      </c>
      <c r="ET89">
        <v>4977</v>
      </c>
      <c r="EU89">
        <v>4890</v>
      </c>
      <c r="EV89">
        <v>4785</v>
      </c>
      <c r="EW89">
        <v>4647</v>
      </c>
      <c r="EX89">
        <v>0</v>
      </c>
    </row>
    <row r="90" spans="1:154">
      <c r="A90" t="s">
        <v>141</v>
      </c>
      <c r="B90">
        <v>6404</v>
      </c>
      <c r="C90">
        <v>9151</v>
      </c>
      <c r="D90">
        <v>9892</v>
      </c>
      <c r="E90">
        <v>10224</v>
      </c>
      <c r="F90">
        <v>11313</v>
      </c>
      <c r="G90">
        <v>12838</v>
      </c>
      <c r="H90">
        <v>13316</v>
      </c>
      <c r="I90">
        <v>14443</v>
      </c>
      <c r="J90">
        <v>15091</v>
      </c>
      <c r="K90">
        <v>15733</v>
      </c>
      <c r="L90">
        <v>16495</v>
      </c>
      <c r="M90">
        <v>17133</v>
      </c>
      <c r="N90">
        <v>17633</v>
      </c>
      <c r="O90">
        <v>18712</v>
      </c>
      <c r="P90">
        <v>19968</v>
      </c>
      <c r="Q90">
        <v>19852</v>
      </c>
      <c r="R90">
        <v>22425</v>
      </c>
      <c r="S90">
        <v>23698</v>
      </c>
      <c r="T90">
        <v>24780</v>
      </c>
      <c r="U90">
        <v>25071</v>
      </c>
      <c r="V90">
        <v>26191</v>
      </c>
      <c r="W90">
        <v>27510</v>
      </c>
      <c r="X90">
        <v>29795</v>
      </c>
      <c r="Y90">
        <v>31057</v>
      </c>
      <c r="Z90">
        <v>31273</v>
      </c>
      <c r="AA90">
        <v>33352</v>
      </c>
      <c r="AB90">
        <v>35083</v>
      </c>
      <c r="AC90">
        <v>36123</v>
      </c>
      <c r="AD90">
        <v>34952</v>
      </c>
      <c r="AE90">
        <v>34455</v>
      </c>
      <c r="AF90">
        <v>35161</v>
      </c>
      <c r="AG90">
        <v>34213</v>
      </c>
      <c r="AH90">
        <v>32630</v>
      </c>
      <c r="AI90">
        <v>37905</v>
      </c>
      <c r="AJ90">
        <v>39389</v>
      </c>
      <c r="AK90">
        <v>40469</v>
      </c>
      <c r="AL90">
        <v>40608</v>
      </c>
      <c r="AM90">
        <v>41759</v>
      </c>
      <c r="AN90">
        <v>41875</v>
      </c>
      <c r="AO90">
        <v>40550</v>
      </c>
      <c r="AP90">
        <v>40682</v>
      </c>
      <c r="AQ90">
        <v>42390</v>
      </c>
      <c r="AR90">
        <v>43782</v>
      </c>
      <c r="AS90">
        <v>43963</v>
      </c>
      <c r="AT90">
        <v>43876</v>
      </c>
      <c r="AU90">
        <v>46080</v>
      </c>
      <c r="AV90">
        <v>47088</v>
      </c>
      <c r="AW90">
        <v>46090</v>
      </c>
      <c r="AX90">
        <v>42141</v>
      </c>
      <c r="AY90">
        <v>41281</v>
      </c>
      <c r="AZ90">
        <v>40363</v>
      </c>
      <c r="BA90">
        <v>39797</v>
      </c>
      <c r="BB90">
        <v>37508</v>
      </c>
      <c r="BC90">
        <v>38176</v>
      </c>
      <c r="BD90">
        <v>35602</v>
      </c>
      <c r="BE90">
        <v>32351</v>
      </c>
      <c r="BF90">
        <v>30831</v>
      </c>
      <c r="BG90">
        <v>30550</v>
      </c>
      <c r="BH90">
        <v>28921</v>
      </c>
      <c r="BI90">
        <v>29103</v>
      </c>
      <c r="BJ90">
        <v>28443</v>
      </c>
      <c r="BK90">
        <v>27736</v>
      </c>
      <c r="BL90">
        <v>26966</v>
      </c>
      <c r="BM90">
        <v>26560</v>
      </c>
      <c r="BN90">
        <v>24664</v>
      </c>
      <c r="BO90">
        <v>25058</v>
      </c>
      <c r="BP90">
        <v>23833</v>
      </c>
      <c r="BQ90">
        <v>22561</v>
      </c>
      <c r="BR90">
        <v>23073</v>
      </c>
      <c r="BS90">
        <v>23879</v>
      </c>
      <c r="BT90">
        <v>22697</v>
      </c>
      <c r="BU90">
        <v>23291</v>
      </c>
      <c r="BV90">
        <v>23992</v>
      </c>
      <c r="BW90">
        <v>24778</v>
      </c>
      <c r="BX90">
        <v>25403</v>
      </c>
      <c r="BY90">
        <v>21918</v>
      </c>
      <c r="BZ90">
        <v>20752</v>
      </c>
      <c r="CA90">
        <v>22456</v>
      </c>
      <c r="CB90">
        <v>22279</v>
      </c>
      <c r="CC90">
        <v>24305</v>
      </c>
      <c r="CD90">
        <v>22254</v>
      </c>
      <c r="CE90">
        <v>23847</v>
      </c>
      <c r="CF90">
        <v>24520</v>
      </c>
      <c r="CG90">
        <v>25668</v>
      </c>
      <c r="CH90">
        <v>22859</v>
      </c>
      <c r="CI90">
        <v>25429</v>
      </c>
      <c r="CJ90">
        <v>26889</v>
      </c>
      <c r="CK90">
        <v>27667</v>
      </c>
      <c r="CL90">
        <v>28146</v>
      </c>
      <c r="CM90">
        <v>31652</v>
      </c>
      <c r="CN90">
        <v>33828</v>
      </c>
      <c r="CO90">
        <v>37647</v>
      </c>
      <c r="CP90">
        <v>35470</v>
      </c>
      <c r="CQ90">
        <v>35898</v>
      </c>
      <c r="CR90">
        <v>34660</v>
      </c>
      <c r="CS90">
        <v>32480</v>
      </c>
      <c r="CT90">
        <v>32197</v>
      </c>
      <c r="CU90">
        <v>45581</v>
      </c>
      <c r="CV90">
        <v>48735</v>
      </c>
      <c r="CW90">
        <v>48424</v>
      </c>
      <c r="CX90">
        <v>51277</v>
      </c>
      <c r="CY90">
        <v>57635</v>
      </c>
      <c r="CZ90">
        <v>60967</v>
      </c>
      <c r="DA90">
        <v>59836</v>
      </c>
      <c r="DB90">
        <v>61768</v>
      </c>
      <c r="DC90">
        <v>62466</v>
      </c>
      <c r="DD90">
        <v>67175</v>
      </c>
      <c r="DE90">
        <v>69305</v>
      </c>
      <c r="DF90">
        <v>70992</v>
      </c>
      <c r="DG90">
        <v>69468</v>
      </c>
      <c r="DH90">
        <v>71816</v>
      </c>
      <c r="DI90">
        <v>71108</v>
      </c>
      <c r="DJ90">
        <v>59397</v>
      </c>
      <c r="DK90">
        <v>61231</v>
      </c>
      <c r="DL90">
        <v>63511</v>
      </c>
      <c r="DM90">
        <v>66496</v>
      </c>
      <c r="DN90">
        <v>60593</v>
      </c>
      <c r="DO90">
        <v>61938</v>
      </c>
      <c r="DP90">
        <v>65025</v>
      </c>
      <c r="DQ90">
        <v>67438</v>
      </c>
      <c r="DR90">
        <v>64748</v>
      </c>
      <c r="DS90">
        <v>65015</v>
      </c>
      <c r="DT90">
        <v>68236</v>
      </c>
      <c r="DU90">
        <v>45722</v>
      </c>
      <c r="DV90">
        <v>43648</v>
      </c>
      <c r="DW90">
        <v>45040</v>
      </c>
      <c r="DX90">
        <v>42035</v>
      </c>
      <c r="DY90">
        <v>42745</v>
      </c>
      <c r="DZ90">
        <v>42942</v>
      </c>
      <c r="EA90">
        <v>44671</v>
      </c>
      <c r="EB90">
        <v>46977</v>
      </c>
      <c r="EC90">
        <v>48188</v>
      </c>
      <c r="ED90">
        <v>47703</v>
      </c>
      <c r="EE90">
        <v>49040</v>
      </c>
      <c r="EF90">
        <v>50705</v>
      </c>
      <c r="EG90">
        <v>52006</v>
      </c>
      <c r="EH90">
        <v>50348</v>
      </c>
      <c r="EI90">
        <v>48726</v>
      </c>
      <c r="EJ90">
        <v>52014</v>
      </c>
      <c r="EK90">
        <v>50601</v>
      </c>
      <c r="EL90">
        <v>53603</v>
      </c>
      <c r="EM90">
        <v>55443</v>
      </c>
      <c r="EN90">
        <v>56108</v>
      </c>
      <c r="EO90">
        <v>45591</v>
      </c>
      <c r="EP90">
        <v>48449</v>
      </c>
      <c r="EQ90">
        <v>50226</v>
      </c>
      <c r="ER90">
        <v>50549</v>
      </c>
      <c r="ES90">
        <v>49754</v>
      </c>
      <c r="ET90">
        <v>61156</v>
      </c>
      <c r="EU90">
        <v>63889</v>
      </c>
      <c r="EV90">
        <v>62868</v>
      </c>
      <c r="EW90">
        <v>63788</v>
      </c>
      <c r="EX90">
        <v>0</v>
      </c>
    </row>
    <row r="91" spans="1:154">
      <c r="A91" t="s">
        <v>142</v>
      </c>
      <c r="B91">
        <v>6406</v>
      </c>
      <c r="C91">
        <v>14944</v>
      </c>
      <c r="D91">
        <v>14944</v>
      </c>
      <c r="E91">
        <v>14944</v>
      </c>
      <c r="F91">
        <v>14944</v>
      </c>
      <c r="G91">
        <v>12213</v>
      </c>
      <c r="H91">
        <v>12213</v>
      </c>
      <c r="I91">
        <v>12213</v>
      </c>
      <c r="J91">
        <v>12213</v>
      </c>
      <c r="K91">
        <v>1720</v>
      </c>
      <c r="L91">
        <v>1720</v>
      </c>
      <c r="M91">
        <v>1720</v>
      </c>
      <c r="N91">
        <v>1720</v>
      </c>
      <c r="O91">
        <v>0</v>
      </c>
      <c r="P91">
        <v>0</v>
      </c>
      <c r="Q91">
        <v>0</v>
      </c>
      <c r="R91">
        <v>0</v>
      </c>
      <c r="S91">
        <v>2062</v>
      </c>
      <c r="T91">
        <v>2062</v>
      </c>
      <c r="U91">
        <v>2062</v>
      </c>
      <c r="V91">
        <v>2062</v>
      </c>
      <c r="W91">
        <v>7936</v>
      </c>
      <c r="X91">
        <v>7936</v>
      </c>
      <c r="Y91">
        <v>7936</v>
      </c>
      <c r="Z91">
        <v>7936</v>
      </c>
      <c r="AA91">
        <v>11336</v>
      </c>
      <c r="AB91">
        <v>11336</v>
      </c>
      <c r="AC91">
        <v>11336</v>
      </c>
      <c r="AD91">
        <v>11336</v>
      </c>
      <c r="AE91">
        <v>18369</v>
      </c>
      <c r="AF91">
        <v>18369</v>
      </c>
      <c r="AG91">
        <v>18369</v>
      </c>
      <c r="AH91">
        <v>18369</v>
      </c>
      <c r="AI91">
        <v>19252</v>
      </c>
      <c r="AJ91">
        <v>19252</v>
      </c>
      <c r="AK91">
        <v>19252</v>
      </c>
      <c r="AL91">
        <v>19252</v>
      </c>
      <c r="AM91">
        <v>24497</v>
      </c>
      <c r="AN91">
        <v>24497</v>
      </c>
      <c r="AO91">
        <v>24497</v>
      </c>
      <c r="AP91">
        <v>24497</v>
      </c>
      <c r="AQ91">
        <v>23844</v>
      </c>
      <c r="AR91">
        <v>23844</v>
      </c>
      <c r="AS91">
        <v>23844</v>
      </c>
      <c r="AT91">
        <v>23844</v>
      </c>
      <c r="AU91">
        <v>22499</v>
      </c>
      <c r="AV91">
        <v>22499</v>
      </c>
      <c r="AW91">
        <v>22499</v>
      </c>
      <c r="AX91">
        <v>22499</v>
      </c>
      <c r="AY91">
        <v>16440</v>
      </c>
      <c r="AZ91">
        <v>16440</v>
      </c>
      <c r="BA91">
        <v>16440</v>
      </c>
      <c r="BB91">
        <v>16440</v>
      </c>
      <c r="BC91">
        <v>27649</v>
      </c>
      <c r="BD91">
        <v>18397</v>
      </c>
      <c r="BE91">
        <v>16979</v>
      </c>
      <c r="BF91">
        <v>15485</v>
      </c>
      <c r="BG91">
        <v>29511</v>
      </c>
      <c r="BH91">
        <v>17300</v>
      </c>
      <c r="BI91">
        <v>19111</v>
      </c>
      <c r="BJ91">
        <v>18914</v>
      </c>
      <c r="BK91">
        <v>32215</v>
      </c>
      <c r="BL91">
        <v>17133</v>
      </c>
      <c r="BM91">
        <v>19580</v>
      </c>
      <c r="BN91">
        <v>18591</v>
      </c>
      <c r="BO91">
        <v>42148</v>
      </c>
      <c r="BP91">
        <v>21841</v>
      </c>
      <c r="BQ91">
        <v>22992</v>
      </c>
      <c r="BR91">
        <v>17251</v>
      </c>
      <c r="BS91">
        <v>43043</v>
      </c>
      <c r="BT91">
        <v>24818</v>
      </c>
      <c r="BU91">
        <v>22988</v>
      </c>
      <c r="BV91">
        <v>90200</v>
      </c>
      <c r="BW91">
        <v>90200</v>
      </c>
      <c r="BX91">
        <v>90200</v>
      </c>
      <c r="BY91">
        <v>90200</v>
      </c>
      <c r="BZ91">
        <v>88375</v>
      </c>
      <c r="CA91">
        <v>86550</v>
      </c>
      <c r="CB91">
        <v>84725</v>
      </c>
      <c r="CC91">
        <v>82900</v>
      </c>
      <c r="CD91">
        <v>81975</v>
      </c>
      <c r="CE91">
        <v>81050</v>
      </c>
      <c r="CF91">
        <v>80125</v>
      </c>
      <c r="CG91">
        <v>79200</v>
      </c>
      <c r="CH91">
        <v>80325</v>
      </c>
      <c r="CI91">
        <v>81450</v>
      </c>
      <c r="CJ91">
        <v>82575</v>
      </c>
      <c r="CK91">
        <v>83700</v>
      </c>
      <c r="CL91">
        <v>83325</v>
      </c>
      <c r="CM91">
        <v>82950</v>
      </c>
      <c r="CN91">
        <v>82575</v>
      </c>
      <c r="CO91">
        <v>82200</v>
      </c>
      <c r="CP91">
        <v>84000</v>
      </c>
      <c r="CQ91">
        <v>85800</v>
      </c>
      <c r="CR91">
        <v>87600</v>
      </c>
      <c r="CS91">
        <v>89400</v>
      </c>
      <c r="CT91">
        <v>90650</v>
      </c>
      <c r="CU91">
        <v>91900</v>
      </c>
      <c r="CV91">
        <v>93150</v>
      </c>
      <c r="CW91">
        <v>94400</v>
      </c>
      <c r="CX91">
        <v>93650</v>
      </c>
      <c r="CY91">
        <v>92900</v>
      </c>
      <c r="CZ91">
        <v>92150</v>
      </c>
      <c r="DA91">
        <v>91400</v>
      </c>
      <c r="DB91">
        <v>91225</v>
      </c>
      <c r="DC91">
        <v>91050</v>
      </c>
      <c r="DD91">
        <v>90875</v>
      </c>
      <c r="DE91">
        <v>90700</v>
      </c>
      <c r="DF91">
        <v>91600</v>
      </c>
      <c r="DG91">
        <v>92500</v>
      </c>
      <c r="DH91">
        <v>93400</v>
      </c>
      <c r="DI91">
        <v>94300</v>
      </c>
      <c r="DJ91">
        <v>96100</v>
      </c>
      <c r="DK91">
        <v>97900</v>
      </c>
      <c r="DL91">
        <v>99700</v>
      </c>
      <c r="DM91">
        <v>101500</v>
      </c>
      <c r="DN91">
        <v>105000</v>
      </c>
      <c r="DO91">
        <v>108500</v>
      </c>
      <c r="DP91">
        <v>112000</v>
      </c>
      <c r="DQ91">
        <v>115500</v>
      </c>
      <c r="DR91">
        <v>119425</v>
      </c>
      <c r="DS91">
        <v>123350</v>
      </c>
      <c r="DT91">
        <v>127275</v>
      </c>
      <c r="DU91">
        <v>131200</v>
      </c>
      <c r="DV91">
        <v>133875</v>
      </c>
      <c r="DW91">
        <v>136550</v>
      </c>
      <c r="DX91">
        <v>139225</v>
      </c>
      <c r="DY91">
        <v>141900</v>
      </c>
      <c r="DZ91">
        <v>144300</v>
      </c>
      <c r="EA91">
        <v>146700</v>
      </c>
      <c r="EB91">
        <v>149100</v>
      </c>
      <c r="EC91">
        <v>151500</v>
      </c>
      <c r="ED91">
        <v>152825</v>
      </c>
      <c r="EE91">
        <v>154150</v>
      </c>
      <c r="EF91">
        <v>155475</v>
      </c>
      <c r="EG91">
        <v>156800</v>
      </c>
      <c r="EH91">
        <v>158600</v>
      </c>
      <c r="EI91">
        <v>160400</v>
      </c>
      <c r="EJ91">
        <v>162200</v>
      </c>
      <c r="EK91">
        <v>164000</v>
      </c>
      <c r="EL91">
        <v>163425</v>
      </c>
      <c r="EM91">
        <v>162850</v>
      </c>
      <c r="EN91">
        <v>162275</v>
      </c>
      <c r="EO91">
        <v>161700</v>
      </c>
      <c r="EP91">
        <v>165625</v>
      </c>
      <c r="EQ91">
        <v>169550</v>
      </c>
      <c r="ER91">
        <v>173475</v>
      </c>
      <c r="ES91">
        <v>177400</v>
      </c>
      <c r="ET91">
        <v>181325</v>
      </c>
      <c r="EU91">
        <v>185250</v>
      </c>
      <c r="EV91">
        <v>189175</v>
      </c>
      <c r="EW91">
        <v>193100</v>
      </c>
      <c r="EX91">
        <v>0</v>
      </c>
    </row>
    <row r="92" spans="1:154">
      <c r="A92" t="s">
        <v>137</v>
      </c>
      <c r="B92">
        <v>6480</v>
      </c>
      <c r="C92">
        <v>124434</v>
      </c>
      <c r="D92">
        <v>131132</v>
      </c>
      <c r="E92">
        <v>135807</v>
      </c>
      <c r="F92">
        <v>141522</v>
      </c>
      <c r="G92">
        <v>148340</v>
      </c>
      <c r="H92">
        <v>154907</v>
      </c>
      <c r="I92">
        <v>160134</v>
      </c>
      <c r="J92">
        <v>165552</v>
      </c>
      <c r="K92">
        <v>173191</v>
      </c>
      <c r="L92">
        <v>180541</v>
      </c>
      <c r="M92">
        <v>185351</v>
      </c>
      <c r="N92">
        <v>189832</v>
      </c>
      <c r="O92">
        <v>193016</v>
      </c>
      <c r="P92">
        <v>198424</v>
      </c>
      <c r="Q92">
        <v>203636</v>
      </c>
      <c r="R92">
        <v>206049</v>
      </c>
      <c r="S92">
        <v>207279</v>
      </c>
      <c r="T92">
        <v>211091</v>
      </c>
      <c r="U92">
        <v>213343</v>
      </c>
      <c r="V92">
        <v>214813</v>
      </c>
      <c r="W92">
        <v>216403</v>
      </c>
      <c r="X92">
        <v>219095</v>
      </c>
      <c r="Y92">
        <v>222614</v>
      </c>
      <c r="Z92">
        <v>231855</v>
      </c>
      <c r="AA92">
        <v>238056</v>
      </c>
      <c r="AB92">
        <v>241550</v>
      </c>
      <c r="AC92">
        <v>251119</v>
      </c>
      <c r="AD92">
        <v>250670</v>
      </c>
      <c r="AE92">
        <v>252812</v>
      </c>
      <c r="AF92">
        <v>254306</v>
      </c>
      <c r="AG92">
        <v>256634</v>
      </c>
      <c r="AH92">
        <v>257449</v>
      </c>
      <c r="AI92">
        <v>251404</v>
      </c>
      <c r="AJ92">
        <v>248122</v>
      </c>
      <c r="AK92">
        <v>242260</v>
      </c>
      <c r="AL92">
        <v>242289</v>
      </c>
      <c r="AM92">
        <v>240812</v>
      </c>
      <c r="AN92">
        <v>239753</v>
      </c>
      <c r="AO92">
        <v>230620</v>
      </c>
      <c r="AP92">
        <v>216819</v>
      </c>
      <c r="AQ92">
        <v>212313</v>
      </c>
      <c r="AR92">
        <v>211818</v>
      </c>
      <c r="AS92">
        <v>209023</v>
      </c>
      <c r="AT92">
        <v>208809</v>
      </c>
      <c r="AU92">
        <v>218801</v>
      </c>
      <c r="AV92">
        <v>228960</v>
      </c>
      <c r="AW92">
        <v>244128</v>
      </c>
      <c r="AX92">
        <v>242552</v>
      </c>
      <c r="AY92">
        <v>249822</v>
      </c>
      <c r="AZ92">
        <v>257207</v>
      </c>
      <c r="BA92">
        <v>256315</v>
      </c>
      <c r="BB92">
        <v>250431</v>
      </c>
      <c r="BC92">
        <v>254658</v>
      </c>
      <c r="BD92">
        <v>249754</v>
      </c>
      <c r="BE92">
        <v>242674</v>
      </c>
      <c r="BF92">
        <v>238468</v>
      </c>
      <c r="BG92">
        <v>232718</v>
      </c>
      <c r="BH92">
        <v>226437</v>
      </c>
      <c r="BI92">
        <v>222095</v>
      </c>
      <c r="BJ92">
        <v>226994</v>
      </c>
      <c r="BK92">
        <v>214974</v>
      </c>
      <c r="BL92">
        <v>212200</v>
      </c>
      <c r="BM92">
        <v>211849</v>
      </c>
      <c r="BN92">
        <v>221510</v>
      </c>
      <c r="BO92">
        <v>219241</v>
      </c>
      <c r="BP92">
        <v>213637</v>
      </c>
      <c r="BQ92">
        <v>211183</v>
      </c>
      <c r="BR92">
        <v>197037</v>
      </c>
      <c r="BS92">
        <v>205588</v>
      </c>
      <c r="BT92">
        <v>206450</v>
      </c>
      <c r="BU92">
        <v>205449</v>
      </c>
      <c r="BV92">
        <v>201060</v>
      </c>
      <c r="BW92">
        <v>205906</v>
      </c>
      <c r="BX92">
        <v>206282</v>
      </c>
      <c r="BY92">
        <v>212419</v>
      </c>
      <c r="BZ92">
        <v>212538</v>
      </c>
      <c r="CA92">
        <v>216405</v>
      </c>
      <c r="CB92">
        <v>218978</v>
      </c>
      <c r="CC92">
        <v>220596</v>
      </c>
      <c r="CD92">
        <v>218279</v>
      </c>
      <c r="CE92">
        <v>221416</v>
      </c>
      <c r="CF92">
        <v>223598</v>
      </c>
      <c r="CG92">
        <v>261345</v>
      </c>
      <c r="CH92">
        <v>255743</v>
      </c>
      <c r="CI92">
        <v>259116</v>
      </c>
      <c r="CJ92">
        <v>260081</v>
      </c>
      <c r="CK92">
        <v>262096</v>
      </c>
      <c r="CL92">
        <v>262566</v>
      </c>
      <c r="CM92">
        <v>264466</v>
      </c>
      <c r="CN92">
        <v>265151</v>
      </c>
      <c r="CO92">
        <v>268130</v>
      </c>
      <c r="CP92">
        <v>266432</v>
      </c>
      <c r="CQ92">
        <v>269728</v>
      </c>
      <c r="CR92">
        <v>270409</v>
      </c>
      <c r="CS92">
        <v>273848</v>
      </c>
      <c r="CT92">
        <v>274450</v>
      </c>
      <c r="CU92">
        <v>274714</v>
      </c>
      <c r="CV92">
        <v>273284</v>
      </c>
      <c r="CW92">
        <v>272887</v>
      </c>
      <c r="CX92">
        <v>272026</v>
      </c>
      <c r="CY92">
        <v>278342</v>
      </c>
      <c r="CZ92">
        <v>274261</v>
      </c>
      <c r="DA92">
        <v>275637</v>
      </c>
      <c r="DB92">
        <v>274293</v>
      </c>
      <c r="DC92">
        <v>270179</v>
      </c>
      <c r="DD92">
        <v>269146</v>
      </c>
      <c r="DE92">
        <v>272107</v>
      </c>
      <c r="DF92">
        <v>271197</v>
      </c>
      <c r="DG92">
        <v>291188</v>
      </c>
      <c r="DH92">
        <v>292742</v>
      </c>
      <c r="DI92">
        <v>294249</v>
      </c>
      <c r="DJ92">
        <v>294291</v>
      </c>
      <c r="DK92">
        <v>299026</v>
      </c>
      <c r="DL92">
        <v>299624</v>
      </c>
      <c r="DM92">
        <v>301717</v>
      </c>
      <c r="DN92">
        <v>301073</v>
      </c>
      <c r="DO92">
        <v>306714</v>
      </c>
      <c r="DP92">
        <v>311865</v>
      </c>
      <c r="DQ92">
        <v>323925</v>
      </c>
      <c r="DR92">
        <v>340107</v>
      </c>
      <c r="DS92">
        <v>367453</v>
      </c>
      <c r="DT92">
        <v>404327</v>
      </c>
      <c r="DU92">
        <v>464785</v>
      </c>
      <c r="DV92">
        <v>516368</v>
      </c>
      <c r="DW92">
        <v>533745</v>
      </c>
      <c r="DX92">
        <v>551807</v>
      </c>
      <c r="DY92">
        <v>610146</v>
      </c>
      <c r="DZ92">
        <v>649316</v>
      </c>
      <c r="EA92">
        <v>702245</v>
      </c>
      <c r="EB92">
        <v>717889</v>
      </c>
      <c r="EC92">
        <v>761921</v>
      </c>
      <c r="ED92">
        <v>788356</v>
      </c>
      <c r="EE92">
        <v>829570</v>
      </c>
      <c r="EF92">
        <v>859403</v>
      </c>
      <c r="EG92">
        <v>901628</v>
      </c>
      <c r="EH92">
        <v>919907</v>
      </c>
      <c r="EI92">
        <v>967090</v>
      </c>
      <c r="EJ92">
        <v>984493</v>
      </c>
      <c r="EK92">
        <v>1026891</v>
      </c>
      <c r="EL92">
        <v>1044345</v>
      </c>
      <c r="EM92">
        <v>1087635</v>
      </c>
      <c r="EN92">
        <v>1104393</v>
      </c>
      <c r="EO92">
        <v>1146386</v>
      </c>
      <c r="EP92">
        <v>1158802</v>
      </c>
      <c r="EQ92">
        <v>1200727</v>
      </c>
      <c r="ER92">
        <v>1216216</v>
      </c>
      <c r="ES92">
        <v>1248328</v>
      </c>
      <c r="ET92">
        <v>1264375</v>
      </c>
      <c r="EU92">
        <v>1305084</v>
      </c>
      <c r="EV92">
        <v>1317499</v>
      </c>
      <c r="EW92">
        <v>1357084</v>
      </c>
      <c r="EX92">
        <v>0</v>
      </c>
    </row>
    <row r="93" spans="1:154">
      <c r="A93" t="s">
        <v>138</v>
      </c>
      <c r="B93">
        <v>6396</v>
      </c>
      <c r="C93">
        <v>94510</v>
      </c>
      <c r="D93">
        <v>99498</v>
      </c>
      <c r="E93">
        <v>102597</v>
      </c>
      <c r="F93">
        <v>106955</v>
      </c>
      <c r="G93">
        <v>111277</v>
      </c>
      <c r="H93">
        <v>115755</v>
      </c>
      <c r="I93">
        <v>119728</v>
      </c>
      <c r="J93">
        <v>123479</v>
      </c>
      <c r="K93">
        <v>129743</v>
      </c>
      <c r="L93">
        <v>135555</v>
      </c>
      <c r="M93">
        <v>139632</v>
      </c>
      <c r="N93">
        <v>142820</v>
      </c>
      <c r="O93">
        <v>145431</v>
      </c>
      <c r="P93">
        <v>149806</v>
      </c>
      <c r="Q93">
        <v>155072</v>
      </c>
      <c r="R93">
        <v>156673</v>
      </c>
      <c r="S93">
        <v>158332</v>
      </c>
      <c r="T93">
        <v>161355</v>
      </c>
      <c r="U93">
        <v>163245</v>
      </c>
      <c r="V93">
        <v>164217</v>
      </c>
      <c r="W93">
        <v>166127</v>
      </c>
      <c r="X93">
        <v>168576</v>
      </c>
      <c r="Y93">
        <v>172729</v>
      </c>
      <c r="Z93">
        <v>180392</v>
      </c>
      <c r="AA93">
        <v>186392</v>
      </c>
      <c r="AB93">
        <v>189389</v>
      </c>
      <c r="AC93">
        <v>198378</v>
      </c>
      <c r="AD93">
        <v>197366</v>
      </c>
      <c r="AE93">
        <v>199507</v>
      </c>
      <c r="AF93">
        <v>201223</v>
      </c>
      <c r="AG93">
        <v>203499</v>
      </c>
      <c r="AH93">
        <v>203092</v>
      </c>
      <c r="AI93">
        <v>197337</v>
      </c>
      <c r="AJ93">
        <v>194102</v>
      </c>
      <c r="AK93">
        <v>193494</v>
      </c>
      <c r="AL93">
        <v>193221</v>
      </c>
      <c r="AM93">
        <v>191642</v>
      </c>
      <c r="AN93">
        <v>191271</v>
      </c>
      <c r="AO93">
        <v>183054</v>
      </c>
      <c r="AP93">
        <v>168802</v>
      </c>
      <c r="AQ93">
        <v>164310</v>
      </c>
      <c r="AR93">
        <v>164659</v>
      </c>
      <c r="AS93">
        <v>161859</v>
      </c>
      <c r="AT93">
        <v>161524</v>
      </c>
      <c r="AU93">
        <v>164156</v>
      </c>
      <c r="AV93">
        <v>163572</v>
      </c>
      <c r="AW93">
        <v>165100</v>
      </c>
      <c r="AX93">
        <v>159693</v>
      </c>
      <c r="AY93">
        <v>157302</v>
      </c>
      <c r="AZ93">
        <v>156017</v>
      </c>
      <c r="BA93">
        <v>152609</v>
      </c>
      <c r="BB93">
        <v>152143</v>
      </c>
      <c r="BC93">
        <v>152171</v>
      </c>
      <c r="BD93">
        <v>151999</v>
      </c>
      <c r="BE93">
        <v>152109</v>
      </c>
      <c r="BF93">
        <v>152118</v>
      </c>
      <c r="BG93">
        <v>150786</v>
      </c>
      <c r="BH93">
        <v>150028</v>
      </c>
      <c r="BI93">
        <v>148906</v>
      </c>
      <c r="BJ93">
        <v>141622</v>
      </c>
      <c r="BK93">
        <v>135115</v>
      </c>
      <c r="BL93">
        <v>133980</v>
      </c>
      <c r="BM93">
        <v>134598</v>
      </c>
      <c r="BN93">
        <v>143645</v>
      </c>
      <c r="BO93">
        <v>143543</v>
      </c>
      <c r="BP93">
        <v>142909</v>
      </c>
      <c r="BQ93">
        <v>142717</v>
      </c>
      <c r="BR93">
        <v>130366</v>
      </c>
      <c r="BS93">
        <v>138463</v>
      </c>
      <c r="BT93">
        <v>138794</v>
      </c>
      <c r="BU93">
        <v>137690</v>
      </c>
      <c r="BV93">
        <v>133115</v>
      </c>
      <c r="BW93">
        <v>137356</v>
      </c>
      <c r="BX93">
        <v>135974</v>
      </c>
      <c r="BY93">
        <v>140537</v>
      </c>
      <c r="BZ93">
        <v>139165</v>
      </c>
      <c r="CA93">
        <v>139558</v>
      </c>
      <c r="CB93">
        <v>140278</v>
      </c>
      <c r="CC93">
        <v>138804</v>
      </c>
      <c r="CD93">
        <v>136869</v>
      </c>
      <c r="CE93">
        <v>136231</v>
      </c>
      <c r="CF93">
        <v>136358</v>
      </c>
      <c r="CG93">
        <v>137125</v>
      </c>
      <c r="CH93">
        <v>130014</v>
      </c>
      <c r="CI93">
        <v>130054</v>
      </c>
      <c r="CJ93">
        <v>129155</v>
      </c>
      <c r="CK93">
        <v>128288</v>
      </c>
      <c r="CL93">
        <v>127250</v>
      </c>
      <c r="CM93">
        <v>125016</v>
      </c>
      <c r="CN93">
        <v>123540</v>
      </c>
      <c r="CO93">
        <v>123286</v>
      </c>
      <c r="CP93">
        <v>119423</v>
      </c>
      <c r="CQ93">
        <v>119127</v>
      </c>
      <c r="CR93">
        <v>119767</v>
      </c>
      <c r="CS93">
        <v>119603</v>
      </c>
      <c r="CT93">
        <v>118901</v>
      </c>
      <c r="CU93">
        <v>118876</v>
      </c>
      <c r="CV93">
        <v>118356</v>
      </c>
      <c r="CW93">
        <v>117237</v>
      </c>
      <c r="CX93">
        <v>117075</v>
      </c>
      <c r="CY93">
        <v>118348</v>
      </c>
      <c r="CZ93">
        <v>116439</v>
      </c>
      <c r="DA93">
        <v>115222</v>
      </c>
      <c r="DB93">
        <v>114032</v>
      </c>
      <c r="DC93">
        <v>106302</v>
      </c>
      <c r="DD93">
        <v>105605</v>
      </c>
      <c r="DE93">
        <v>104826</v>
      </c>
      <c r="DF93">
        <v>104802</v>
      </c>
      <c r="DG93">
        <v>104079</v>
      </c>
      <c r="DH93">
        <v>104400</v>
      </c>
      <c r="DI93">
        <v>104151</v>
      </c>
      <c r="DJ93">
        <v>105348</v>
      </c>
      <c r="DK93">
        <v>105756</v>
      </c>
      <c r="DL93">
        <v>105871</v>
      </c>
      <c r="DM93">
        <v>104837</v>
      </c>
      <c r="DN93">
        <v>103054</v>
      </c>
      <c r="DO93">
        <v>102741</v>
      </c>
      <c r="DP93">
        <v>103669</v>
      </c>
      <c r="DQ93">
        <v>104056</v>
      </c>
      <c r="DR93">
        <v>109129</v>
      </c>
      <c r="DS93">
        <v>123834</v>
      </c>
      <c r="DT93">
        <v>147891</v>
      </c>
      <c r="DU93">
        <v>171627</v>
      </c>
      <c r="DV93">
        <v>175331</v>
      </c>
      <c r="DW93">
        <v>178910</v>
      </c>
      <c r="DX93">
        <v>178638</v>
      </c>
      <c r="DY93">
        <v>179601</v>
      </c>
      <c r="DZ93">
        <v>178964</v>
      </c>
      <c r="EA93">
        <v>181053</v>
      </c>
      <c r="EB93">
        <v>178384</v>
      </c>
      <c r="EC93">
        <v>180198</v>
      </c>
      <c r="ED93">
        <v>183731</v>
      </c>
      <c r="EE93">
        <v>186747</v>
      </c>
      <c r="EF93">
        <v>188860</v>
      </c>
      <c r="EG93">
        <v>186874</v>
      </c>
      <c r="EH93">
        <v>186162</v>
      </c>
      <c r="EI93">
        <v>188566</v>
      </c>
      <c r="EJ93">
        <v>190748</v>
      </c>
      <c r="EK93">
        <v>192713</v>
      </c>
      <c r="EL93">
        <v>193358</v>
      </c>
      <c r="EM93">
        <v>195133</v>
      </c>
      <c r="EN93">
        <v>196058</v>
      </c>
      <c r="EO93">
        <v>196095</v>
      </c>
      <c r="EP93">
        <v>195360</v>
      </c>
      <c r="EQ93">
        <v>195385</v>
      </c>
      <c r="ER93">
        <v>196906</v>
      </c>
      <c r="ES93">
        <v>194838</v>
      </c>
      <c r="ET93">
        <v>198230</v>
      </c>
      <c r="EU93">
        <v>197954</v>
      </c>
      <c r="EV93">
        <v>199029</v>
      </c>
      <c r="EW93">
        <v>200906</v>
      </c>
      <c r="EX93">
        <v>0</v>
      </c>
    </row>
    <row r="94" spans="1:154">
      <c r="A94" t="s">
        <v>178</v>
      </c>
      <c r="B94">
        <v>6402</v>
      </c>
      <c r="C94">
        <v>1077</v>
      </c>
      <c r="D94">
        <v>1085</v>
      </c>
      <c r="E94">
        <v>1095</v>
      </c>
      <c r="F94">
        <v>1119</v>
      </c>
      <c r="G94">
        <v>1147</v>
      </c>
      <c r="H94">
        <v>1187</v>
      </c>
      <c r="I94">
        <v>1192</v>
      </c>
      <c r="J94">
        <v>1201</v>
      </c>
      <c r="K94">
        <v>1147</v>
      </c>
      <c r="L94">
        <v>1160</v>
      </c>
      <c r="M94">
        <v>1262</v>
      </c>
      <c r="N94">
        <v>1260</v>
      </c>
      <c r="O94">
        <v>1252</v>
      </c>
      <c r="P94">
        <v>1245</v>
      </c>
      <c r="Q94">
        <v>1238</v>
      </c>
      <c r="R94">
        <v>1226</v>
      </c>
      <c r="S94">
        <v>1214</v>
      </c>
      <c r="T94">
        <v>1200</v>
      </c>
      <c r="U94">
        <v>1190</v>
      </c>
      <c r="V94">
        <v>1180</v>
      </c>
      <c r="W94">
        <v>1165</v>
      </c>
      <c r="X94">
        <v>1155</v>
      </c>
      <c r="Y94">
        <v>1148</v>
      </c>
      <c r="Z94">
        <v>1135</v>
      </c>
      <c r="AA94">
        <v>1123</v>
      </c>
      <c r="AB94">
        <v>1120</v>
      </c>
      <c r="AC94">
        <v>1110</v>
      </c>
      <c r="AD94">
        <v>1130</v>
      </c>
      <c r="AE94">
        <v>1150</v>
      </c>
      <c r="AF94">
        <v>1190</v>
      </c>
      <c r="AG94">
        <v>1239</v>
      </c>
      <c r="AH94">
        <v>1302</v>
      </c>
      <c r="AI94">
        <v>1378</v>
      </c>
      <c r="AJ94">
        <v>1466</v>
      </c>
      <c r="AK94">
        <v>1568</v>
      </c>
      <c r="AL94">
        <v>1682</v>
      </c>
      <c r="AM94">
        <v>987</v>
      </c>
      <c r="AN94">
        <v>1007</v>
      </c>
      <c r="AO94">
        <v>1020</v>
      </c>
      <c r="AP94">
        <v>1025</v>
      </c>
      <c r="AQ94">
        <v>1023</v>
      </c>
      <c r="AR94">
        <v>1017</v>
      </c>
      <c r="AS94">
        <v>1009</v>
      </c>
      <c r="AT94">
        <v>1000</v>
      </c>
      <c r="AU94">
        <v>993</v>
      </c>
      <c r="AV94">
        <v>987</v>
      </c>
      <c r="AW94">
        <v>983</v>
      </c>
      <c r="AX94">
        <v>976</v>
      </c>
      <c r="AY94">
        <v>971</v>
      </c>
      <c r="AZ94">
        <v>969</v>
      </c>
      <c r="BA94">
        <v>970</v>
      </c>
      <c r="BB94">
        <v>963</v>
      </c>
      <c r="BC94">
        <v>959</v>
      </c>
      <c r="BD94">
        <v>947</v>
      </c>
      <c r="BE94">
        <v>937</v>
      </c>
      <c r="BF94">
        <v>922</v>
      </c>
      <c r="BG94">
        <v>912</v>
      </c>
      <c r="BH94">
        <v>901</v>
      </c>
      <c r="BI94">
        <v>893</v>
      </c>
      <c r="BJ94">
        <v>884</v>
      </c>
      <c r="BK94">
        <v>881</v>
      </c>
      <c r="BL94">
        <v>879</v>
      </c>
      <c r="BM94">
        <v>880</v>
      </c>
      <c r="BN94">
        <v>880</v>
      </c>
      <c r="BO94">
        <v>893</v>
      </c>
      <c r="BP94">
        <v>906</v>
      </c>
      <c r="BQ94">
        <v>919</v>
      </c>
      <c r="BR94">
        <v>932</v>
      </c>
      <c r="BS94">
        <v>937</v>
      </c>
      <c r="BT94">
        <v>941</v>
      </c>
      <c r="BU94">
        <v>946</v>
      </c>
      <c r="BV94">
        <v>951</v>
      </c>
      <c r="BW94">
        <v>951</v>
      </c>
      <c r="BX94">
        <v>951</v>
      </c>
      <c r="BY94">
        <v>952</v>
      </c>
      <c r="BZ94">
        <v>952</v>
      </c>
      <c r="CA94">
        <v>949</v>
      </c>
      <c r="CB94">
        <v>945</v>
      </c>
      <c r="CC94">
        <v>942</v>
      </c>
      <c r="CD94">
        <v>938</v>
      </c>
      <c r="CE94">
        <v>934</v>
      </c>
      <c r="CF94">
        <v>930</v>
      </c>
      <c r="CG94">
        <v>926</v>
      </c>
      <c r="CH94">
        <v>922</v>
      </c>
      <c r="CI94">
        <v>918</v>
      </c>
      <c r="CJ94">
        <v>914</v>
      </c>
      <c r="CK94">
        <v>911</v>
      </c>
      <c r="CL94">
        <v>907</v>
      </c>
      <c r="CM94">
        <v>897</v>
      </c>
      <c r="CN94">
        <v>888</v>
      </c>
      <c r="CO94">
        <v>879</v>
      </c>
      <c r="CP94">
        <v>869</v>
      </c>
      <c r="CQ94">
        <v>856</v>
      </c>
      <c r="CR94">
        <v>842</v>
      </c>
      <c r="CS94">
        <v>828</v>
      </c>
      <c r="CT94">
        <v>815</v>
      </c>
      <c r="CU94">
        <v>800</v>
      </c>
      <c r="CV94">
        <v>786</v>
      </c>
      <c r="CW94">
        <v>771</v>
      </c>
      <c r="CX94">
        <v>757</v>
      </c>
      <c r="CY94">
        <v>744</v>
      </c>
      <c r="CZ94">
        <v>731</v>
      </c>
      <c r="DA94">
        <v>718</v>
      </c>
      <c r="DB94">
        <v>705</v>
      </c>
      <c r="DC94">
        <v>695</v>
      </c>
      <c r="DD94">
        <v>685</v>
      </c>
      <c r="DE94">
        <v>675</v>
      </c>
      <c r="DF94">
        <v>665</v>
      </c>
      <c r="DG94">
        <v>658</v>
      </c>
      <c r="DH94">
        <v>650</v>
      </c>
      <c r="DI94">
        <v>642</v>
      </c>
      <c r="DJ94">
        <v>634</v>
      </c>
      <c r="DK94">
        <v>626</v>
      </c>
      <c r="DL94">
        <v>618</v>
      </c>
      <c r="DM94">
        <v>609</v>
      </c>
      <c r="DN94">
        <v>600</v>
      </c>
      <c r="DO94">
        <v>591</v>
      </c>
      <c r="DP94">
        <v>583</v>
      </c>
      <c r="DQ94">
        <v>574</v>
      </c>
      <c r="DR94">
        <v>566</v>
      </c>
      <c r="DS94">
        <v>557</v>
      </c>
      <c r="DT94">
        <v>549</v>
      </c>
      <c r="DU94">
        <v>541</v>
      </c>
      <c r="DV94">
        <v>532</v>
      </c>
      <c r="DW94">
        <v>523</v>
      </c>
      <c r="DX94">
        <v>515</v>
      </c>
      <c r="DY94">
        <v>506</v>
      </c>
      <c r="DZ94">
        <v>493</v>
      </c>
      <c r="EA94">
        <v>484</v>
      </c>
      <c r="EB94">
        <v>474</v>
      </c>
      <c r="EC94">
        <v>465</v>
      </c>
      <c r="ED94">
        <v>455</v>
      </c>
      <c r="EE94">
        <v>445</v>
      </c>
      <c r="EF94">
        <v>436</v>
      </c>
      <c r="EG94">
        <v>426</v>
      </c>
      <c r="EH94">
        <v>414</v>
      </c>
      <c r="EI94">
        <v>404</v>
      </c>
      <c r="EJ94">
        <v>394</v>
      </c>
      <c r="EK94">
        <v>384</v>
      </c>
      <c r="EL94">
        <v>375</v>
      </c>
      <c r="EM94">
        <v>365</v>
      </c>
      <c r="EN94">
        <v>355</v>
      </c>
      <c r="EO94">
        <v>345</v>
      </c>
      <c r="EP94">
        <v>337</v>
      </c>
      <c r="EQ94">
        <v>327</v>
      </c>
      <c r="ER94">
        <v>318</v>
      </c>
      <c r="ES94">
        <v>308</v>
      </c>
      <c r="ET94">
        <v>299</v>
      </c>
      <c r="EU94">
        <v>289</v>
      </c>
      <c r="EV94">
        <v>280</v>
      </c>
      <c r="EW94">
        <v>270</v>
      </c>
      <c r="EX94">
        <v>0</v>
      </c>
    </row>
    <row r="95" spans="1:154">
      <c r="A95" t="s">
        <v>179</v>
      </c>
      <c r="B95">
        <v>6398</v>
      </c>
      <c r="C95">
        <v>93433</v>
      </c>
      <c r="D95">
        <v>98413</v>
      </c>
      <c r="E95">
        <v>101502</v>
      </c>
      <c r="F95">
        <v>105836</v>
      </c>
      <c r="G95">
        <v>110130</v>
      </c>
      <c r="H95">
        <v>114568</v>
      </c>
      <c r="I95">
        <v>118536</v>
      </c>
      <c r="J95">
        <v>122278</v>
      </c>
      <c r="K95">
        <v>128596</v>
      </c>
      <c r="L95">
        <v>134395</v>
      </c>
      <c r="M95">
        <v>138370</v>
      </c>
      <c r="N95">
        <v>141560</v>
      </c>
      <c r="O95">
        <v>144179</v>
      </c>
      <c r="P95">
        <v>148561</v>
      </c>
      <c r="Q95">
        <v>153834</v>
      </c>
      <c r="R95">
        <v>155447</v>
      </c>
      <c r="S95">
        <v>157118</v>
      </c>
      <c r="T95">
        <v>160155</v>
      </c>
      <c r="U95">
        <v>162055</v>
      </c>
      <c r="V95">
        <v>163037</v>
      </c>
      <c r="W95">
        <v>164962</v>
      </c>
      <c r="X95">
        <v>167421</v>
      </c>
      <c r="Y95">
        <v>171581</v>
      </c>
      <c r="Z95">
        <v>179257</v>
      </c>
      <c r="AA95">
        <v>185269</v>
      </c>
      <c r="AB95">
        <v>188269</v>
      </c>
      <c r="AC95">
        <v>197268</v>
      </c>
      <c r="AD95">
        <v>196236</v>
      </c>
      <c r="AE95">
        <v>198357</v>
      </c>
      <c r="AF95">
        <v>200033</v>
      </c>
      <c r="AG95">
        <v>202260</v>
      </c>
      <c r="AH95">
        <v>201790</v>
      </c>
      <c r="AI95">
        <v>195959</v>
      </c>
      <c r="AJ95">
        <v>192636</v>
      </c>
      <c r="AK95">
        <v>191926</v>
      </c>
      <c r="AL95">
        <v>191539</v>
      </c>
      <c r="AM95">
        <v>190655</v>
      </c>
      <c r="AN95">
        <v>190264</v>
      </c>
      <c r="AO95">
        <v>182034</v>
      </c>
      <c r="AP95">
        <v>167777</v>
      </c>
      <c r="AQ95">
        <v>163287</v>
      </c>
      <c r="AR95">
        <v>163642</v>
      </c>
      <c r="AS95">
        <v>160850</v>
      </c>
      <c r="AT95">
        <v>160524</v>
      </c>
      <c r="AU95">
        <v>163163</v>
      </c>
      <c r="AV95">
        <v>162585</v>
      </c>
      <c r="AW95">
        <v>164117</v>
      </c>
      <c r="AX95">
        <v>158717</v>
      </c>
      <c r="AY95">
        <v>156331</v>
      </c>
      <c r="AZ95">
        <v>155048</v>
      </c>
      <c r="BA95">
        <v>151639</v>
      </c>
      <c r="BB95">
        <v>151180</v>
      </c>
      <c r="BC95">
        <v>151212</v>
      </c>
      <c r="BD95">
        <v>151052</v>
      </c>
      <c r="BE95">
        <v>151172</v>
      </c>
      <c r="BF95">
        <v>151196</v>
      </c>
      <c r="BG95">
        <v>149874</v>
      </c>
      <c r="BH95">
        <v>149127</v>
      </c>
      <c r="BI95">
        <v>148013</v>
      </c>
      <c r="BJ95">
        <v>140738</v>
      </c>
      <c r="BK95">
        <v>134234</v>
      </c>
      <c r="BL95">
        <v>133101</v>
      </c>
      <c r="BM95">
        <v>133718</v>
      </c>
      <c r="BN95">
        <v>142765</v>
      </c>
      <c r="BO95">
        <v>142650</v>
      </c>
      <c r="BP95">
        <v>142003</v>
      </c>
      <c r="BQ95">
        <v>141798</v>
      </c>
      <c r="BR95">
        <v>129434</v>
      </c>
      <c r="BS95">
        <v>137526</v>
      </c>
      <c r="BT95">
        <v>137853</v>
      </c>
      <c r="BU95">
        <v>136744</v>
      </c>
      <c r="BV95">
        <v>132164</v>
      </c>
      <c r="BW95">
        <v>136405</v>
      </c>
      <c r="BX95">
        <v>135023</v>
      </c>
      <c r="BY95">
        <v>139585</v>
      </c>
      <c r="BZ95">
        <v>138213</v>
      </c>
      <c r="CA95">
        <v>138609</v>
      </c>
      <c r="CB95">
        <v>139333</v>
      </c>
      <c r="CC95">
        <v>137862</v>
      </c>
      <c r="CD95">
        <v>135931</v>
      </c>
      <c r="CE95">
        <v>135297</v>
      </c>
      <c r="CF95">
        <v>135428</v>
      </c>
      <c r="CG95">
        <v>136199</v>
      </c>
      <c r="CH95">
        <v>129092</v>
      </c>
      <c r="CI95">
        <v>129136</v>
      </c>
      <c r="CJ95">
        <v>128241</v>
      </c>
      <c r="CK95">
        <v>127377</v>
      </c>
      <c r="CL95">
        <v>126343</v>
      </c>
      <c r="CM95">
        <v>124119</v>
      </c>
      <c r="CN95">
        <v>122652</v>
      </c>
      <c r="CO95">
        <v>122407</v>
      </c>
      <c r="CP95">
        <v>118554</v>
      </c>
      <c r="CQ95">
        <v>118271</v>
      </c>
      <c r="CR95">
        <v>118925</v>
      </c>
      <c r="CS95">
        <v>118775</v>
      </c>
      <c r="CT95">
        <v>118086</v>
      </c>
      <c r="CU95">
        <v>118076</v>
      </c>
      <c r="CV95">
        <v>117570</v>
      </c>
      <c r="CW95">
        <v>116466</v>
      </c>
      <c r="CX95">
        <v>116318</v>
      </c>
      <c r="CY95">
        <v>117604</v>
      </c>
      <c r="CZ95">
        <v>115708</v>
      </c>
      <c r="DA95">
        <v>114504</v>
      </c>
      <c r="DB95">
        <v>113327</v>
      </c>
      <c r="DC95">
        <v>105607</v>
      </c>
      <c r="DD95">
        <v>104920</v>
      </c>
      <c r="DE95">
        <v>104151</v>
      </c>
      <c r="DF95">
        <v>104137</v>
      </c>
      <c r="DG95">
        <v>103421</v>
      </c>
      <c r="DH95">
        <v>103750</v>
      </c>
      <c r="DI95">
        <v>103509</v>
      </c>
      <c r="DJ95">
        <v>104714</v>
      </c>
      <c r="DK95">
        <v>105130</v>
      </c>
      <c r="DL95">
        <v>105253</v>
      </c>
      <c r="DM95">
        <v>104228</v>
      </c>
      <c r="DN95">
        <v>102454</v>
      </c>
      <c r="DO95">
        <v>102150</v>
      </c>
      <c r="DP95">
        <v>103086</v>
      </c>
      <c r="DQ95">
        <v>103482</v>
      </c>
      <c r="DR95">
        <v>108563</v>
      </c>
      <c r="DS95">
        <v>123277</v>
      </c>
      <c r="DT95">
        <v>147342</v>
      </c>
      <c r="DU95">
        <v>171086</v>
      </c>
      <c r="DV95">
        <v>174799</v>
      </c>
      <c r="DW95">
        <v>178387</v>
      </c>
      <c r="DX95">
        <v>178123</v>
      </c>
      <c r="DY95">
        <v>179095</v>
      </c>
      <c r="DZ95">
        <v>178471</v>
      </c>
      <c r="EA95">
        <v>180569</v>
      </c>
      <c r="EB95">
        <v>177910</v>
      </c>
      <c r="EC95">
        <v>179733</v>
      </c>
      <c r="ED95">
        <v>183276</v>
      </c>
      <c r="EE95">
        <v>186302</v>
      </c>
      <c r="EF95">
        <v>188424</v>
      </c>
      <c r="EG95">
        <v>186448</v>
      </c>
      <c r="EH95">
        <v>185748</v>
      </c>
      <c r="EI95">
        <v>188162</v>
      </c>
      <c r="EJ95">
        <v>190354</v>
      </c>
      <c r="EK95">
        <v>192329</v>
      </c>
      <c r="EL95">
        <v>192983</v>
      </c>
      <c r="EM95">
        <v>194768</v>
      </c>
      <c r="EN95">
        <v>195703</v>
      </c>
      <c r="EO95">
        <v>195750</v>
      </c>
      <c r="EP95">
        <v>195023</v>
      </c>
      <c r="EQ95">
        <v>195058</v>
      </c>
      <c r="ER95">
        <v>196588</v>
      </c>
      <c r="ES95">
        <v>194530</v>
      </c>
      <c r="ET95">
        <v>197931</v>
      </c>
      <c r="EU95">
        <v>197665</v>
      </c>
      <c r="EV95">
        <v>198749</v>
      </c>
      <c r="EW95">
        <v>200636</v>
      </c>
      <c r="EX95">
        <v>0</v>
      </c>
    </row>
    <row r="96" spans="1:154">
      <c r="A96" t="s">
        <v>180</v>
      </c>
      <c r="B96">
        <v>5392</v>
      </c>
      <c r="C96">
        <v>6485</v>
      </c>
      <c r="D96">
        <v>7008</v>
      </c>
      <c r="E96">
        <v>7399</v>
      </c>
      <c r="F96">
        <v>7629</v>
      </c>
      <c r="G96">
        <v>7982</v>
      </c>
      <c r="H96">
        <v>8522</v>
      </c>
      <c r="I96">
        <v>8935</v>
      </c>
      <c r="J96">
        <v>9300</v>
      </c>
      <c r="K96">
        <v>9572</v>
      </c>
      <c r="L96">
        <v>10109</v>
      </c>
      <c r="M96">
        <v>10611</v>
      </c>
      <c r="N96">
        <v>10763</v>
      </c>
      <c r="O96">
        <v>10970</v>
      </c>
      <c r="P96">
        <v>11243</v>
      </c>
      <c r="Q96">
        <v>12083</v>
      </c>
      <c r="R96">
        <v>12075</v>
      </c>
      <c r="S96">
        <v>12011</v>
      </c>
      <c r="T96">
        <v>12396</v>
      </c>
      <c r="U96">
        <v>12117</v>
      </c>
      <c r="V96">
        <v>11632</v>
      </c>
      <c r="W96">
        <v>11573</v>
      </c>
      <c r="X96">
        <v>11716</v>
      </c>
      <c r="Y96">
        <v>12771</v>
      </c>
      <c r="Z96">
        <v>12906</v>
      </c>
      <c r="AA96">
        <v>14640</v>
      </c>
      <c r="AB96">
        <v>14101</v>
      </c>
      <c r="AC96">
        <v>15650</v>
      </c>
      <c r="AD96">
        <v>15580</v>
      </c>
      <c r="AE96">
        <v>16087</v>
      </c>
      <c r="AF96">
        <v>16267</v>
      </c>
      <c r="AG96">
        <v>16360</v>
      </c>
      <c r="AH96">
        <v>16101</v>
      </c>
      <c r="AI96">
        <v>13987</v>
      </c>
      <c r="AJ96">
        <v>12541</v>
      </c>
      <c r="AK96">
        <v>13019</v>
      </c>
      <c r="AL96">
        <v>12797</v>
      </c>
      <c r="AM96">
        <v>12175</v>
      </c>
      <c r="AN96">
        <v>11546</v>
      </c>
      <c r="AO96">
        <v>11203</v>
      </c>
      <c r="AP96">
        <v>10927</v>
      </c>
      <c r="AQ96">
        <v>10784</v>
      </c>
      <c r="AR96">
        <v>10773</v>
      </c>
      <c r="AS96">
        <v>10533</v>
      </c>
      <c r="AT96">
        <v>10599</v>
      </c>
      <c r="AU96">
        <v>10728</v>
      </c>
      <c r="AV96">
        <v>10676</v>
      </c>
      <c r="AW96">
        <v>10880</v>
      </c>
      <c r="AX96">
        <v>9841</v>
      </c>
      <c r="AY96">
        <v>9480</v>
      </c>
      <c r="AZ96">
        <v>9149</v>
      </c>
      <c r="BA96">
        <v>8933</v>
      </c>
      <c r="BB96">
        <v>8741</v>
      </c>
      <c r="BC96">
        <v>8698</v>
      </c>
      <c r="BD96">
        <v>8635</v>
      </c>
      <c r="BE96">
        <v>8626</v>
      </c>
      <c r="BF96">
        <v>8659</v>
      </c>
      <c r="BG96">
        <v>8665</v>
      </c>
      <c r="BH96">
        <v>8718</v>
      </c>
      <c r="BI96">
        <v>8775</v>
      </c>
      <c r="BJ96">
        <v>7081</v>
      </c>
      <c r="BK96">
        <v>8664</v>
      </c>
      <c r="BL96">
        <v>8829</v>
      </c>
      <c r="BM96">
        <v>8856</v>
      </c>
      <c r="BN96">
        <v>10873</v>
      </c>
      <c r="BO96">
        <v>10980</v>
      </c>
      <c r="BP96">
        <v>11019</v>
      </c>
      <c r="BQ96">
        <v>11024</v>
      </c>
      <c r="BR96">
        <v>9093</v>
      </c>
      <c r="BS96">
        <v>9103</v>
      </c>
      <c r="BT96">
        <v>9260</v>
      </c>
      <c r="BU96">
        <v>9508</v>
      </c>
      <c r="BV96">
        <v>8434</v>
      </c>
      <c r="BW96">
        <v>9010</v>
      </c>
      <c r="BX96">
        <v>8999</v>
      </c>
      <c r="BY96">
        <v>9392</v>
      </c>
      <c r="BZ96">
        <v>8817</v>
      </c>
      <c r="CA96">
        <v>8729</v>
      </c>
      <c r="CB96">
        <v>8717</v>
      </c>
      <c r="CC96">
        <v>9250</v>
      </c>
      <c r="CD96">
        <v>8518</v>
      </c>
      <c r="CE96">
        <v>8531</v>
      </c>
      <c r="CF96">
        <v>8472</v>
      </c>
      <c r="CG96">
        <v>9101</v>
      </c>
      <c r="CH96">
        <v>8203</v>
      </c>
      <c r="CI96">
        <v>7962</v>
      </c>
      <c r="CJ96">
        <v>8071</v>
      </c>
      <c r="CK96">
        <v>8455</v>
      </c>
      <c r="CL96">
        <v>8271</v>
      </c>
      <c r="CM96">
        <v>8212</v>
      </c>
      <c r="CN96">
        <v>7043</v>
      </c>
      <c r="CO96">
        <v>9901</v>
      </c>
      <c r="CP96">
        <v>7010</v>
      </c>
      <c r="CQ96">
        <v>6911</v>
      </c>
      <c r="CR96">
        <v>7882</v>
      </c>
      <c r="CS96">
        <v>8106</v>
      </c>
      <c r="CT96">
        <v>7991</v>
      </c>
      <c r="CU96">
        <v>8104</v>
      </c>
      <c r="CV96">
        <v>8495</v>
      </c>
      <c r="CW96">
        <v>8495</v>
      </c>
      <c r="CX96">
        <v>8814</v>
      </c>
      <c r="CY96">
        <v>9088</v>
      </c>
      <c r="CZ96">
        <v>8729</v>
      </c>
      <c r="DA96">
        <v>8989</v>
      </c>
      <c r="DB96">
        <v>9141</v>
      </c>
      <c r="DC96">
        <v>9465</v>
      </c>
      <c r="DD96">
        <v>9764</v>
      </c>
      <c r="DE96">
        <v>9836</v>
      </c>
      <c r="DF96">
        <v>9958</v>
      </c>
      <c r="DG96">
        <v>10209</v>
      </c>
      <c r="DH96">
        <v>10412</v>
      </c>
      <c r="DI96">
        <v>10455</v>
      </c>
      <c r="DJ96">
        <v>11150</v>
      </c>
      <c r="DK96">
        <v>11188</v>
      </c>
      <c r="DL96">
        <v>11198</v>
      </c>
      <c r="DM96">
        <v>11002</v>
      </c>
      <c r="DN96">
        <v>10905</v>
      </c>
      <c r="DO96">
        <v>11035</v>
      </c>
      <c r="DP96">
        <v>11166</v>
      </c>
      <c r="DQ96">
        <v>10875</v>
      </c>
      <c r="DR96">
        <v>15305</v>
      </c>
      <c r="DS96">
        <v>28031</v>
      </c>
      <c r="DT96">
        <v>50605</v>
      </c>
      <c r="DU96">
        <v>75008</v>
      </c>
      <c r="DV96">
        <v>74868</v>
      </c>
      <c r="DW96">
        <v>74549</v>
      </c>
      <c r="DX96">
        <v>70928</v>
      </c>
      <c r="DY96">
        <v>71755</v>
      </c>
      <c r="DZ96">
        <v>70571</v>
      </c>
      <c r="EA96">
        <v>71881</v>
      </c>
      <c r="EB96">
        <v>67825</v>
      </c>
      <c r="EC96">
        <v>68594</v>
      </c>
      <c r="ED96">
        <v>70079</v>
      </c>
      <c r="EE96">
        <v>71651</v>
      </c>
      <c r="EF96">
        <v>73258</v>
      </c>
      <c r="EG96">
        <v>74191</v>
      </c>
      <c r="EH96">
        <v>75334</v>
      </c>
      <c r="EI96">
        <v>76074</v>
      </c>
      <c r="EJ96">
        <v>76269</v>
      </c>
      <c r="EK96">
        <v>76214</v>
      </c>
      <c r="EL96">
        <v>76198</v>
      </c>
      <c r="EM96">
        <v>77530</v>
      </c>
      <c r="EN96">
        <v>75173</v>
      </c>
      <c r="EO96">
        <v>75031</v>
      </c>
      <c r="EP96">
        <v>74756</v>
      </c>
      <c r="EQ96">
        <v>74419</v>
      </c>
      <c r="ER96">
        <v>76137</v>
      </c>
      <c r="ES96">
        <v>74803</v>
      </c>
      <c r="ET96">
        <v>75320</v>
      </c>
      <c r="EU96">
        <v>74859</v>
      </c>
      <c r="EV96">
        <v>75196</v>
      </c>
      <c r="EW96">
        <v>75397</v>
      </c>
      <c r="EX96">
        <v>0</v>
      </c>
    </row>
    <row r="97" spans="1:154">
      <c r="A97" t="s">
        <v>191</v>
      </c>
      <c r="B97">
        <v>25982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4000</v>
      </c>
      <c r="DS97">
        <v>18284</v>
      </c>
      <c r="DT97">
        <v>40272</v>
      </c>
      <c r="DU97">
        <v>61261</v>
      </c>
      <c r="DV97">
        <v>60121</v>
      </c>
      <c r="DW97">
        <v>58813</v>
      </c>
      <c r="DX97">
        <v>54136</v>
      </c>
      <c r="DY97">
        <v>54136</v>
      </c>
      <c r="DZ97">
        <v>51997</v>
      </c>
      <c r="EA97">
        <v>51947</v>
      </c>
      <c r="EB97">
        <v>46422</v>
      </c>
      <c r="EC97">
        <v>45862</v>
      </c>
      <c r="ED97">
        <v>45843</v>
      </c>
      <c r="EE97">
        <v>45836</v>
      </c>
      <c r="EF97">
        <v>45836</v>
      </c>
      <c r="EG97">
        <v>45836</v>
      </c>
      <c r="EH97">
        <v>45836</v>
      </c>
      <c r="EI97">
        <v>45836</v>
      </c>
      <c r="EJ97">
        <v>45826</v>
      </c>
      <c r="EK97">
        <v>45814</v>
      </c>
      <c r="EL97">
        <v>45814</v>
      </c>
      <c r="EM97">
        <v>45814</v>
      </c>
      <c r="EN97">
        <v>45814</v>
      </c>
      <c r="EO97">
        <v>45814</v>
      </c>
      <c r="EP97">
        <v>45814</v>
      </c>
      <c r="EQ97">
        <v>45814</v>
      </c>
      <c r="ER97">
        <v>45806</v>
      </c>
      <c r="ES97">
        <v>45806</v>
      </c>
      <c r="ET97">
        <v>45806</v>
      </c>
      <c r="EU97">
        <v>45806</v>
      </c>
      <c r="EV97">
        <v>45806</v>
      </c>
      <c r="EW97">
        <v>45806</v>
      </c>
      <c r="EX97">
        <v>0</v>
      </c>
    </row>
    <row r="98" spans="1:154">
      <c r="A98" t="s">
        <v>192</v>
      </c>
      <c r="B98">
        <v>25578</v>
      </c>
      <c r="C98">
        <v>499</v>
      </c>
      <c r="D98">
        <v>668</v>
      </c>
      <c r="E98">
        <v>733</v>
      </c>
      <c r="F98">
        <v>721</v>
      </c>
      <c r="G98">
        <v>824</v>
      </c>
      <c r="H98">
        <v>924</v>
      </c>
      <c r="I98">
        <v>940</v>
      </c>
      <c r="J98">
        <v>924</v>
      </c>
      <c r="K98">
        <v>1073</v>
      </c>
      <c r="L98">
        <v>1233</v>
      </c>
      <c r="M98">
        <v>1253</v>
      </c>
      <c r="N98">
        <v>1192</v>
      </c>
      <c r="O98">
        <v>1209</v>
      </c>
      <c r="P98">
        <v>1279</v>
      </c>
      <c r="Q98">
        <v>1300</v>
      </c>
      <c r="R98">
        <v>1224</v>
      </c>
      <c r="S98">
        <v>1204</v>
      </c>
      <c r="T98">
        <v>1246</v>
      </c>
      <c r="U98">
        <v>1240</v>
      </c>
      <c r="V98">
        <v>1232</v>
      </c>
      <c r="W98">
        <v>1203</v>
      </c>
      <c r="X98">
        <v>1246</v>
      </c>
      <c r="Y98">
        <v>1300</v>
      </c>
      <c r="Z98">
        <v>1306</v>
      </c>
      <c r="AA98">
        <v>1343</v>
      </c>
      <c r="AB98">
        <v>1401</v>
      </c>
      <c r="AC98">
        <v>1422</v>
      </c>
      <c r="AD98">
        <v>1350</v>
      </c>
      <c r="AE98">
        <v>1337</v>
      </c>
      <c r="AF98">
        <v>1409</v>
      </c>
      <c r="AG98">
        <v>1410</v>
      </c>
      <c r="AH98">
        <v>1351</v>
      </c>
      <c r="AI98">
        <v>1337</v>
      </c>
      <c r="AJ98">
        <v>1322</v>
      </c>
      <c r="AK98">
        <v>1297</v>
      </c>
      <c r="AL98">
        <v>1342</v>
      </c>
      <c r="AM98">
        <v>1221</v>
      </c>
      <c r="AN98">
        <v>1218</v>
      </c>
      <c r="AO98">
        <v>1203</v>
      </c>
      <c r="AP98">
        <v>1020</v>
      </c>
      <c r="AQ98">
        <v>1136</v>
      </c>
      <c r="AR98">
        <v>1132</v>
      </c>
      <c r="AS98">
        <v>1036</v>
      </c>
      <c r="AT98">
        <v>1049</v>
      </c>
      <c r="AU98">
        <v>1128</v>
      </c>
      <c r="AV98">
        <v>1026</v>
      </c>
      <c r="AW98">
        <v>1130</v>
      </c>
      <c r="AX98">
        <v>1091</v>
      </c>
      <c r="AY98">
        <v>880</v>
      </c>
      <c r="AZ98">
        <v>849</v>
      </c>
      <c r="BA98">
        <v>833</v>
      </c>
      <c r="BB98">
        <v>797</v>
      </c>
      <c r="BC98">
        <v>798</v>
      </c>
      <c r="BD98">
        <v>785</v>
      </c>
      <c r="BE98">
        <v>776</v>
      </c>
      <c r="BF98">
        <v>778</v>
      </c>
      <c r="BG98">
        <v>765</v>
      </c>
      <c r="BH98">
        <v>755</v>
      </c>
      <c r="BI98">
        <v>752</v>
      </c>
      <c r="BJ98">
        <v>719</v>
      </c>
      <c r="BK98">
        <v>697</v>
      </c>
      <c r="BL98">
        <v>703</v>
      </c>
      <c r="BM98">
        <v>697</v>
      </c>
      <c r="BN98">
        <v>701</v>
      </c>
      <c r="BO98">
        <v>680</v>
      </c>
      <c r="BP98">
        <v>589</v>
      </c>
      <c r="BQ98">
        <v>593</v>
      </c>
      <c r="BR98">
        <v>583</v>
      </c>
      <c r="BS98">
        <v>573</v>
      </c>
      <c r="BT98">
        <v>577</v>
      </c>
      <c r="BU98">
        <v>575</v>
      </c>
      <c r="BV98">
        <v>570</v>
      </c>
      <c r="BW98">
        <v>554</v>
      </c>
      <c r="BX98">
        <v>560</v>
      </c>
      <c r="BY98">
        <v>572</v>
      </c>
      <c r="BZ98">
        <v>560</v>
      </c>
      <c r="CA98">
        <v>557</v>
      </c>
      <c r="CB98">
        <v>567</v>
      </c>
      <c r="CC98">
        <v>573</v>
      </c>
      <c r="CD98">
        <v>550</v>
      </c>
      <c r="CE98">
        <v>563</v>
      </c>
      <c r="CF98">
        <v>579</v>
      </c>
      <c r="CG98">
        <v>596</v>
      </c>
      <c r="CH98">
        <v>584</v>
      </c>
      <c r="CI98">
        <v>581</v>
      </c>
      <c r="CJ98">
        <v>589</v>
      </c>
      <c r="CK98">
        <v>654</v>
      </c>
      <c r="CL98">
        <v>656</v>
      </c>
      <c r="CM98">
        <v>650</v>
      </c>
      <c r="CN98">
        <v>669</v>
      </c>
      <c r="CO98">
        <v>680</v>
      </c>
      <c r="CP98">
        <v>677</v>
      </c>
      <c r="CQ98">
        <v>672</v>
      </c>
      <c r="CR98">
        <v>693</v>
      </c>
      <c r="CS98">
        <v>711</v>
      </c>
      <c r="CT98">
        <v>708</v>
      </c>
      <c r="CU98">
        <v>698</v>
      </c>
      <c r="CV98">
        <v>714</v>
      </c>
      <c r="CW98">
        <v>739</v>
      </c>
      <c r="CX98">
        <v>726</v>
      </c>
      <c r="CY98">
        <v>716</v>
      </c>
      <c r="CZ98">
        <v>733</v>
      </c>
      <c r="DA98">
        <v>734</v>
      </c>
      <c r="DB98">
        <v>714</v>
      </c>
      <c r="DC98">
        <v>705</v>
      </c>
      <c r="DD98">
        <v>720</v>
      </c>
      <c r="DE98">
        <v>725</v>
      </c>
      <c r="DF98">
        <v>709</v>
      </c>
      <c r="DG98">
        <v>704</v>
      </c>
      <c r="DH98">
        <v>724</v>
      </c>
      <c r="DI98">
        <v>732</v>
      </c>
      <c r="DJ98">
        <v>720</v>
      </c>
      <c r="DK98">
        <v>715</v>
      </c>
      <c r="DL98">
        <v>734</v>
      </c>
      <c r="DM98">
        <v>749</v>
      </c>
      <c r="DN98">
        <v>740</v>
      </c>
      <c r="DO98">
        <v>730</v>
      </c>
      <c r="DP98">
        <v>751</v>
      </c>
      <c r="DQ98">
        <v>780</v>
      </c>
      <c r="DR98">
        <v>782</v>
      </c>
      <c r="DS98">
        <v>781</v>
      </c>
      <c r="DT98">
        <v>823</v>
      </c>
      <c r="DU98">
        <v>912</v>
      </c>
      <c r="DV98">
        <v>926</v>
      </c>
      <c r="DW98">
        <v>955</v>
      </c>
      <c r="DX98">
        <v>1013</v>
      </c>
      <c r="DY98">
        <v>1054</v>
      </c>
      <c r="DZ98">
        <v>1062</v>
      </c>
      <c r="EA98">
        <v>1076</v>
      </c>
      <c r="EB98">
        <v>1140</v>
      </c>
      <c r="EC98">
        <v>1182</v>
      </c>
      <c r="ED98">
        <v>1192</v>
      </c>
      <c r="EE98">
        <v>1214</v>
      </c>
      <c r="EF98">
        <v>1246</v>
      </c>
      <c r="EG98">
        <v>1303</v>
      </c>
      <c r="EH98">
        <v>1297</v>
      </c>
      <c r="EI98">
        <v>1304</v>
      </c>
      <c r="EJ98">
        <v>1315</v>
      </c>
      <c r="EK98">
        <v>1343</v>
      </c>
      <c r="EL98">
        <v>1323</v>
      </c>
      <c r="EM98">
        <v>1345</v>
      </c>
      <c r="EN98">
        <v>1413</v>
      </c>
      <c r="EO98">
        <v>1460</v>
      </c>
      <c r="EP98">
        <v>1453</v>
      </c>
      <c r="EQ98">
        <v>1485</v>
      </c>
      <c r="ER98">
        <v>1565</v>
      </c>
      <c r="ES98">
        <v>1614</v>
      </c>
      <c r="ET98">
        <v>1604</v>
      </c>
      <c r="EU98">
        <v>1624</v>
      </c>
      <c r="EV98">
        <v>1670</v>
      </c>
      <c r="EW98">
        <v>1716</v>
      </c>
      <c r="EX98">
        <v>0</v>
      </c>
    </row>
    <row r="99" spans="1:154">
      <c r="A99" t="s">
        <v>190</v>
      </c>
      <c r="B99">
        <v>25234</v>
      </c>
      <c r="C99">
        <v>5986</v>
      </c>
      <c r="D99">
        <v>6340</v>
      </c>
      <c r="E99">
        <v>6666</v>
      </c>
      <c r="F99">
        <v>6908</v>
      </c>
      <c r="G99">
        <v>7158</v>
      </c>
      <c r="H99">
        <v>7598</v>
      </c>
      <c r="I99">
        <v>7995</v>
      </c>
      <c r="J99">
        <v>8376</v>
      </c>
      <c r="K99">
        <v>8499</v>
      </c>
      <c r="L99">
        <v>8876</v>
      </c>
      <c r="M99">
        <v>9358</v>
      </c>
      <c r="N99">
        <v>9571</v>
      </c>
      <c r="O99">
        <v>9761</v>
      </c>
      <c r="P99">
        <v>9964</v>
      </c>
      <c r="Q99">
        <v>10783</v>
      </c>
      <c r="R99">
        <v>10851</v>
      </c>
      <c r="S99">
        <v>10807</v>
      </c>
      <c r="T99">
        <v>11150</v>
      </c>
      <c r="U99">
        <v>10877</v>
      </c>
      <c r="V99">
        <v>10400</v>
      </c>
      <c r="W99">
        <v>10370</v>
      </c>
      <c r="X99">
        <v>10470</v>
      </c>
      <c r="Y99">
        <v>11471</v>
      </c>
      <c r="Z99">
        <v>11600</v>
      </c>
      <c r="AA99">
        <v>13297</v>
      </c>
      <c r="AB99">
        <v>12700</v>
      </c>
      <c r="AC99">
        <v>14228</v>
      </c>
      <c r="AD99">
        <v>14230</v>
      </c>
      <c r="AE99">
        <v>14750</v>
      </c>
      <c r="AF99">
        <v>14858</v>
      </c>
      <c r="AG99">
        <v>14950</v>
      </c>
      <c r="AH99">
        <v>14750</v>
      </c>
      <c r="AI99">
        <v>12650</v>
      </c>
      <c r="AJ99">
        <v>11219</v>
      </c>
      <c r="AK99">
        <v>11722</v>
      </c>
      <c r="AL99">
        <v>11455</v>
      </c>
      <c r="AM99">
        <v>10954</v>
      </c>
      <c r="AN99">
        <v>10328</v>
      </c>
      <c r="AO99">
        <v>10000</v>
      </c>
      <c r="AP99">
        <v>9907</v>
      </c>
      <c r="AQ99">
        <v>9648</v>
      </c>
      <c r="AR99">
        <v>9641</v>
      </c>
      <c r="AS99">
        <v>9497</v>
      </c>
      <c r="AT99">
        <v>9550</v>
      </c>
      <c r="AU99">
        <v>9600</v>
      </c>
      <c r="AV99">
        <v>9650</v>
      </c>
      <c r="AW99">
        <v>9750</v>
      </c>
      <c r="AX99">
        <v>8750</v>
      </c>
      <c r="AY99">
        <v>8600</v>
      </c>
      <c r="AZ99">
        <v>8300</v>
      </c>
      <c r="BA99">
        <v>8100</v>
      </c>
      <c r="BB99">
        <v>7944</v>
      </c>
      <c r="BC99">
        <v>7900</v>
      </c>
      <c r="BD99">
        <v>7850</v>
      </c>
      <c r="BE99">
        <v>7850</v>
      </c>
      <c r="BF99">
        <v>7881</v>
      </c>
      <c r="BG99">
        <v>7900</v>
      </c>
      <c r="BH99">
        <v>7963</v>
      </c>
      <c r="BI99">
        <v>8023</v>
      </c>
      <c r="BJ99">
        <v>6362</v>
      </c>
      <c r="BK99">
        <v>7967</v>
      </c>
      <c r="BL99">
        <v>8126</v>
      </c>
      <c r="BM99">
        <v>8159</v>
      </c>
      <c r="BN99">
        <v>10172</v>
      </c>
      <c r="BO99">
        <v>10300</v>
      </c>
      <c r="BP99">
        <v>10430</v>
      </c>
      <c r="BQ99">
        <v>10431</v>
      </c>
      <c r="BR99">
        <v>8510</v>
      </c>
      <c r="BS99">
        <v>8530</v>
      </c>
      <c r="BT99">
        <v>8683</v>
      </c>
      <c r="BU99">
        <v>8933</v>
      </c>
      <c r="BV99">
        <v>7864</v>
      </c>
      <c r="BW99">
        <v>8456</v>
      </c>
      <c r="BX99">
        <v>8439</v>
      </c>
      <c r="BY99">
        <v>8820</v>
      </c>
      <c r="BZ99">
        <v>8257</v>
      </c>
      <c r="CA99">
        <v>8172</v>
      </c>
      <c r="CB99">
        <v>8150</v>
      </c>
      <c r="CC99">
        <v>8677</v>
      </c>
      <c r="CD99">
        <v>7968</v>
      </c>
      <c r="CE99">
        <v>7968</v>
      </c>
      <c r="CF99">
        <v>7893</v>
      </c>
      <c r="CG99">
        <v>8505</v>
      </c>
      <c r="CH99">
        <v>7619</v>
      </c>
      <c r="CI99">
        <v>7381</v>
      </c>
      <c r="CJ99">
        <v>7482</v>
      </c>
      <c r="CK99">
        <v>7801</v>
      </c>
      <c r="CL99">
        <v>7615</v>
      </c>
      <c r="CM99">
        <v>7562</v>
      </c>
      <c r="CN99">
        <v>6374</v>
      </c>
      <c r="CO99">
        <v>9221</v>
      </c>
      <c r="CP99">
        <v>6333</v>
      </c>
      <c r="CQ99">
        <v>6239</v>
      </c>
      <c r="CR99">
        <v>7189</v>
      </c>
      <c r="CS99">
        <v>7395</v>
      </c>
      <c r="CT99">
        <v>7283</v>
      </c>
      <c r="CU99">
        <v>7406</v>
      </c>
      <c r="CV99">
        <v>7781</v>
      </c>
      <c r="CW99">
        <v>7756</v>
      </c>
      <c r="CX99">
        <v>8088</v>
      </c>
      <c r="CY99">
        <v>8372</v>
      </c>
      <c r="CZ99">
        <v>7996</v>
      </c>
      <c r="DA99">
        <v>8255</v>
      </c>
      <c r="DB99">
        <v>8427</v>
      </c>
      <c r="DC99">
        <v>8760</v>
      </c>
      <c r="DD99">
        <v>9044</v>
      </c>
      <c r="DE99">
        <v>9111</v>
      </c>
      <c r="DF99">
        <v>9249</v>
      </c>
      <c r="DG99">
        <v>9505</v>
      </c>
      <c r="DH99">
        <v>9688</v>
      </c>
      <c r="DI99">
        <v>9723</v>
      </c>
      <c r="DJ99">
        <v>10430</v>
      </c>
      <c r="DK99">
        <v>10473</v>
      </c>
      <c r="DL99">
        <v>10464</v>
      </c>
      <c r="DM99">
        <v>10253</v>
      </c>
      <c r="DN99">
        <v>10165</v>
      </c>
      <c r="DO99">
        <v>10305</v>
      </c>
      <c r="DP99">
        <v>10415</v>
      </c>
      <c r="DQ99">
        <v>10095</v>
      </c>
      <c r="DR99">
        <v>10523</v>
      </c>
      <c r="DS99">
        <v>8966</v>
      </c>
      <c r="DT99">
        <v>9510</v>
      </c>
      <c r="DU99">
        <v>12835</v>
      </c>
      <c r="DV99">
        <v>13821</v>
      </c>
      <c r="DW99">
        <v>14781</v>
      </c>
      <c r="DX99">
        <v>15779</v>
      </c>
      <c r="DY99">
        <v>16565</v>
      </c>
      <c r="DZ99">
        <v>17512</v>
      </c>
      <c r="EA99">
        <v>18858</v>
      </c>
      <c r="EB99">
        <v>20263</v>
      </c>
      <c r="EC99">
        <v>21550</v>
      </c>
      <c r="ED99">
        <v>23044</v>
      </c>
      <c r="EE99">
        <v>24601</v>
      </c>
      <c r="EF99">
        <v>26176</v>
      </c>
      <c r="EG99">
        <v>27052</v>
      </c>
      <c r="EH99">
        <v>28201</v>
      </c>
      <c r="EI99">
        <v>28934</v>
      </c>
      <c r="EJ99">
        <v>29128</v>
      </c>
      <c r="EK99">
        <v>29057</v>
      </c>
      <c r="EL99">
        <v>29061</v>
      </c>
      <c r="EM99">
        <v>30371</v>
      </c>
      <c r="EN99">
        <v>27946</v>
      </c>
      <c r="EO99">
        <v>27757</v>
      </c>
      <c r="EP99">
        <v>27489</v>
      </c>
      <c r="EQ99">
        <v>27120</v>
      </c>
      <c r="ER99">
        <v>28766</v>
      </c>
      <c r="ES99">
        <v>27383</v>
      </c>
      <c r="ET99">
        <v>27910</v>
      </c>
      <c r="EU99">
        <v>27429</v>
      </c>
      <c r="EV99">
        <v>27720</v>
      </c>
      <c r="EW99">
        <v>27875</v>
      </c>
      <c r="EX99">
        <v>0</v>
      </c>
    </row>
    <row r="100" spans="1:154">
      <c r="A100" t="s">
        <v>189</v>
      </c>
      <c r="B100">
        <v>5554</v>
      </c>
      <c r="C100">
        <v>25615</v>
      </c>
      <c r="D100">
        <v>28580</v>
      </c>
      <c r="E100">
        <v>30214</v>
      </c>
      <c r="F100">
        <v>31064</v>
      </c>
      <c r="G100">
        <v>32993</v>
      </c>
      <c r="H100">
        <v>35373</v>
      </c>
      <c r="I100">
        <v>36586</v>
      </c>
      <c r="J100">
        <v>37655</v>
      </c>
      <c r="K100">
        <v>40944</v>
      </c>
      <c r="L100">
        <v>44066</v>
      </c>
      <c r="M100">
        <v>45526</v>
      </c>
      <c r="N100">
        <v>46394</v>
      </c>
      <c r="O100">
        <v>47344</v>
      </c>
      <c r="P100">
        <v>49177</v>
      </c>
      <c r="Q100">
        <v>50666</v>
      </c>
      <c r="R100">
        <v>51184</v>
      </c>
      <c r="S100">
        <v>51804</v>
      </c>
      <c r="T100">
        <v>53034</v>
      </c>
      <c r="U100">
        <v>53648</v>
      </c>
      <c r="V100">
        <v>53968</v>
      </c>
      <c r="W100">
        <v>54639</v>
      </c>
      <c r="X100">
        <v>55504</v>
      </c>
      <c r="Y100">
        <v>56310</v>
      </c>
      <c r="Z100">
        <v>56994</v>
      </c>
      <c r="AA100">
        <v>57407</v>
      </c>
      <c r="AB100">
        <v>58442</v>
      </c>
      <c r="AC100">
        <v>59361</v>
      </c>
      <c r="AD100">
        <v>57839</v>
      </c>
      <c r="AE100">
        <v>58321</v>
      </c>
      <c r="AF100">
        <v>59013</v>
      </c>
      <c r="AG100">
        <v>59217</v>
      </c>
      <c r="AH100">
        <v>58346</v>
      </c>
      <c r="AI100">
        <v>57990</v>
      </c>
      <c r="AJ100">
        <v>57964</v>
      </c>
      <c r="AK100">
        <v>57915</v>
      </c>
      <c r="AL100">
        <v>57428</v>
      </c>
      <c r="AM100">
        <v>55601</v>
      </c>
      <c r="AN100">
        <v>56141</v>
      </c>
      <c r="AO100">
        <v>58700</v>
      </c>
      <c r="AP100">
        <v>54066</v>
      </c>
      <c r="AQ100">
        <v>55490</v>
      </c>
      <c r="AR100">
        <v>55432</v>
      </c>
      <c r="AS100">
        <v>54289</v>
      </c>
      <c r="AT100">
        <v>54151</v>
      </c>
      <c r="AU100">
        <v>55399</v>
      </c>
      <c r="AV100">
        <v>53374</v>
      </c>
      <c r="AW100">
        <v>53637</v>
      </c>
      <c r="AX100">
        <v>53009</v>
      </c>
      <c r="AY100">
        <v>51876</v>
      </c>
      <c r="AZ100">
        <v>51272</v>
      </c>
      <c r="BA100">
        <v>50570</v>
      </c>
      <c r="BB100">
        <v>49434</v>
      </c>
      <c r="BC100">
        <v>49252</v>
      </c>
      <c r="BD100">
        <v>48978</v>
      </c>
      <c r="BE100">
        <v>48787</v>
      </c>
      <c r="BF100">
        <v>48817</v>
      </c>
      <c r="BG100">
        <v>48718</v>
      </c>
      <c r="BH100">
        <v>48729</v>
      </c>
      <c r="BI100">
        <v>48710</v>
      </c>
      <c r="BJ100">
        <v>46106</v>
      </c>
      <c r="BK100">
        <v>45369</v>
      </c>
      <c r="BL100">
        <v>45556</v>
      </c>
      <c r="BM100">
        <v>45619</v>
      </c>
      <c r="BN100">
        <v>46499</v>
      </c>
      <c r="BO100">
        <v>46179</v>
      </c>
      <c r="BP100">
        <v>45149</v>
      </c>
      <c r="BQ100">
        <v>45355</v>
      </c>
      <c r="BR100">
        <v>45078</v>
      </c>
      <c r="BS100">
        <v>44897</v>
      </c>
      <c r="BT100">
        <v>44833</v>
      </c>
      <c r="BU100">
        <v>43004</v>
      </c>
      <c r="BV100">
        <v>44624</v>
      </c>
      <c r="BW100">
        <v>45184</v>
      </c>
      <c r="BX100">
        <v>44236</v>
      </c>
      <c r="BY100">
        <v>49109</v>
      </c>
      <c r="BZ100">
        <v>49003</v>
      </c>
      <c r="CA100">
        <v>49172</v>
      </c>
      <c r="CB100">
        <v>50726</v>
      </c>
      <c r="CC100">
        <v>48807</v>
      </c>
      <c r="CD100">
        <v>48144</v>
      </c>
      <c r="CE100">
        <v>48131</v>
      </c>
      <c r="CF100">
        <v>48740</v>
      </c>
      <c r="CG100">
        <v>48288</v>
      </c>
      <c r="CH100">
        <v>48044</v>
      </c>
      <c r="CI100">
        <v>47723</v>
      </c>
      <c r="CJ100">
        <v>47290</v>
      </c>
      <c r="CK100">
        <v>47204</v>
      </c>
      <c r="CL100">
        <v>46641</v>
      </c>
      <c r="CM100">
        <v>45248</v>
      </c>
      <c r="CN100">
        <v>45225</v>
      </c>
      <c r="CO100">
        <v>42878</v>
      </c>
      <c r="CP100">
        <v>42387</v>
      </c>
      <c r="CQ100">
        <v>42839</v>
      </c>
      <c r="CR100">
        <v>42765</v>
      </c>
      <c r="CS100">
        <v>42832</v>
      </c>
      <c r="CT100">
        <v>43148</v>
      </c>
      <c r="CU100">
        <v>43580</v>
      </c>
      <c r="CV100">
        <v>43405</v>
      </c>
      <c r="CW100">
        <v>43179</v>
      </c>
      <c r="CX100">
        <v>43088</v>
      </c>
      <c r="CY100">
        <v>45275</v>
      </c>
      <c r="CZ100">
        <v>44427</v>
      </c>
      <c r="DA100">
        <v>44451</v>
      </c>
      <c r="DB100">
        <v>44071</v>
      </c>
      <c r="DC100">
        <v>39052</v>
      </c>
      <c r="DD100">
        <v>39421</v>
      </c>
      <c r="DE100">
        <v>40282</v>
      </c>
      <c r="DF100">
        <v>40966</v>
      </c>
      <c r="DG100">
        <v>42120</v>
      </c>
      <c r="DH100">
        <v>43661</v>
      </c>
      <c r="DI100">
        <v>44558</v>
      </c>
      <c r="DJ100">
        <v>45698</v>
      </c>
      <c r="DK100">
        <v>46581</v>
      </c>
      <c r="DL100">
        <v>47158</v>
      </c>
      <c r="DM100">
        <v>47074</v>
      </c>
      <c r="DN100">
        <v>46802</v>
      </c>
      <c r="DO100">
        <v>46810</v>
      </c>
      <c r="DP100">
        <v>47247</v>
      </c>
      <c r="DQ100">
        <v>48165</v>
      </c>
      <c r="DR100">
        <v>48872</v>
      </c>
      <c r="DS100">
        <v>49910</v>
      </c>
      <c r="DT100">
        <v>50797</v>
      </c>
      <c r="DU100">
        <v>51433</v>
      </c>
      <c r="DV100">
        <v>52463</v>
      </c>
      <c r="DW100">
        <v>53260</v>
      </c>
      <c r="DX100">
        <v>53755</v>
      </c>
      <c r="DY100">
        <v>53231</v>
      </c>
      <c r="DZ100">
        <v>53024</v>
      </c>
      <c r="EA100">
        <v>53582</v>
      </c>
      <c r="EB100">
        <v>54730</v>
      </c>
      <c r="EC100">
        <v>55161</v>
      </c>
      <c r="ED100">
        <v>55925</v>
      </c>
      <c r="EE100">
        <v>55976</v>
      </c>
      <c r="EF100">
        <v>56563</v>
      </c>
      <c r="EG100">
        <v>56596</v>
      </c>
      <c r="EH100">
        <v>56514</v>
      </c>
      <c r="EI100">
        <v>57024</v>
      </c>
      <c r="EJ100">
        <v>57356</v>
      </c>
      <c r="EK100">
        <v>58245</v>
      </c>
      <c r="EL100">
        <v>58469</v>
      </c>
      <c r="EM100">
        <v>57952</v>
      </c>
      <c r="EN100">
        <v>58552</v>
      </c>
      <c r="EO100">
        <v>58491</v>
      </c>
      <c r="EP100">
        <v>57262</v>
      </c>
      <c r="EQ100">
        <v>57086</v>
      </c>
      <c r="ER100">
        <v>56324</v>
      </c>
      <c r="ES100">
        <v>54260</v>
      </c>
      <c r="ET100">
        <v>54039</v>
      </c>
      <c r="EU100">
        <v>53692</v>
      </c>
      <c r="EV100">
        <v>53639</v>
      </c>
      <c r="EW100">
        <v>54143</v>
      </c>
      <c r="EX100">
        <v>0</v>
      </c>
    </row>
    <row r="101" spans="1:154">
      <c r="A101" t="s">
        <v>181</v>
      </c>
      <c r="B101">
        <v>25698</v>
      </c>
      <c r="C101">
        <v>6787</v>
      </c>
      <c r="D101">
        <v>8897</v>
      </c>
      <c r="E101">
        <v>9659</v>
      </c>
      <c r="F101">
        <v>9670</v>
      </c>
      <c r="G101">
        <v>10674</v>
      </c>
      <c r="H101">
        <v>11898</v>
      </c>
      <c r="I101">
        <v>12186</v>
      </c>
      <c r="J101">
        <v>12102</v>
      </c>
      <c r="K101">
        <v>13822</v>
      </c>
      <c r="L101">
        <v>15636</v>
      </c>
      <c r="M101">
        <v>15798</v>
      </c>
      <c r="N101">
        <v>15228</v>
      </c>
      <c r="O101">
        <v>15169</v>
      </c>
      <c r="P101">
        <v>16021</v>
      </c>
      <c r="Q101">
        <v>16367</v>
      </c>
      <c r="R101">
        <v>15433</v>
      </c>
      <c r="S101">
        <v>15198</v>
      </c>
      <c r="T101">
        <v>15734</v>
      </c>
      <c r="U101">
        <v>15629</v>
      </c>
      <c r="V101">
        <v>15468</v>
      </c>
      <c r="W101">
        <v>15067</v>
      </c>
      <c r="X101">
        <v>15554</v>
      </c>
      <c r="Y101">
        <v>16233</v>
      </c>
      <c r="Z101">
        <v>16494</v>
      </c>
      <c r="AA101">
        <v>16757</v>
      </c>
      <c r="AB101">
        <v>17442</v>
      </c>
      <c r="AC101">
        <v>17752</v>
      </c>
      <c r="AD101">
        <v>16839</v>
      </c>
      <c r="AE101">
        <v>16732</v>
      </c>
      <c r="AF101">
        <v>17613</v>
      </c>
      <c r="AG101">
        <v>17548</v>
      </c>
      <c r="AH101">
        <v>16672</v>
      </c>
      <c r="AI101">
        <v>16627</v>
      </c>
      <c r="AJ101">
        <v>16518</v>
      </c>
      <c r="AK101">
        <v>16104</v>
      </c>
      <c r="AL101">
        <v>16308</v>
      </c>
      <c r="AM101">
        <v>15082</v>
      </c>
      <c r="AN101">
        <v>15064</v>
      </c>
      <c r="AO101">
        <v>14750</v>
      </c>
      <c r="AP101">
        <v>12321</v>
      </c>
      <c r="AQ101">
        <v>13790</v>
      </c>
      <c r="AR101">
        <v>13772</v>
      </c>
      <c r="AS101">
        <v>12541</v>
      </c>
      <c r="AT101">
        <v>12551</v>
      </c>
      <c r="AU101">
        <v>13472</v>
      </c>
      <c r="AV101">
        <v>12174</v>
      </c>
      <c r="AW101">
        <v>13270</v>
      </c>
      <c r="AX101">
        <v>12709</v>
      </c>
      <c r="AY101">
        <v>10120</v>
      </c>
      <c r="AZ101">
        <v>9668</v>
      </c>
      <c r="BA101">
        <v>9437</v>
      </c>
      <c r="BB101">
        <v>9041</v>
      </c>
      <c r="BC101">
        <v>9002</v>
      </c>
      <c r="BD101">
        <v>8878</v>
      </c>
      <c r="BE101">
        <v>8787</v>
      </c>
      <c r="BF101">
        <v>8705</v>
      </c>
      <c r="BG101">
        <v>8618</v>
      </c>
      <c r="BH101">
        <v>8448</v>
      </c>
      <c r="BI101">
        <v>8286</v>
      </c>
      <c r="BJ101">
        <v>7771</v>
      </c>
      <c r="BK101">
        <v>7458</v>
      </c>
      <c r="BL101">
        <v>7415</v>
      </c>
      <c r="BM101">
        <v>7236</v>
      </c>
      <c r="BN101">
        <v>7167</v>
      </c>
      <c r="BO101">
        <v>6829</v>
      </c>
      <c r="BP101">
        <v>5803</v>
      </c>
      <c r="BQ101">
        <v>5734</v>
      </c>
      <c r="BR101">
        <v>5536</v>
      </c>
      <c r="BS101">
        <v>5366</v>
      </c>
      <c r="BT101">
        <v>5332</v>
      </c>
      <c r="BU101">
        <v>5230</v>
      </c>
      <c r="BV101">
        <v>5065</v>
      </c>
      <c r="BW101">
        <v>4878</v>
      </c>
      <c r="BX101">
        <v>4852</v>
      </c>
      <c r="BY101">
        <v>4870</v>
      </c>
      <c r="BZ101">
        <v>4719</v>
      </c>
      <c r="CA101">
        <v>4560</v>
      </c>
      <c r="CB101">
        <v>4535</v>
      </c>
      <c r="CC101">
        <v>4511</v>
      </c>
      <c r="CD101">
        <v>4319</v>
      </c>
      <c r="CE101">
        <v>4306</v>
      </c>
      <c r="CF101">
        <v>4371</v>
      </c>
      <c r="CG101">
        <v>4455</v>
      </c>
      <c r="CH101">
        <v>4302</v>
      </c>
      <c r="CI101">
        <v>4232</v>
      </c>
      <c r="CJ101">
        <v>4209</v>
      </c>
      <c r="CK101">
        <v>4570</v>
      </c>
      <c r="CL101">
        <v>4461</v>
      </c>
      <c r="CM101">
        <v>4354</v>
      </c>
      <c r="CN101">
        <v>4388</v>
      </c>
      <c r="CO101">
        <v>4357</v>
      </c>
      <c r="CP101">
        <v>4188</v>
      </c>
      <c r="CQ101">
        <v>4061</v>
      </c>
      <c r="CR101">
        <v>4070</v>
      </c>
      <c r="CS101">
        <v>4044</v>
      </c>
      <c r="CT101">
        <v>3911</v>
      </c>
      <c r="CU101">
        <v>3776</v>
      </c>
      <c r="CV101">
        <v>3768</v>
      </c>
      <c r="CW101">
        <v>3808</v>
      </c>
      <c r="CX101">
        <v>3645</v>
      </c>
      <c r="CY101">
        <v>3524</v>
      </c>
      <c r="CZ101">
        <v>3524</v>
      </c>
      <c r="DA101">
        <v>3462</v>
      </c>
      <c r="DB101">
        <v>3309</v>
      </c>
      <c r="DC101">
        <v>3204</v>
      </c>
      <c r="DD101">
        <v>3212</v>
      </c>
      <c r="DE101">
        <v>3202</v>
      </c>
      <c r="DF101">
        <v>3108</v>
      </c>
      <c r="DG101">
        <v>3045</v>
      </c>
      <c r="DH101">
        <v>3102</v>
      </c>
      <c r="DI101">
        <v>3102</v>
      </c>
      <c r="DJ101">
        <v>3027</v>
      </c>
      <c r="DK101">
        <v>2973</v>
      </c>
      <c r="DL101">
        <v>3016</v>
      </c>
      <c r="DM101">
        <v>3040</v>
      </c>
      <c r="DN101">
        <v>2960</v>
      </c>
      <c r="DO101">
        <v>2897</v>
      </c>
      <c r="DP101">
        <v>2938</v>
      </c>
      <c r="DQ101">
        <v>2992</v>
      </c>
      <c r="DR101">
        <v>2921</v>
      </c>
      <c r="DS101">
        <v>2880</v>
      </c>
      <c r="DT101">
        <v>2970</v>
      </c>
      <c r="DU101">
        <v>3220</v>
      </c>
      <c r="DV101">
        <v>3238</v>
      </c>
      <c r="DW101">
        <v>3299</v>
      </c>
      <c r="DX101">
        <v>3457</v>
      </c>
      <c r="DY101">
        <v>3559</v>
      </c>
      <c r="DZ101">
        <v>3545</v>
      </c>
      <c r="EA101">
        <v>3549</v>
      </c>
      <c r="EB101">
        <v>3728</v>
      </c>
      <c r="EC101">
        <v>3820</v>
      </c>
      <c r="ED101">
        <v>3789</v>
      </c>
      <c r="EE101">
        <v>3839</v>
      </c>
      <c r="EF101">
        <v>3896</v>
      </c>
      <c r="EG101">
        <v>4014</v>
      </c>
      <c r="EH101">
        <v>3928</v>
      </c>
      <c r="EI101">
        <v>3908</v>
      </c>
      <c r="EJ101">
        <v>3907</v>
      </c>
      <c r="EK101">
        <v>3948</v>
      </c>
      <c r="EL101">
        <v>3855</v>
      </c>
      <c r="EM101">
        <v>3878</v>
      </c>
      <c r="EN101">
        <v>4027</v>
      </c>
      <c r="EO101">
        <v>4123</v>
      </c>
      <c r="EP101">
        <v>4088</v>
      </c>
      <c r="EQ101">
        <v>4107</v>
      </c>
      <c r="ER101">
        <v>4285</v>
      </c>
      <c r="ES101">
        <v>4406</v>
      </c>
      <c r="ET101">
        <v>4394</v>
      </c>
      <c r="EU101">
        <v>4451</v>
      </c>
      <c r="EV101">
        <v>4593</v>
      </c>
      <c r="EW101">
        <v>4723</v>
      </c>
      <c r="EX101">
        <v>0</v>
      </c>
    </row>
    <row r="102" spans="1:154">
      <c r="A102" t="s">
        <v>182</v>
      </c>
      <c r="B102">
        <v>25310</v>
      </c>
      <c r="C102">
        <v>18828</v>
      </c>
      <c r="D102">
        <v>19683</v>
      </c>
      <c r="E102">
        <v>20555</v>
      </c>
      <c r="F102">
        <v>21394</v>
      </c>
      <c r="G102">
        <v>22319</v>
      </c>
      <c r="H102">
        <v>23475</v>
      </c>
      <c r="I102">
        <v>24400</v>
      </c>
      <c r="J102">
        <v>25553</v>
      </c>
      <c r="K102">
        <v>27122</v>
      </c>
      <c r="L102">
        <v>28430</v>
      </c>
      <c r="M102">
        <v>29728</v>
      </c>
      <c r="N102">
        <v>31166</v>
      </c>
      <c r="O102">
        <v>32175</v>
      </c>
      <c r="P102">
        <v>33156</v>
      </c>
      <c r="Q102">
        <v>34299</v>
      </c>
      <c r="R102">
        <v>35751</v>
      </c>
      <c r="S102">
        <v>36606</v>
      </c>
      <c r="T102">
        <v>37300</v>
      </c>
      <c r="U102">
        <v>38019</v>
      </c>
      <c r="V102">
        <v>38500</v>
      </c>
      <c r="W102">
        <v>39572</v>
      </c>
      <c r="X102">
        <v>39950</v>
      </c>
      <c r="Y102">
        <v>40077</v>
      </c>
      <c r="Z102">
        <v>40500</v>
      </c>
      <c r="AA102">
        <v>40650</v>
      </c>
      <c r="AB102">
        <v>41000</v>
      </c>
      <c r="AC102">
        <v>41609</v>
      </c>
      <c r="AD102">
        <v>41000</v>
      </c>
      <c r="AE102">
        <v>41589</v>
      </c>
      <c r="AF102">
        <v>41400</v>
      </c>
      <c r="AG102">
        <v>41669</v>
      </c>
      <c r="AH102">
        <v>41674</v>
      </c>
      <c r="AI102">
        <v>41363</v>
      </c>
      <c r="AJ102">
        <v>41446</v>
      </c>
      <c r="AK102">
        <v>41811</v>
      </c>
      <c r="AL102">
        <v>41120</v>
      </c>
      <c r="AM102">
        <v>40519</v>
      </c>
      <c r="AN102">
        <v>41077</v>
      </c>
      <c r="AO102">
        <v>43950</v>
      </c>
      <c r="AP102">
        <v>41745</v>
      </c>
      <c r="AQ102">
        <v>41700</v>
      </c>
      <c r="AR102">
        <v>41660</v>
      </c>
      <c r="AS102">
        <v>41748</v>
      </c>
      <c r="AT102">
        <v>41600</v>
      </c>
      <c r="AU102">
        <v>41927</v>
      </c>
      <c r="AV102">
        <v>41200</v>
      </c>
      <c r="AW102">
        <v>40367</v>
      </c>
      <c r="AX102">
        <v>40300</v>
      </c>
      <c r="AY102">
        <v>41756</v>
      </c>
      <c r="AZ102">
        <v>41604</v>
      </c>
      <c r="BA102">
        <v>41133</v>
      </c>
      <c r="BB102">
        <v>40393</v>
      </c>
      <c r="BC102">
        <v>40250</v>
      </c>
      <c r="BD102">
        <v>40100</v>
      </c>
      <c r="BE102">
        <v>40000</v>
      </c>
      <c r="BF102">
        <v>40112</v>
      </c>
      <c r="BG102">
        <v>40100</v>
      </c>
      <c r="BH102">
        <v>40281</v>
      </c>
      <c r="BI102">
        <v>40424</v>
      </c>
      <c r="BJ102">
        <v>38335</v>
      </c>
      <c r="BK102">
        <v>37911</v>
      </c>
      <c r="BL102">
        <v>38141</v>
      </c>
      <c r="BM102">
        <v>38383</v>
      </c>
      <c r="BN102">
        <v>39332</v>
      </c>
      <c r="BO102">
        <v>39350</v>
      </c>
      <c r="BP102">
        <v>39346</v>
      </c>
      <c r="BQ102">
        <v>39621</v>
      </c>
      <c r="BR102">
        <v>39542</v>
      </c>
      <c r="BS102">
        <v>39531</v>
      </c>
      <c r="BT102">
        <v>39501</v>
      </c>
      <c r="BU102">
        <v>37774</v>
      </c>
      <c r="BV102">
        <v>39559</v>
      </c>
      <c r="BW102">
        <v>40306</v>
      </c>
      <c r="BX102">
        <v>39384</v>
      </c>
      <c r="BY102">
        <v>44239</v>
      </c>
      <c r="BZ102">
        <v>44284</v>
      </c>
      <c r="CA102">
        <v>44612</v>
      </c>
      <c r="CB102">
        <v>46191</v>
      </c>
      <c r="CC102">
        <v>44296</v>
      </c>
      <c r="CD102">
        <v>43825</v>
      </c>
      <c r="CE102">
        <v>43825</v>
      </c>
      <c r="CF102">
        <v>44369</v>
      </c>
      <c r="CG102">
        <v>43833</v>
      </c>
      <c r="CH102">
        <v>43742</v>
      </c>
      <c r="CI102">
        <v>43491</v>
      </c>
      <c r="CJ102">
        <v>43081</v>
      </c>
      <c r="CK102">
        <v>42634</v>
      </c>
      <c r="CL102">
        <v>42180</v>
      </c>
      <c r="CM102">
        <v>40894</v>
      </c>
      <c r="CN102">
        <v>40837</v>
      </c>
      <c r="CO102">
        <v>38521</v>
      </c>
      <c r="CP102">
        <v>38199</v>
      </c>
      <c r="CQ102">
        <v>38778</v>
      </c>
      <c r="CR102">
        <v>38695</v>
      </c>
      <c r="CS102">
        <v>38788</v>
      </c>
      <c r="CT102">
        <v>39237</v>
      </c>
      <c r="CU102">
        <v>39804</v>
      </c>
      <c r="CV102">
        <v>39637</v>
      </c>
      <c r="CW102">
        <v>39371</v>
      </c>
      <c r="CX102">
        <v>39443</v>
      </c>
      <c r="CY102">
        <v>41751</v>
      </c>
      <c r="CZ102">
        <v>40903</v>
      </c>
      <c r="DA102">
        <v>40989</v>
      </c>
      <c r="DB102">
        <v>40762</v>
      </c>
      <c r="DC102">
        <v>35848</v>
      </c>
      <c r="DD102">
        <v>36209</v>
      </c>
      <c r="DE102">
        <v>37080</v>
      </c>
      <c r="DF102">
        <v>37858</v>
      </c>
      <c r="DG102">
        <v>39075</v>
      </c>
      <c r="DH102">
        <v>40559</v>
      </c>
      <c r="DI102">
        <v>41456</v>
      </c>
      <c r="DJ102">
        <v>42671</v>
      </c>
      <c r="DK102">
        <v>43608</v>
      </c>
      <c r="DL102">
        <v>44142</v>
      </c>
      <c r="DM102">
        <v>44034</v>
      </c>
      <c r="DN102">
        <v>43842</v>
      </c>
      <c r="DO102">
        <v>43913</v>
      </c>
      <c r="DP102">
        <v>44309</v>
      </c>
      <c r="DQ102">
        <v>45173</v>
      </c>
      <c r="DR102">
        <v>45951</v>
      </c>
      <c r="DS102">
        <v>47030</v>
      </c>
      <c r="DT102">
        <v>47827</v>
      </c>
      <c r="DU102">
        <v>48213</v>
      </c>
      <c r="DV102">
        <v>49225</v>
      </c>
      <c r="DW102">
        <v>49961</v>
      </c>
      <c r="DX102">
        <v>50298</v>
      </c>
      <c r="DY102">
        <v>49672</v>
      </c>
      <c r="DZ102">
        <v>49479</v>
      </c>
      <c r="EA102">
        <v>50033</v>
      </c>
      <c r="EB102">
        <v>51002</v>
      </c>
      <c r="EC102">
        <v>51341</v>
      </c>
      <c r="ED102">
        <v>52136</v>
      </c>
      <c r="EE102">
        <v>52137</v>
      </c>
      <c r="EF102">
        <v>52667</v>
      </c>
      <c r="EG102">
        <v>52582</v>
      </c>
      <c r="EH102">
        <v>52586</v>
      </c>
      <c r="EI102">
        <v>53116</v>
      </c>
      <c r="EJ102">
        <v>53449</v>
      </c>
      <c r="EK102">
        <v>54297</v>
      </c>
      <c r="EL102">
        <v>54614</v>
      </c>
      <c r="EM102">
        <v>54074</v>
      </c>
      <c r="EN102">
        <v>54525</v>
      </c>
      <c r="EO102">
        <v>54368</v>
      </c>
      <c r="EP102">
        <v>53174</v>
      </c>
      <c r="EQ102">
        <v>52979</v>
      </c>
      <c r="ER102">
        <v>52039</v>
      </c>
      <c r="ES102">
        <v>49854</v>
      </c>
      <c r="ET102">
        <v>49645</v>
      </c>
      <c r="EU102">
        <v>49241</v>
      </c>
      <c r="EV102">
        <v>49046</v>
      </c>
      <c r="EW102">
        <v>49420</v>
      </c>
      <c r="EX102">
        <v>0</v>
      </c>
    </row>
    <row r="103" spans="1:154">
      <c r="A103" t="s">
        <v>188</v>
      </c>
      <c r="B103">
        <v>5820</v>
      </c>
      <c r="C103">
        <v>7467</v>
      </c>
      <c r="D103">
        <v>7893</v>
      </c>
      <c r="E103">
        <v>8209</v>
      </c>
      <c r="F103">
        <v>8469</v>
      </c>
      <c r="G103">
        <v>8671</v>
      </c>
      <c r="H103">
        <v>8720</v>
      </c>
      <c r="I103">
        <v>9422</v>
      </c>
      <c r="J103">
        <v>9483</v>
      </c>
      <c r="K103">
        <v>9896</v>
      </c>
      <c r="L103">
        <v>10292</v>
      </c>
      <c r="M103">
        <v>10530</v>
      </c>
      <c r="N103">
        <v>10998</v>
      </c>
      <c r="O103">
        <v>11193</v>
      </c>
      <c r="P103">
        <v>11717</v>
      </c>
      <c r="Q103">
        <v>12374</v>
      </c>
      <c r="R103">
        <v>12638</v>
      </c>
      <c r="S103">
        <v>12778</v>
      </c>
      <c r="T103">
        <v>12900</v>
      </c>
      <c r="U103">
        <v>13216</v>
      </c>
      <c r="V103">
        <v>13400</v>
      </c>
      <c r="W103">
        <v>13323</v>
      </c>
      <c r="X103">
        <v>13500</v>
      </c>
      <c r="Y103">
        <v>13956</v>
      </c>
      <c r="Z103">
        <v>14000</v>
      </c>
      <c r="AA103">
        <v>14885</v>
      </c>
      <c r="AB103">
        <v>13200</v>
      </c>
      <c r="AC103">
        <v>18144</v>
      </c>
      <c r="AD103">
        <v>16500</v>
      </c>
      <c r="AE103">
        <v>17200</v>
      </c>
      <c r="AF103">
        <v>17800</v>
      </c>
      <c r="AG103">
        <v>18400</v>
      </c>
      <c r="AH103">
        <v>19367</v>
      </c>
      <c r="AI103">
        <v>17138</v>
      </c>
      <c r="AJ103">
        <v>17239</v>
      </c>
      <c r="AK103">
        <v>16627</v>
      </c>
      <c r="AL103">
        <v>18681</v>
      </c>
      <c r="AM103">
        <v>19450</v>
      </c>
      <c r="AN103">
        <v>19493</v>
      </c>
      <c r="AO103">
        <v>19600</v>
      </c>
      <c r="AP103">
        <v>20100</v>
      </c>
      <c r="AQ103">
        <v>15102</v>
      </c>
      <c r="AR103">
        <v>15416</v>
      </c>
      <c r="AS103">
        <v>15548</v>
      </c>
      <c r="AT103">
        <v>15600</v>
      </c>
      <c r="AU103">
        <v>16294</v>
      </c>
      <c r="AV103">
        <v>17100</v>
      </c>
      <c r="AW103">
        <v>17922</v>
      </c>
      <c r="AX103">
        <v>18580</v>
      </c>
      <c r="AY103">
        <v>18721</v>
      </c>
      <c r="AZ103">
        <v>18669</v>
      </c>
      <c r="BA103">
        <v>19839</v>
      </c>
      <c r="BB103">
        <v>20829</v>
      </c>
      <c r="BC103">
        <v>21100</v>
      </c>
      <c r="BD103">
        <v>21400</v>
      </c>
      <c r="BE103">
        <v>21600</v>
      </c>
      <c r="BF103">
        <v>21566</v>
      </c>
      <c r="BG103">
        <v>21498</v>
      </c>
      <c r="BH103">
        <v>21222</v>
      </c>
      <c r="BI103">
        <v>20860</v>
      </c>
      <c r="BJ103">
        <v>17169</v>
      </c>
      <c r="BK103">
        <v>15198</v>
      </c>
      <c r="BL103">
        <v>14631</v>
      </c>
      <c r="BM103">
        <v>15122</v>
      </c>
      <c r="BN103">
        <v>20387</v>
      </c>
      <c r="BO103">
        <v>20138</v>
      </c>
      <c r="BP103">
        <v>20583</v>
      </c>
      <c r="BQ103">
        <v>20475</v>
      </c>
      <c r="BR103">
        <v>10719</v>
      </c>
      <c r="BS103">
        <v>19224</v>
      </c>
      <c r="BT103">
        <v>18447</v>
      </c>
      <c r="BU103">
        <v>19121</v>
      </c>
      <c r="BV103">
        <v>20042</v>
      </c>
      <c r="BW103">
        <v>18132</v>
      </c>
      <c r="BX103">
        <v>18057</v>
      </c>
      <c r="BY103">
        <v>17653</v>
      </c>
      <c r="BZ103">
        <v>17647</v>
      </c>
      <c r="CA103">
        <v>18304</v>
      </c>
      <c r="CB103">
        <v>17365</v>
      </c>
      <c r="CC103">
        <v>17479</v>
      </c>
      <c r="CD103">
        <v>17255</v>
      </c>
      <c r="CE103">
        <v>17255</v>
      </c>
      <c r="CF103">
        <v>16930</v>
      </c>
      <c r="CG103">
        <v>17320</v>
      </c>
      <c r="CH103">
        <v>17104</v>
      </c>
      <c r="CI103">
        <v>17595</v>
      </c>
      <c r="CJ103">
        <v>16864</v>
      </c>
      <c r="CK103">
        <v>16018</v>
      </c>
      <c r="CL103">
        <v>15894</v>
      </c>
      <c r="CM103">
        <v>15546</v>
      </c>
      <c r="CN103">
        <v>14982</v>
      </c>
      <c r="CO103">
        <v>14771</v>
      </c>
      <c r="CP103">
        <v>14667</v>
      </c>
      <c r="CQ103">
        <v>14348</v>
      </c>
      <c r="CR103">
        <v>14389</v>
      </c>
      <c r="CS103">
        <v>14216</v>
      </c>
      <c r="CT103">
        <v>13762</v>
      </c>
      <c r="CU103">
        <v>13586</v>
      </c>
      <c r="CV103">
        <v>13606</v>
      </c>
      <c r="CW103">
        <v>13482</v>
      </c>
      <c r="CX103">
        <v>13124</v>
      </c>
      <c r="CY103">
        <v>12949</v>
      </c>
      <c r="CZ103">
        <v>12712</v>
      </c>
      <c r="DA103">
        <v>12502</v>
      </c>
      <c r="DB103">
        <v>12208</v>
      </c>
      <c r="DC103">
        <v>12058</v>
      </c>
      <c r="DD103">
        <v>11933</v>
      </c>
      <c r="DE103">
        <v>11785</v>
      </c>
      <c r="DF103">
        <v>11484</v>
      </c>
      <c r="DG103">
        <v>11640</v>
      </c>
      <c r="DH103">
        <v>11924</v>
      </c>
      <c r="DI103">
        <v>12504</v>
      </c>
      <c r="DJ103">
        <v>12912</v>
      </c>
      <c r="DK103">
        <v>12924</v>
      </c>
      <c r="DL103">
        <v>12872</v>
      </c>
      <c r="DM103">
        <v>12687</v>
      </c>
      <c r="DN103">
        <v>12506</v>
      </c>
      <c r="DO103">
        <v>12325</v>
      </c>
      <c r="DP103">
        <v>12964</v>
      </c>
      <c r="DQ103">
        <v>12853</v>
      </c>
      <c r="DR103">
        <v>12808</v>
      </c>
      <c r="DS103">
        <v>12765</v>
      </c>
      <c r="DT103">
        <v>12691</v>
      </c>
      <c r="DU103">
        <v>12571</v>
      </c>
      <c r="DV103">
        <v>12619</v>
      </c>
      <c r="DW103">
        <v>12563</v>
      </c>
      <c r="DX103">
        <v>12273</v>
      </c>
      <c r="DY103">
        <v>12271</v>
      </c>
      <c r="DZ103">
        <v>11647</v>
      </c>
      <c r="EA103">
        <v>11570</v>
      </c>
      <c r="EB103">
        <v>11383</v>
      </c>
      <c r="EC103">
        <v>11381</v>
      </c>
      <c r="ED103">
        <v>11157</v>
      </c>
      <c r="EE103">
        <v>10893</v>
      </c>
      <c r="EF103">
        <v>10997</v>
      </c>
      <c r="EG103">
        <v>11013</v>
      </c>
      <c r="EH103">
        <v>11044</v>
      </c>
      <c r="EI103">
        <v>11185</v>
      </c>
      <c r="EJ103">
        <v>11820</v>
      </c>
      <c r="EK103">
        <v>11559</v>
      </c>
      <c r="EL103">
        <v>12133</v>
      </c>
      <c r="EM103">
        <v>11909</v>
      </c>
      <c r="EN103">
        <v>13188</v>
      </c>
      <c r="EO103">
        <v>12833</v>
      </c>
      <c r="EP103">
        <v>13336</v>
      </c>
      <c r="EQ103">
        <v>13552</v>
      </c>
      <c r="ER103">
        <v>14239</v>
      </c>
      <c r="ES103">
        <v>14795</v>
      </c>
      <c r="ET103">
        <v>15603</v>
      </c>
      <c r="EU103">
        <v>15852</v>
      </c>
      <c r="EV103">
        <v>16521</v>
      </c>
      <c r="EW103">
        <v>16813</v>
      </c>
      <c r="EX103">
        <v>0</v>
      </c>
    </row>
    <row r="104" spans="1:154">
      <c r="A104" t="s">
        <v>187</v>
      </c>
      <c r="B104">
        <v>6930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100</v>
      </c>
      <c r="DT104">
        <v>100</v>
      </c>
      <c r="DU104">
        <v>100</v>
      </c>
      <c r="DV104">
        <v>1988</v>
      </c>
      <c r="DW104">
        <v>4660</v>
      </c>
      <c r="DX104">
        <v>7848</v>
      </c>
      <c r="DY104">
        <v>8324</v>
      </c>
      <c r="DZ104">
        <v>9178</v>
      </c>
      <c r="EA104">
        <v>9326</v>
      </c>
      <c r="EB104">
        <v>9677</v>
      </c>
      <c r="EC104">
        <v>9828</v>
      </c>
      <c r="ED104">
        <v>9842</v>
      </c>
      <c r="EE104">
        <v>9488</v>
      </c>
      <c r="EF104">
        <v>8939</v>
      </c>
      <c r="EG104">
        <v>6126</v>
      </c>
      <c r="EH104">
        <v>3007</v>
      </c>
      <c r="EI104">
        <v>2462</v>
      </c>
      <c r="EJ104">
        <v>2352</v>
      </c>
      <c r="EK104">
        <v>2352</v>
      </c>
      <c r="EL104">
        <v>2352</v>
      </c>
      <c r="EM104">
        <v>2352</v>
      </c>
      <c r="EN104">
        <v>2352</v>
      </c>
      <c r="EO104">
        <v>2352</v>
      </c>
      <c r="EP104">
        <v>2352</v>
      </c>
      <c r="EQ104">
        <v>2352</v>
      </c>
      <c r="ER104">
        <v>2352</v>
      </c>
      <c r="ES104">
        <v>2352</v>
      </c>
      <c r="ET104">
        <v>2352</v>
      </c>
      <c r="EU104">
        <v>2352</v>
      </c>
      <c r="EV104">
        <v>2352</v>
      </c>
      <c r="EW104">
        <v>2352</v>
      </c>
      <c r="EX104">
        <v>0</v>
      </c>
    </row>
    <row r="105" spans="1:154">
      <c r="A105" t="s">
        <v>186</v>
      </c>
      <c r="B105">
        <v>6048</v>
      </c>
      <c r="C105">
        <v>6481</v>
      </c>
      <c r="D105">
        <v>6648</v>
      </c>
      <c r="E105">
        <v>6551</v>
      </c>
      <c r="F105">
        <v>6662</v>
      </c>
      <c r="G105">
        <v>6714</v>
      </c>
      <c r="H105">
        <v>6779</v>
      </c>
      <c r="I105">
        <v>7138</v>
      </c>
      <c r="J105">
        <v>7586</v>
      </c>
      <c r="K105">
        <v>7813</v>
      </c>
      <c r="L105">
        <v>8570</v>
      </c>
      <c r="M105">
        <v>8469</v>
      </c>
      <c r="N105">
        <v>8824</v>
      </c>
      <c r="O105">
        <v>9068</v>
      </c>
      <c r="P105">
        <v>9606</v>
      </c>
      <c r="Q105">
        <v>9653</v>
      </c>
      <c r="R105">
        <v>9791</v>
      </c>
      <c r="S105">
        <v>10033</v>
      </c>
      <c r="T105">
        <v>10350</v>
      </c>
      <c r="U105">
        <v>10703</v>
      </c>
      <c r="V105">
        <v>10900</v>
      </c>
      <c r="W105">
        <v>10713</v>
      </c>
      <c r="X105">
        <v>11000</v>
      </c>
      <c r="Y105">
        <v>11941</v>
      </c>
      <c r="Z105">
        <v>18641</v>
      </c>
      <c r="AA105">
        <v>21106</v>
      </c>
      <c r="AB105">
        <v>24367</v>
      </c>
      <c r="AC105">
        <v>25535</v>
      </c>
      <c r="AD105">
        <v>26820</v>
      </c>
      <c r="AE105">
        <v>26942</v>
      </c>
      <c r="AF105">
        <v>27050</v>
      </c>
      <c r="AG105">
        <v>26999</v>
      </c>
      <c r="AH105">
        <v>27257</v>
      </c>
      <c r="AI105">
        <v>27066</v>
      </c>
      <c r="AJ105">
        <v>25175</v>
      </c>
      <c r="AK105">
        <v>25348</v>
      </c>
      <c r="AL105">
        <v>24898</v>
      </c>
      <c r="AM105">
        <v>24190</v>
      </c>
      <c r="AN105">
        <v>23300</v>
      </c>
      <c r="AO105">
        <v>15000</v>
      </c>
      <c r="AP105">
        <v>9000</v>
      </c>
      <c r="AQ105">
        <v>9376</v>
      </c>
      <c r="AR105">
        <v>9403</v>
      </c>
      <c r="AS105">
        <v>8801</v>
      </c>
      <c r="AT105">
        <v>8770</v>
      </c>
      <c r="AU105">
        <v>9020</v>
      </c>
      <c r="AV105">
        <v>9170</v>
      </c>
      <c r="AW105">
        <v>9570</v>
      </c>
      <c r="AX105">
        <v>9648</v>
      </c>
      <c r="AY105">
        <v>9580</v>
      </c>
      <c r="AZ105">
        <v>9403</v>
      </c>
      <c r="BA105">
        <v>9801</v>
      </c>
      <c r="BB105">
        <v>10011</v>
      </c>
      <c r="BC105">
        <v>10050</v>
      </c>
      <c r="BD105">
        <v>10000</v>
      </c>
      <c r="BE105">
        <v>9950</v>
      </c>
      <c r="BF105">
        <v>9870</v>
      </c>
      <c r="BG105">
        <v>9750</v>
      </c>
      <c r="BH105">
        <v>9613</v>
      </c>
      <c r="BI105">
        <v>9438</v>
      </c>
      <c r="BJ105">
        <v>9158</v>
      </c>
      <c r="BK105">
        <v>9154</v>
      </c>
      <c r="BL105">
        <v>9240</v>
      </c>
      <c r="BM105">
        <v>9683</v>
      </c>
      <c r="BN105">
        <v>9554</v>
      </c>
      <c r="BO105">
        <v>9663</v>
      </c>
      <c r="BP105">
        <v>9626</v>
      </c>
      <c r="BQ105">
        <v>10215</v>
      </c>
      <c r="BR105">
        <v>9692</v>
      </c>
      <c r="BS105">
        <v>9825</v>
      </c>
      <c r="BT105">
        <v>10384</v>
      </c>
      <c r="BU105">
        <v>10637</v>
      </c>
      <c r="BV105">
        <v>4849</v>
      </c>
      <c r="BW105">
        <v>10240</v>
      </c>
      <c r="BX105">
        <v>10016</v>
      </c>
      <c r="BY105">
        <v>10537</v>
      </c>
      <c r="BZ105">
        <v>9989</v>
      </c>
      <c r="CA105">
        <v>9974</v>
      </c>
      <c r="CB105">
        <v>10082</v>
      </c>
      <c r="CC105">
        <v>10346</v>
      </c>
      <c r="CD105">
        <v>10117</v>
      </c>
      <c r="CE105">
        <v>10117</v>
      </c>
      <c r="CF105">
        <v>10199</v>
      </c>
      <c r="CG105">
        <v>10163</v>
      </c>
      <c r="CH105">
        <v>8488</v>
      </c>
      <c r="CI105">
        <v>8525</v>
      </c>
      <c r="CJ105">
        <v>8584</v>
      </c>
      <c r="CK105">
        <v>8818</v>
      </c>
      <c r="CL105">
        <v>8867</v>
      </c>
      <c r="CM105">
        <v>8941</v>
      </c>
      <c r="CN105">
        <v>8971</v>
      </c>
      <c r="CO105">
        <v>8892</v>
      </c>
      <c r="CP105">
        <v>8967</v>
      </c>
      <c r="CQ105">
        <v>9237</v>
      </c>
      <c r="CR105">
        <v>9322</v>
      </c>
      <c r="CS105">
        <v>9495</v>
      </c>
      <c r="CT105">
        <v>9598</v>
      </c>
      <c r="CU105">
        <v>9650</v>
      </c>
      <c r="CV105">
        <v>9623</v>
      </c>
      <c r="CW105">
        <v>9709</v>
      </c>
      <c r="CX105">
        <v>9676</v>
      </c>
      <c r="CY105">
        <v>9745</v>
      </c>
      <c r="CZ105">
        <v>9804</v>
      </c>
      <c r="DA105">
        <v>9859</v>
      </c>
      <c r="DB105">
        <v>9994</v>
      </c>
      <c r="DC105">
        <v>10073</v>
      </c>
      <c r="DD105">
        <v>10187</v>
      </c>
      <c r="DE105">
        <v>10428</v>
      </c>
      <c r="DF105">
        <v>10620</v>
      </c>
      <c r="DG105">
        <v>10694</v>
      </c>
      <c r="DH105">
        <v>10922</v>
      </c>
      <c r="DI105">
        <v>11067</v>
      </c>
      <c r="DJ105">
        <v>11215</v>
      </c>
      <c r="DK105">
        <v>11427</v>
      </c>
      <c r="DL105">
        <v>11603</v>
      </c>
      <c r="DM105">
        <v>11756</v>
      </c>
      <c r="DN105">
        <v>11881</v>
      </c>
      <c r="DO105">
        <v>11991</v>
      </c>
      <c r="DP105">
        <v>12195</v>
      </c>
      <c r="DQ105">
        <v>12470</v>
      </c>
      <c r="DR105">
        <v>12716</v>
      </c>
      <c r="DS105">
        <v>12866</v>
      </c>
      <c r="DT105">
        <v>13060</v>
      </c>
      <c r="DU105">
        <v>13241</v>
      </c>
      <c r="DV105">
        <v>13536</v>
      </c>
      <c r="DW105">
        <v>13676</v>
      </c>
      <c r="DX105">
        <v>13771</v>
      </c>
      <c r="DY105">
        <v>13898</v>
      </c>
      <c r="DZ105">
        <v>14403</v>
      </c>
      <c r="EA105">
        <v>14509</v>
      </c>
      <c r="EB105">
        <v>14697</v>
      </c>
      <c r="EC105">
        <v>14960</v>
      </c>
      <c r="ED105">
        <v>15272</v>
      </c>
      <c r="EE105">
        <v>15403</v>
      </c>
      <c r="EF105">
        <v>15667</v>
      </c>
      <c r="EG105">
        <v>15560</v>
      </c>
      <c r="EH105">
        <v>15684</v>
      </c>
      <c r="EI105">
        <v>16009</v>
      </c>
      <c r="EJ105">
        <v>15965</v>
      </c>
      <c r="EK105">
        <v>16078</v>
      </c>
      <c r="EL105">
        <v>16226</v>
      </c>
      <c r="EM105">
        <v>16277</v>
      </c>
      <c r="EN105">
        <v>16408</v>
      </c>
      <c r="EO105">
        <v>16487</v>
      </c>
      <c r="EP105">
        <v>16595</v>
      </c>
      <c r="EQ105">
        <v>16695</v>
      </c>
      <c r="ER105">
        <v>16723</v>
      </c>
      <c r="ES105">
        <v>16656</v>
      </c>
      <c r="ET105">
        <v>16866</v>
      </c>
      <c r="EU105">
        <v>17058</v>
      </c>
      <c r="EV105">
        <v>17117</v>
      </c>
      <c r="EW105">
        <v>17283</v>
      </c>
      <c r="EX105">
        <v>0</v>
      </c>
    </row>
    <row r="106" spans="1:154">
      <c r="A106" t="s">
        <v>184</v>
      </c>
      <c r="B106">
        <v>6260</v>
      </c>
      <c r="C106">
        <v>46355</v>
      </c>
      <c r="D106">
        <v>47144</v>
      </c>
      <c r="E106">
        <v>47854</v>
      </c>
      <c r="F106">
        <v>50507</v>
      </c>
      <c r="G106">
        <v>51985</v>
      </c>
      <c r="H106">
        <v>52994</v>
      </c>
      <c r="I106">
        <v>54110</v>
      </c>
      <c r="J106">
        <v>55534</v>
      </c>
      <c r="K106">
        <v>56976</v>
      </c>
      <c r="L106">
        <v>57958</v>
      </c>
      <c r="M106">
        <v>58934</v>
      </c>
      <c r="N106">
        <v>59981</v>
      </c>
      <c r="O106">
        <v>60604</v>
      </c>
      <c r="P106">
        <v>61818</v>
      </c>
      <c r="Q106">
        <v>64058</v>
      </c>
      <c r="R106">
        <v>64759</v>
      </c>
      <c r="S106">
        <v>65492</v>
      </c>
      <c r="T106">
        <v>66475</v>
      </c>
      <c r="U106">
        <v>67371</v>
      </c>
      <c r="V106">
        <v>68137</v>
      </c>
      <c r="W106">
        <v>69714</v>
      </c>
      <c r="X106">
        <v>70701</v>
      </c>
      <c r="Y106">
        <v>71603</v>
      </c>
      <c r="Z106">
        <v>71716</v>
      </c>
      <c r="AA106">
        <v>72231</v>
      </c>
      <c r="AB106">
        <v>73159</v>
      </c>
      <c r="AC106">
        <v>73278</v>
      </c>
      <c r="AD106">
        <v>73412</v>
      </c>
      <c r="AE106">
        <v>73607</v>
      </c>
      <c r="AF106">
        <v>73414</v>
      </c>
      <c r="AG106">
        <v>75228</v>
      </c>
      <c r="AH106">
        <v>74999</v>
      </c>
      <c r="AI106">
        <v>74778</v>
      </c>
      <c r="AJ106">
        <v>74747</v>
      </c>
      <c r="AK106">
        <v>74047</v>
      </c>
      <c r="AL106">
        <v>72765</v>
      </c>
      <c r="AM106">
        <v>74269</v>
      </c>
      <c r="AN106">
        <v>74814</v>
      </c>
      <c r="AO106">
        <v>72561</v>
      </c>
      <c r="AP106">
        <v>68714</v>
      </c>
      <c r="AQ106">
        <v>67565</v>
      </c>
      <c r="AR106">
        <v>67648</v>
      </c>
      <c r="AS106">
        <v>66709</v>
      </c>
      <c r="AT106">
        <v>66434</v>
      </c>
      <c r="AU106">
        <v>66752</v>
      </c>
      <c r="AV106">
        <v>67295</v>
      </c>
      <c r="AW106">
        <v>67138</v>
      </c>
      <c r="AX106">
        <v>62789</v>
      </c>
      <c r="AY106">
        <v>61824</v>
      </c>
      <c r="AZ106">
        <v>61705</v>
      </c>
      <c r="BA106">
        <v>57646</v>
      </c>
      <c r="BB106">
        <v>57345</v>
      </c>
      <c r="BC106">
        <v>57292</v>
      </c>
      <c r="BD106">
        <v>57219</v>
      </c>
      <c r="BE106">
        <v>57389</v>
      </c>
      <c r="BF106">
        <v>57494</v>
      </c>
      <c r="BG106">
        <v>56453</v>
      </c>
      <c r="BH106">
        <v>56055</v>
      </c>
      <c r="BI106">
        <v>55440</v>
      </c>
      <c r="BJ106">
        <v>56434</v>
      </c>
      <c r="BK106">
        <v>55849</v>
      </c>
      <c r="BL106">
        <v>54845</v>
      </c>
      <c r="BM106">
        <v>54438</v>
      </c>
      <c r="BN106">
        <v>55452</v>
      </c>
      <c r="BO106">
        <v>55690</v>
      </c>
      <c r="BP106">
        <v>55626</v>
      </c>
      <c r="BQ106">
        <v>54729</v>
      </c>
      <c r="BR106">
        <v>54852</v>
      </c>
      <c r="BS106">
        <v>54477</v>
      </c>
      <c r="BT106">
        <v>54929</v>
      </c>
      <c r="BU106">
        <v>54474</v>
      </c>
      <c r="BV106">
        <v>54215</v>
      </c>
      <c r="BW106">
        <v>53839</v>
      </c>
      <c r="BX106">
        <v>53715</v>
      </c>
      <c r="BY106">
        <v>52894</v>
      </c>
      <c r="BZ106">
        <v>52757</v>
      </c>
      <c r="CA106">
        <v>52430</v>
      </c>
      <c r="CB106">
        <v>52443</v>
      </c>
      <c r="CC106">
        <v>51980</v>
      </c>
      <c r="CD106">
        <v>51897</v>
      </c>
      <c r="CE106">
        <v>51263</v>
      </c>
      <c r="CF106">
        <v>51087</v>
      </c>
      <c r="CG106">
        <v>51327</v>
      </c>
      <c r="CH106">
        <v>47253</v>
      </c>
      <c r="CI106">
        <v>47331</v>
      </c>
      <c r="CJ106">
        <v>47432</v>
      </c>
      <c r="CK106">
        <v>46882</v>
      </c>
      <c r="CL106">
        <v>46670</v>
      </c>
      <c r="CM106">
        <v>46172</v>
      </c>
      <c r="CN106">
        <v>46431</v>
      </c>
      <c r="CO106">
        <v>45965</v>
      </c>
      <c r="CP106">
        <v>45523</v>
      </c>
      <c r="CQ106">
        <v>44936</v>
      </c>
      <c r="CR106">
        <v>44567</v>
      </c>
      <c r="CS106">
        <v>44126</v>
      </c>
      <c r="CT106">
        <v>43587</v>
      </c>
      <c r="CU106">
        <v>43156</v>
      </c>
      <c r="CV106">
        <v>42441</v>
      </c>
      <c r="CW106">
        <v>41601</v>
      </c>
      <c r="CX106">
        <v>41616</v>
      </c>
      <c r="CY106">
        <v>40547</v>
      </c>
      <c r="CZ106">
        <v>40036</v>
      </c>
      <c r="DA106">
        <v>38703</v>
      </c>
      <c r="DB106">
        <v>37913</v>
      </c>
      <c r="DC106">
        <v>34959</v>
      </c>
      <c r="DD106">
        <v>33615</v>
      </c>
      <c r="DE106">
        <v>31820</v>
      </c>
      <c r="DF106">
        <v>31109</v>
      </c>
      <c r="DG106">
        <v>28758</v>
      </c>
      <c r="DH106">
        <v>26831</v>
      </c>
      <c r="DI106">
        <v>24925</v>
      </c>
      <c r="DJ106">
        <v>23739</v>
      </c>
      <c r="DK106">
        <v>23010</v>
      </c>
      <c r="DL106">
        <v>22422</v>
      </c>
      <c r="DM106">
        <v>21709</v>
      </c>
      <c r="DN106">
        <v>20360</v>
      </c>
      <c r="DO106">
        <v>19989</v>
      </c>
      <c r="DP106">
        <v>19514</v>
      </c>
      <c r="DQ106">
        <v>19119</v>
      </c>
      <c r="DR106">
        <v>18862</v>
      </c>
      <c r="DS106">
        <v>18433</v>
      </c>
      <c r="DT106">
        <v>18719</v>
      </c>
      <c r="DU106">
        <v>18733</v>
      </c>
      <c r="DV106">
        <v>19325</v>
      </c>
      <c r="DW106">
        <v>19679</v>
      </c>
      <c r="DX106">
        <v>19548</v>
      </c>
      <c r="DY106">
        <v>19616</v>
      </c>
      <c r="DZ106">
        <v>19648</v>
      </c>
      <c r="EA106">
        <v>19701</v>
      </c>
      <c r="EB106">
        <v>19598</v>
      </c>
      <c r="EC106">
        <v>19809</v>
      </c>
      <c r="ED106">
        <v>21001</v>
      </c>
      <c r="EE106">
        <v>22891</v>
      </c>
      <c r="EF106">
        <v>23000</v>
      </c>
      <c r="EG106">
        <v>22962</v>
      </c>
      <c r="EH106">
        <v>24165</v>
      </c>
      <c r="EI106">
        <v>25408</v>
      </c>
      <c r="EJ106">
        <v>26592</v>
      </c>
      <c r="EK106">
        <v>27881</v>
      </c>
      <c r="EL106">
        <v>27605</v>
      </c>
      <c r="EM106">
        <v>28748</v>
      </c>
      <c r="EN106">
        <v>30030</v>
      </c>
      <c r="EO106">
        <v>30556</v>
      </c>
      <c r="EP106">
        <v>30722</v>
      </c>
      <c r="EQ106">
        <v>30954</v>
      </c>
      <c r="ER106">
        <v>30813</v>
      </c>
      <c r="ES106">
        <v>31664</v>
      </c>
      <c r="ET106">
        <v>33751</v>
      </c>
      <c r="EU106">
        <v>33852</v>
      </c>
      <c r="EV106">
        <v>33924</v>
      </c>
      <c r="EW106">
        <v>34648</v>
      </c>
      <c r="EX106">
        <v>0</v>
      </c>
    </row>
    <row r="107" spans="1:154">
      <c r="A107" t="s">
        <v>185</v>
      </c>
      <c r="B107">
        <v>6796</v>
      </c>
      <c r="C107">
        <v>1030</v>
      </c>
      <c r="D107">
        <v>1140</v>
      </c>
      <c r="E107">
        <v>1275</v>
      </c>
      <c r="F107">
        <v>1505</v>
      </c>
      <c r="G107">
        <v>1785</v>
      </c>
      <c r="H107">
        <v>2180</v>
      </c>
      <c r="I107">
        <v>2345</v>
      </c>
      <c r="J107">
        <v>2720</v>
      </c>
      <c r="K107">
        <v>3395</v>
      </c>
      <c r="L107">
        <v>3400</v>
      </c>
      <c r="M107">
        <v>4300</v>
      </c>
      <c r="N107">
        <v>4600</v>
      </c>
      <c r="O107">
        <v>5000</v>
      </c>
      <c r="P107">
        <v>5000</v>
      </c>
      <c r="Q107">
        <v>5000</v>
      </c>
      <c r="R107">
        <v>5000</v>
      </c>
      <c r="S107">
        <v>5000</v>
      </c>
      <c r="T107">
        <v>5000</v>
      </c>
      <c r="U107">
        <v>5000</v>
      </c>
      <c r="V107">
        <v>5000</v>
      </c>
      <c r="W107">
        <v>5000</v>
      </c>
      <c r="X107">
        <v>5000</v>
      </c>
      <c r="Y107">
        <v>5000</v>
      </c>
      <c r="Z107">
        <v>5000</v>
      </c>
      <c r="AA107">
        <v>5000</v>
      </c>
      <c r="AB107">
        <v>5000</v>
      </c>
      <c r="AC107">
        <v>5300</v>
      </c>
      <c r="AD107">
        <v>6085</v>
      </c>
      <c r="AE107">
        <v>6200</v>
      </c>
      <c r="AF107">
        <v>6489</v>
      </c>
      <c r="AG107">
        <v>6056</v>
      </c>
      <c r="AH107">
        <v>5720</v>
      </c>
      <c r="AI107">
        <v>5000</v>
      </c>
      <c r="AJ107">
        <v>4970</v>
      </c>
      <c r="AK107">
        <v>4970</v>
      </c>
      <c r="AL107">
        <v>4970</v>
      </c>
      <c r="AM107">
        <v>4970</v>
      </c>
      <c r="AN107">
        <v>4970</v>
      </c>
      <c r="AO107">
        <v>4970</v>
      </c>
      <c r="AP107">
        <v>4970</v>
      </c>
      <c r="AQ107">
        <v>4970</v>
      </c>
      <c r="AR107">
        <v>4970</v>
      </c>
      <c r="AS107">
        <v>4970</v>
      </c>
      <c r="AT107">
        <v>4970</v>
      </c>
      <c r="AU107">
        <v>4970</v>
      </c>
      <c r="AV107">
        <v>4970</v>
      </c>
      <c r="AW107">
        <v>4970</v>
      </c>
      <c r="AX107">
        <v>4850</v>
      </c>
      <c r="AY107">
        <v>4850</v>
      </c>
      <c r="AZ107">
        <v>4850</v>
      </c>
      <c r="BA107">
        <v>4850</v>
      </c>
      <c r="BB107">
        <v>4820</v>
      </c>
      <c r="BC107">
        <v>4820</v>
      </c>
      <c r="BD107">
        <v>4820</v>
      </c>
      <c r="BE107">
        <v>4820</v>
      </c>
      <c r="BF107">
        <v>4790</v>
      </c>
      <c r="BG107">
        <v>4790</v>
      </c>
      <c r="BH107">
        <v>4790</v>
      </c>
      <c r="BI107">
        <v>4790</v>
      </c>
      <c r="BJ107">
        <v>4790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row>
    <row r="108" spans="1:154">
      <c r="A108" t="s">
        <v>183</v>
      </c>
      <c r="B108">
        <v>6400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1172</v>
      </c>
      <c r="DT108">
        <v>1370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row>
    <row r="109" spans="1:154">
      <c r="A109" t="s">
        <v>139</v>
      </c>
      <c r="B109">
        <v>6384</v>
      </c>
      <c r="C109">
        <v>29924</v>
      </c>
      <c r="D109">
        <v>31634</v>
      </c>
      <c r="E109">
        <v>33210</v>
      </c>
      <c r="F109">
        <v>34567</v>
      </c>
      <c r="G109">
        <v>37063</v>
      </c>
      <c r="H109">
        <v>39152</v>
      </c>
      <c r="I109">
        <v>40406</v>
      </c>
      <c r="J109">
        <v>42073</v>
      </c>
      <c r="K109">
        <v>43448</v>
      </c>
      <c r="L109">
        <v>44986</v>
      </c>
      <c r="M109">
        <v>45719</v>
      </c>
      <c r="N109">
        <v>47012</v>
      </c>
      <c r="O109">
        <v>47585</v>
      </c>
      <c r="P109">
        <v>48618</v>
      </c>
      <c r="Q109">
        <v>48564</v>
      </c>
      <c r="R109">
        <v>49376</v>
      </c>
      <c r="S109">
        <v>48947</v>
      </c>
      <c r="T109">
        <v>49736</v>
      </c>
      <c r="U109">
        <v>50098</v>
      </c>
      <c r="V109">
        <v>50596</v>
      </c>
      <c r="W109">
        <v>50276</v>
      </c>
      <c r="X109">
        <v>50519</v>
      </c>
      <c r="Y109">
        <v>49885</v>
      </c>
      <c r="Z109">
        <v>51463</v>
      </c>
      <c r="AA109">
        <v>51664</v>
      </c>
      <c r="AB109">
        <v>52161</v>
      </c>
      <c r="AC109">
        <v>52741</v>
      </c>
      <c r="AD109">
        <v>53304</v>
      </c>
      <c r="AE109">
        <v>53305</v>
      </c>
      <c r="AF109">
        <v>53083</v>
      </c>
      <c r="AG109">
        <v>53135</v>
      </c>
      <c r="AH109">
        <v>54357</v>
      </c>
      <c r="AI109">
        <v>54067</v>
      </c>
      <c r="AJ109">
        <v>54020</v>
      </c>
      <c r="AK109">
        <v>48766</v>
      </c>
      <c r="AL109">
        <v>49068</v>
      </c>
      <c r="AM109">
        <v>49170</v>
      </c>
      <c r="AN109">
        <v>48482</v>
      </c>
      <c r="AO109">
        <v>47566</v>
      </c>
      <c r="AP109">
        <v>48017</v>
      </c>
      <c r="AQ109">
        <v>48003</v>
      </c>
      <c r="AR109">
        <v>47159</v>
      </c>
      <c r="AS109">
        <v>47164</v>
      </c>
      <c r="AT109">
        <v>47285</v>
      </c>
      <c r="AU109">
        <v>54645</v>
      </c>
      <c r="AV109">
        <v>65388</v>
      </c>
      <c r="AW109">
        <v>79028</v>
      </c>
      <c r="AX109">
        <v>82859</v>
      </c>
      <c r="AY109">
        <v>92520</v>
      </c>
      <c r="AZ109">
        <v>101190</v>
      </c>
      <c r="BA109">
        <v>103706</v>
      </c>
      <c r="BB109">
        <v>98288</v>
      </c>
      <c r="BC109">
        <v>102487</v>
      </c>
      <c r="BD109">
        <v>97755</v>
      </c>
      <c r="BE109">
        <v>90565</v>
      </c>
      <c r="BF109">
        <v>86350</v>
      </c>
      <c r="BG109">
        <v>81932</v>
      </c>
      <c r="BH109">
        <v>76409</v>
      </c>
      <c r="BI109">
        <v>73189</v>
      </c>
      <c r="BJ109">
        <v>85019</v>
      </c>
      <c r="BK109">
        <v>79509</v>
      </c>
      <c r="BL109">
        <v>77866</v>
      </c>
      <c r="BM109">
        <v>76693</v>
      </c>
      <c r="BN109">
        <v>71000</v>
      </c>
      <c r="BO109">
        <v>68824</v>
      </c>
      <c r="BP109">
        <v>64517</v>
      </c>
      <c r="BQ109">
        <v>61300</v>
      </c>
      <c r="BR109">
        <v>57489</v>
      </c>
      <c r="BS109">
        <v>55589</v>
      </c>
      <c r="BT109">
        <v>54617</v>
      </c>
      <c r="BU109">
        <v>52230</v>
      </c>
      <c r="BV109">
        <v>50274</v>
      </c>
      <c r="BW109">
        <v>48038</v>
      </c>
      <c r="BX109">
        <v>47423</v>
      </c>
      <c r="BY109">
        <v>46268</v>
      </c>
      <c r="BZ109">
        <v>45738</v>
      </c>
      <c r="CA109">
        <v>45450</v>
      </c>
      <c r="CB109">
        <v>45114</v>
      </c>
      <c r="CC109">
        <v>44800</v>
      </c>
      <c r="CD109">
        <v>44894</v>
      </c>
      <c r="CE109">
        <v>44549</v>
      </c>
      <c r="CF109">
        <v>44453</v>
      </c>
      <c r="CG109">
        <v>77763</v>
      </c>
      <c r="CH109">
        <v>77741</v>
      </c>
      <c r="CI109">
        <v>76798</v>
      </c>
      <c r="CJ109">
        <v>76821</v>
      </c>
      <c r="CK109">
        <v>75266</v>
      </c>
      <c r="CL109">
        <v>75654</v>
      </c>
      <c r="CM109">
        <v>75064</v>
      </c>
      <c r="CN109">
        <v>74928</v>
      </c>
      <c r="CO109">
        <v>74079</v>
      </c>
      <c r="CP109">
        <v>74539</v>
      </c>
      <c r="CQ109">
        <v>74509</v>
      </c>
      <c r="CR109">
        <v>74246</v>
      </c>
      <c r="CS109">
        <v>73796</v>
      </c>
      <c r="CT109">
        <v>75059</v>
      </c>
      <c r="CU109">
        <v>72709</v>
      </c>
      <c r="CV109">
        <v>72764</v>
      </c>
      <c r="CW109">
        <v>72339</v>
      </c>
      <c r="CX109">
        <v>72585</v>
      </c>
      <c r="CY109">
        <v>74591</v>
      </c>
      <c r="CZ109">
        <v>73094</v>
      </c>
      <c r="DA109">
        <v>73275</v>
      </c>
      <c r="DB109">
        <v>74187</v>
      </c>
      <c r="DC109">
        <v>74452</v>
      </c>
      <c r="DD109">
        <v>74605</v>
      </c>
      <c r="DE109">
        <v>75566</v>
      </c>
      <c r="DF109">
        <v>76573</v>
      </c>
      <c r="DG109">
        <v>77014</v>
      </c>
      <c r="DH109">
        <v>78736</v>
      </c>
      <c r="DI109">
        <v>79639</v>
      </c>
      <c r="DJ109">
        <v>80279</v>
      </c>
      <c r="DK109">
        <v>81093</v>
      </c>
      <c r="DL109">
        <v>81899</v>
      </c>
      <c r="DM109">
        <v>81880</v>
      </c>
      <c r="DN109">
        <v>82362</v>
      </c>
      <c r="DO109">
        <v>82873</v>
      </c>
      <c r="DP109">
        <v>85841</v>
      </c>
      <c r="DQ109">
        <v>88869</v>
      </c>
      <c r="DR109">
        <v>95826</v>
      </c>
      <c r="DS109">
        <v>96731</v>
      </c>
      <c r="DT109">
        <v>102176</v>
      </c>
      <c r="DU109">
        <v>109945</v>
      </c>
      <c r="DV109">
        <v>108387</v>
      </c>
      <c r="DW109">
        <v>107077</v>
      </c>
      <c r="DX109">
        <v>108374</v>
      </c>
      <c r="DY109">
        <v>106564</v>
      </c>
      <c r="DZ109">
        <v>106568</v>
      </c>
      <c r="EA109">
        <v>107269</v>
      </c>
      <c r="EB109">
        <v>108934</v>
      </c>
      <c r="EC109">
        <v>108932</v>
      </c>
      <c r="ED109">
        <v>109866</v>
      </c>
      <c r="EE109">
        <v>111430</v>
      </c>
      <c r="EF109">
        <v>112051</v>
      </c>
      <c r="EG109">
        <v>112547</v>
      </c>
      <c r="EH109">
        <v>111497</v>
      </c>
      <c r="EI109">
        <v>113288</v>
      </c>
      <c r="EJ109">
        <v>113175</v>
      </c>
      <c r="EK109">
        <v>114104</v>
      </c>
      <c r="EL109">
        <v>115470</v>
      </c>
      <c r="EM109">
        <v>115952</v>
      </c>
      <c r="EN109">
        <v>116537</v>
      </c>
      <c r="EO109">
        <v>117271</v>
      </c>
      <c r="EP109">
        <v>117194</v>
      </c>
      <c r="EQ109">
        <v>118060</v>
      </c>
      <c r="ER109">
        <v>117947</v>
      </c>
      <c r="ES109">
        <v>116943</v>
      </c>
      <c r="ET109">
        <v>116480</v>
      </c>
      <c r="EU109">
        <v>117381</v>
      </c>
      <c r="EV109">
        <v>117334</v>
      </c>
      <c r="EW109">
        <v>117493</v>
      </c>
      <c r="EX109">
        <v>0</v>
      </c>
    </row>
    <row r="110" spans="1:154">
      <c r="A110" t="s">
        <v>140</v>
      </c>
      <c r="B110">
        <v>6394</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353</v>
      </c>
      <c r="BK110">
        <v>350</v>
      </c>
      <c r="BL110">
        <v>354</v>
      </c>
      <c r="BM110">
        <v>558</v>
      </c>
      <c r="BN110">
        <v>6865</v>
      </c>
      <c r="BO110">
        <v>6874</v>
      </c>
      <c r="BP110">
        <v>6211</v>
      </c>
      <c r="BQ110">
        <v>7166</v>
      </c>
      <c r="BR110">
        <v>9182</v>
      </c>
      <c r="BS110">
        <v>11536</v>
      </c>
      <c r="BT110">
        <v>13039</v>
      </c>
      <c r="BU110">
        <v>15529</v>
      </c>
      <c r="BV110">
        <v>17671</v>
      </c>
      <c r="BW110">
        <v>20512</v>
      </c>
      <c r="BX110">
        <v>22885</v>
      </c>
      <c r="BY110">
        <v>25614</v>
      </c>
      <c r="BZ110">
        <v>27635</v>
      </c>
      <c r="CA110">
        <v>31397</v>
      </c>
      <c r="CB110">
        <v>33586</v>
      </c>
      <c r="CC110">
        <v>36992</v>
      </c>
      <c r="CD110">
        <v>36516</v>
      </c>
      <c r="CE110">
        <v>40636</v>
      </c>
      <c r="CF110">
        <v>42787</v>
      </c>
      <c r="CG110">
        <v>46457</v>
      </c>
      <c r="CH110">
        <v>47988</v>
      </c>
      <c r="CI110">
        <v>52264</v>
      </c>
      <c r="CJ110">
        <v>54105</v>
      </c>
      <c r="CK110">
        <v>58542</v>
      </c>
      <c r="CL110">
        <v>59662</v>
      </c>
      <c r="CM110">
        <v>64386</v>
      </c>
      <c r="CN110">
        <v>66683</v>
      </c>
      <c r="CO110">
        <v>70765</v>
      </c>
      <c r="CP110">
        <v>72470</v>
      </c>
      <c r="CQ110">
        <v>76092</v>
      </c>
      <c r="CR110">
        <v>76396</v>
      </c>
      <c r="CS110">
        <v>80449</v>
      </c>
      <c r="CT110">
        <v>80490</v>
      </c>
      <c r="CU110">
        <v>83129</v>
      </c>
      <c r="CV110">
        <v>82164</v>
      </c>
      <c r="CW110">
        <v>83311</v>
      </c>
      <c r="CX110">
        <v>82366</v>
      </c>
      <c r="CY110">
        <v>85403</v>
      </c>
      <c r="CZ110">
        <v>84728</v>
      </c>
      <c r="DA110">
        <v>87140</v>
      </c>
      <c r="DB110">
        <v>86074</v>
      </c>
      <c r="DC110">
        <v>89425</v>
      </c>
      <c r="DD110">
        <v>88936</v>
      </c>
      <c r="DE110">
        <v>91715</v>
      </c>
      <c r="DF110">
        <v>89822</v>
      </c>
      <c r="DG110">
        <v>110095</v>
      </c>
      <c r="DH110">
        <v>109606</v>
      </c>
      <c r="DI110">
        <v>110459</v>
      </c>
      <c r="DJ110">
        <v>108664</v>
      </c>
      <c r="DK110">
        <v>112177</v>
      </c>
      <c r="DL110">
        <v>111854</v>
      </c>
      <c r="DM110">
        <v>115000</v>
      </c>
      <c r="DN110">
        <v>115657</v>
      </c>
      <c r="DO110">
        <v>121100</v>
      </c>
      <c r="DP110">
        <v>122355</v>
      </c>
      <c r="DQ110">
        <v>131000</v>
      </c>
      <c r="DR110">
        <v>135152</v>
      </c>
      <c r="DS110">
        <v>146888</v>
      </c>
      <c r="DT110">
        <v>154260</v>
      </c>
      <c r="DU110">
        <v>183213</v>
      </c>
      <c r="DV110">
        <v>232650</v>
      </c>
      <c r="DW110">
        <v>247758</v>
      </c>
      <c r="DX110">
        <v>264795</v>
      </c>
      <c r="DY110">
        <v>323981</v>
      </c>
      <c r="DZ110">
        <v>363784</v>
      </c>
      <c r="EA110">
        <v>413923</v>
      </c>
      <c r="EB110">
        <v>430571</v>
      </c>
      <c r="EC110">
        <v>472791</v>
      </c>
      <c r="ED110">
        <v>494759</v>
      </c>
      <c r="EE110">
        <v>531393</v>
      </c>
      <c r="EF110">
        <v>558492</v>
      </c>
      <c r="EG110">
        <v>602207</v>
      </c>
      <c r="EH110">
        <v>622248</v>
      </c>
      <c r="EI110">
        <v>665236</v>
      </c>
      <c r="EJ110">
        <v>680570</v>
      </c>
      <c r="EK110">
        <v>720074</v>
      </c>
      <c r="EL110">
        <v>735517</v>
      </c>
      <c r="EM110">
        <v>776550</v>
      </c>
      <c r="EN110">
        <v>791798</v>
      </c>
      <c r="EO110">
        <v>833020</v>
      </c>
      <c r="EP110">
        <v>846248</v>
      </c>
      <c r="EQ110">
        <v>887282</v>
      </c>
      <c r="ER110">
        <v>901363</v>
      </c>
      <c r="ES110">
        <v>936547</v>
      </c>
      <c r="ET110">
        <v>949665</v>
      </c>
      <c r="EU110">
        <v>989749</v>
      </c>
      <c r="EV110">
        <v>1001136</v>
      </c>
      <c r="EW110">
        <v>1038685</v>
      </c>
      <c r="EX110">
        <v>0</v>
      </c>
    </row>
    <row r="111" spans="1:154">
      <c r="A111" t="s">
        <v>417</v>
      </c>
      <c r="B111">
        <v>6382</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188676</v>
      </c>
      <c r="DS111">
        <v>223856</v>
      </c>
      <c r="DT111">
        <v>157566</v>
      </c>
      <c r="DU111">
        <v>158847</v>
      </c>
      <c r="DV111">
        <v>67351</v>
      </c>
      <c r="DW111">
        <v>50234</v>
      </c>
      <c r="DX111">
        <v>49613</v>
      </c>
      <c r="DY111">
        <v>50814</v>
      </c>
      <c r="DZ111">
        <v>49928</v>
      </c>
      <c r="EA111">
        <v>62137</v>
      </c>
      <c r="EB111">
        <v>65961</v>
      </c>
      <c r="EC111">
        <v>59282</v>
      </c>
      <c r="ED111">
        <v>57824</v>
      </c>
      <c r="EE111">
        <v>48167</v>
      </c>
      <c r="EF111">
        <v>43629</v>
      </c>
      <c r="EG111">
        <v>41158</v>
      </c>
      <c r="EH111">
        <v>39908</v>
      </c>
      <c r="EI111">
        <v>38618</v>
      </c>
      <c r="EJ111">
        <v>37924</v>
      </c>
      <c r="EK111">
        <v>35348</v>
      </c>
      <c r="EL111">
        <v>35068</v>
      </c>
      <c r="EM111">
        <v>34930</v>
      </c>
      <c r="EN111">
        <v>34660</v>
      </c>
      <c r="EO111">
        <v>33601</v>
      </c>
      <c r="EP111">
        <v>33431</v>
      </c>
      <c r="EQ111">
        <v>33321</v>
      </c>
      <c r="ER111">
        <v>33467</v>
      </c>
      <c r="ES111">
        <v>33417</v>
      </c>
      <c r="ET111">
        <v>33407</v>
      </c>
      <c r="EU111">
        <v>33407</v>
      </c>
      <c r="EV111">
        <v>33377</v>
      </c>
      <c r="EW111">
        <v>33357</v>
      </c>
      <c r="EX111">
        <v>0</v>
      </c>
    </row>
    <row r="112" spans="1:154">
      <c r="A112" t="s">
        <v>236</v>
      </c>
      <c r="B112">
        <v>6548</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1430</v>
      </c>
      <c r="CT112">
        <v>6654</v>
      </c>
      <c r="CU112">
        <v>12807</v>
      </c>
      <c r="CV112">
        <v>14945</v>
      </c>
      <c r="CW112">
        <v>15515</v>
      </c>
      <c r="CX112">
        <v>17021</v>
      </c>
      <c r="CY112">
        <v>17352</v>
      </c>
      <c r="CZ112">
        <v>17360</v>
      </c>
      <c r="DA112">
        <v>16211</v>
      </c>
      <c r="DB112">
        <v>17835</v>
      </c>
      <c r="DC112">
        <v>17214</v>
      </c>
      <c r="DD112">
        <v>17501</v>
      </c>
      <c r="DE112">
        <v>17563</v>
      </c>
      <c r="DF112">
        <v>17748</v>
      </c>
      <c r="DG112">
        <v>18323</v>
      </c>
      <c r="DH112">
        <v>17709</v>
      </c>
      <c r="DI112">
        <v>17927</v>
      </c>
      <c r="DJ112">
        <v>18936</v>
      </c>
      <c r="DK112">
        <v>18878</v>
      </c>
      <c r="DL112">
        <v>19793</v>
      </c>
      <c r="DM112">
        <v>19078</v>
      </c>
      <c r="DN112">
        <v>17932</v>
      </c>
      <c r="DO112">
        <v>15571</v>
      </c>
      <c r="DP112">
        <v>14761</v>
      </c>
      <c r="DQ112">
        <v>14268</v>
      </c>
      <c r="DR112">
        <v>10454</v>
      </c>
      <c r="DS112">
        <v>8712</v>
      </c>
      <c r="DT112">
        <v>9595</v>
      </c>
      <c r="DU112">
        <v>11143</v>
      </c>
      <c r="DV112">
        <v>11559</v>
      </c>
      <c r="DW112">
        <v>12321</v>
      </c>
      <c r="DX112">
        <v>10844</v>
      </c>
      <c r="DY112">
        <v>11673</v>
      </c>
      <c r="DZ112">
        <v>12376</v>
      </c>
      <c r="EA112">
        <v>12432</v>
      </c>
      <c r="EB112">
        <v>11823</v>
      </c>
      <c r="EC112">
        <v>9469</v>
      </c>
      <c r="ED112">
        <v>10386</v>
      </c>
      <c r="EE112">
        <v>11268</v>
      </c>
      <c r="EF112">
        <v>10488</v>
      </c>
      <c r="EG112">
        <v>10018</v>
      </c>
      <c r="EH112">
        <v>9809</v>
      </c>
      <c r="EI112">
        <v>10515</v>
      </c>
      <c r="EJ112">
        <v>10527</v>
      </c>
      <c r="EK112">
        <v>10316</v>
      </c>
      <c r="EL112">
        <v>11177</v>
      </c>
      <c r="EM112">
        <v>11026</v>
      </c>
      <c r="EN112">
        <v>11295</v>
      </c>
      <c r="EO112">
        <v>10197</v>
      </c>
      <c r="EP112">
        <v>10532</v>
      </c>
      <c r="EQ112">
        <v>10368</v>
      </c>
      <c r="ER112">
        <v>10242</v>
      </c>
      <c r="ES112">
        <v>8463</v>
      </c>
      <c r="ET112">
        <v>8731</v>
      </c>
      <c r="EU112">
        <v>8603</v>
      </c>
      <c r="EV112">
        <v>8600</v>
      </c>
      <c r="EW112">
        <v>8680</v>
      </c>
      <c r="EX112">
        <v>0</v>
      </c>
    </row>
    <row r="113" spans="1:154">
      <c r="A113" t="s">
        <v>174</v>
      </c>
      <c r="B113">
        <v>25928</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168270</v>
      </c>
      <c r="DS113">
        <v>198850</v>
      </c>
      <c r="DT113">
        <v>130047</v>
      </c>
      <c r="DU113">
        <v>130221</v>
      </c>
      <c r="DV113">
        <v>37202</v>
      </c>
      <c r="DW113">
        <v>20063</v>
      </c>
      <c r="DX113">
        <v>19440</v>
      </c>
      <c r="DY113">
        <v>22124</v>
      </c>
      <c r="DZ113">
        <v>21229</v>
      </c>
      <c r="EA113">
        <v>23028</v>
      </c>
      <c r="EB113">
        <v>21721</v>
      </c>
      <c r="EC113">
        <v>17339</v>
      </c>
      <c r="ED113">
        <v>16852</v>
      </c>
      <c r="EE113">
        <v>15686</v>
      </c>
      <c r="EF113">
        <v>11144</v>
      </c>
      <c r="EG113">
        <v>8670</v>
      </c>
      <c r="EH113">
        <v>7420</v>
      </c>
      <c r="EI113">
        <v>6130</v>
      </c>
      <c r="EJ113">
        <v>5430</v>
      </c>
      <c r="EK113">
        <v>2370</v>
      </c>
      <c r="EL113">
        <v>2090</v>
      </c>
      <c r="EM113">
        <v>1950</v>
      </c>
      <c r="EN113">
        <v>1680</v>
      </c>
      <c r="EO113">
        <v>620</v>
      </c>
      <c r="EP113">
        <v>450</v>
      </c>
      <c r="EQ113">
        <v>340</v>
      </c>
      <c r="ER113">
        <v>310</v>
      </c>
      <c r="ES113">
        <v>260</v>
      </c>
      <c r="ET113">
        <v>250</v>
      </c>
      <c r="EU113">
        <v>250</v>
      </c>
      <c r="EV113">
        <v>220</v>
      </c>
      <c r="EW113">
        <v>200</v>
      </c>
      <c r="EX113">
        <v>0</v>
      </c>
    </row>
    <row r="114" spans="1:154">
      <c r="A114" t="s">
        <v>175</v>
      </c>
      <c r="B114">
        <v>25924</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11748</v>
      </c>
      <c r="DS114">
        <v>11748</v>
      </c>
      <c r="DT114">
        <v>11760</v>
      </c>
      <c r="DU114">
        <v>11781</v>
      </c>
      <c r="DV114">
        <v>11803</v>
      </c>
      <c r="DW114">
        <v>11825</v>
      </c>
      <c r="DX114">
        <v>11825</v>
      </c>
      <c r="DY114">
        <v>11825</v>
      </c>
      <c r="DZ114">
        <v>11825</v>
      </c>
      <c r="EA114">
        <v>19725</v>
      </c>
      <c r="EB114">
        <v>19725</v>
      </c>
      <c r="EC114">
        <v>17419</v>
      </c>
      <c r="ED114">
        <v>16447</v>
      </c>
      <c r="EE114">
        <v>7811</v>
      </c>
      <c r="EF114">
        <v>7811</v>
      </c>
      <c r="EG114">
        <v>7811</v>
      </c>
      <c r="EH114">
        <v>7811</v>
      </c>
      <c r="EI114">
        <v>7811</v>
      </c>
      <c r="EJ114">
        <v>7811</v>
      </c>
      <c r="EK114">
        <v>7811</v>
      </c>
      <c r="EL114">
        <v>7811</v>
      </c>
      <c r="EM114">
        <v>7811</v>
      </c>
      <c r="EN114">
        <v>7811</v>
      </c>
      <c r="EO114">
        <v>7811</v>
      </c>
      <c r="EP114">
        <v>7811</v>
      </c>
      <c r="EQ114">
        <v>7811</v>
      </c>
      <c r="ER114">
        <v>7811</v>
      </c>
      <c r="ES114">
        <v>7811</v>
      </c>
      <c r="ET114">
        <v>7811</v>
      </c>
      <c r="EU114">
        <v>7811</v>
      </c>
      <c r="EV114">
        <v>7811</v>
      </c>
      <c r="EW114">
        <v>7811</v>
      </c>
      <c r="EX114">
        <v>0</v>
      </c>
    </row>
    <row r="115" spans="1:154">
      <c r="A115" t="s">
        <v>176</v>
      </c>
      <c r="B115">
        <v>25926</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1761</v>
      </c>
      <c r="DS115">
        <v>1761</v>
      </c>
      <c r="DT115">
        <v>1761</v>
      </c>
      <c r="DU115">
        <v>1761</v>
      </c>
      <c r="DV115">
        <v>1761</v>
      </c>
      <c r="DW115">
        <v>1761</v>
      </c>
      <c r="DX115">
        <v>1761</v>
      </c>
      <c r="DY115">
        <v>263</v>
      </c>
      <c r="DZ115">
        <v>263</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row>
    <row r="116" spans="1:154">
      <c r="A116" t="s">
        <v>177</v>
      </c>
      <c r="B116">
        <v>25930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6897</v>
      </c>
      <c r="DS116">
        <v>11497</v>
      </c>
      <c r="DT116">
        <v>13998</v>
      </c>
      <c r="DU116">
        <v>15084</v>
      </c>
      <c r="DV116">
        <v>16585</v>
      </c>
      <c r="DW116">
        <v>16585</v>
      </c>
      <c r="DX116">
        <v>16587</v>
      </c>
      <c r="DY116">
        <v>16602</v>
      </c>
      <c r="DZ116">
        <v>16611</v>
      </c>
      <c r="EA116">
        <v>19384</v>
      </c>
      <c r="EB116">
        <v>24515</v>
      </c>
      <c r="EC116">
        <v>24524</v>
      </c>
      <c r="ED116">
        <v>24525</v>
      </c>
      <c r="EE116">
        <v>24670</v>
      </c>
      <c r="EF116">
        <v>24674</v>
      </c>
      <c r="EG116">
        <v>24677</v>
      </c>
      <c r="EH116">
        <v>24677</v>
      </c>
      <c r="EI116">
        <v>24677</v>
      </c>
      <c r="EJ116">
        <v>24683</v>
      </c>
      <c r="EK116">
        <v>25167</v>
      </c>
      <c r="EL116">
        <v>25167</v>
      </c>
      <c r="EM116">
        <v>25169</v>
      </c>
      <c r="EN116">
        <v>25169</v>
      </c>
      <c r="EO116">
        <v>25170</v>
      </c>
      <c r="EP116">
        <v>25170</v>
      </c>
      <c r="EQ116">
        <v>25170</v>
      </c>
      <c r="ER116">
        <v>25346</v>
      </c>
      <c r="ES116">
        <v>25346</v>
      </c>
      <c r="ET116">
        <v>25346</v>
      </c>
      <c r="EU116">
        <v>25346</v>
      </c>
      <c r="EV116">
        <v>25346</v>
      </c>
      <c r="EW116">
        <v>25346</v>
      </c>
      <c r="EX116">
        <v>0</v>
      </c>
    </row>
    <row r="117" spans="1:154">
      <c r="A117" t="s">
        <v>236</v>
      </c>
      <c r="B117">
        <v>6548</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1430</v>
      </c>
      <c r="CT117">
        <v>6654</v>
      </c>
      <c r="CU117">
        <v>12807</v>
      </c>
      <c r="CV117">
        <v>14945</v>
      </c>
      <c r="CW117">
        <v>15515</v>
      </c>
      <c r="CX117">
        <v>17021</v>
      </c>
      <c r="CY117">
        <v>17352</v>
      </c>
      <c r="CZ117">
        <v>17360</v>
      </c>
      <c r="DA117">
        <v>16211</v>
      </c>
      <c r="DB117">
        <v>17835</v>
      </c>
      <c r="DC117">
        <v>17214</v>
      </c>
      <c r="DD117">
        <v>17501</v>
      </c>
      <c r="DE117">
        <v>17563</v>
      </c>
      <c r="DF117">
        <v>17748</v>
      </c>
      <c r="DG117">
        <v>18323</v>
      </c>
      <c r="DH117">
        <v>17709</v>
      </c>
      <c r="DI117">
        <v>17927</v>
      </c>
      <c r="DJ117">
        <v>18936</v>
      </c>
      <c r="DK117">
        <v>18878</v>
      </c>
      <c r="DL117">
        <v>19793</v>
      </c>
      <c r="DM117">
        <v>19078</v>
      </c>
      <c r="DN117">
        <v>17932</v>
      </c>
      <c r="DO117">
        <v>15571</v>
      </c>
      <c r="DP117">
        <v>14761</v>
      </c>
      <c r="DQ117">
        <v>14268</v>
      </c>
      <c r="DR117">
        <v>10454</v>
      </c>
      <c r="DS117">
        <v>8712</v>
      </c>
      <c r="DT117">
        <v>9595</v>
      </c>
      <c r="DU117">
        <v>11143</v>
      </c>
      <c r="DV117">
        <v>11559</v>
      </c>
      <c r="DW117">
        <v>12321</v>
      </c>
      <c r="DX117">
        <v>10844</v>
      </c>
      <c r="DY117">
        <v>11673</v>
      </c>
      <c r="DZ117">
        <v>12376</v>
      </c>
      <c r="EA117">
        <v>12432</v>
      </c>
      <c r="EB117">
        <v>11823</v>
      </c>
      <c r="EC117">
        <v>9469</v>
      </c>
      <c r="ED117">
        <v>10386</v>
      </c>
      <c r="EE117">
        <v>11268</v>
      </c>
      <c r="EF117">
        <v>10488</v>
      </c>
      <c r="EG117">
        <v>10018</v>
      </c>
      <c r="EH117">
        <v>9809</v>
      </c>
      <c r="EI117">
        <v>10515</v>
      </c>
      <c r="EJ117">
        <v>10527</v>
      </c>
      <c r="EK117">
        <v>10316</v>
      </c>
      <c r="EL117">
        <v>11177</v>
      </c>
      <c r="EM117">
        <v>11026</v>
      </c>
      <c r="EN117">
        <v>11295</v>
      </c>
      <c r="EO117">
        <v>10197</v>
      </c>
      <c r="EP117">
        <v>10532</v>
      </c>
      <c r="EQ117">
        <v>10368</v>
      </c>
      <c r="ER117">
        <v>10242</v>
      </c>
      <c r="ES117">
        <v>8463</v>
      </c>
      <c r="ET117">
        <v>8731</v>
      </c>
      <c r="EU117">
        <v>8603</v>
      </c>
      <c r="EV117">
        <v>8600</v>
      </c>
      <c r="EW117">
        <v>8680</v>
      </c>
      <c r="EX117">
        <v>0</v>
      </c>
    </row>
    <row r="118" spans="1:154">
      <c r="A118" t="s">
        <v>143</v>
      </c>
      <c r="B118">
        <v>6410</v>
      </c>
      <c r="C118">
        <v>7995</v>
      </c>
      <c r="D118">
        <v>8124</v>
      </c>
      <c r="E118">
        <v>8216</v>
      </c>
      <c r="F118">
        <v>8344</v>
      </c>
      <c r="G118">
        <v>8396</v>
      </c>
      <c r="H118">
        <v>8518</v>
      </c>
      <c r="I118">
        <v>8796</v>
      </c>
      <c r="J118">
        <v>10039</v>
      </c>
      <c r="K118">
        <v>10066</v>
      </c>
      <c r="L118">
        <v>10566</v>
      </c>
      <c r="M118">
        <v>10851</v>
      </c>
      <c r="N118">
        <v>10912</v>
      </c>
      <c r="O118">
        <v>11188</v>
      </c>
      <c r="P118">
        <v>11698</v>
      </c>
      <c r="Q118">
        <v>12007</v>
      </c>
      <c r="R118">
        <v>12144</v>
      </c>
      <c r="S118">
        <v>12636</v>
      </c>
      <c r="T118">
        <v>12899</v>
      </c>
      <c r="U118">
        <v>13210</v>
      </c>
      <c r="V118">
        <v>13527</v>
      </c>
      <c r="W118">
        <v>14103</v>
      </c>
      <c r="X118">
        <v>14411</v>
      </c>
      <c r="Y118">
        <v>14917</v>
      </c>
      <c r="Z118">
        <v>15229</v>
      </c>
      <c r="AA118">
        <v>15634</v>
      </c>
      <c r="AB118">
        <v>15708</v>
      </c>
      <c r="AC118">
        <v>16026</v>
      </c>
      <c r="AD118">
        <v>16380</v>
      </c>
      <c r="AE118">
        <v>16566</v>
      </c>
      <c r="AF118">
        <v>16917</v>
      </c>
      <c r="AG118">
        <v>16679</v>
      </c>
      <c r="AH118">
        <v>16851</v>
      </c>
      <c r="AI118">
        <v>17193</v>
      </c>
      <c r="AJ118">
        <v>17316</v>
      </c>
      <c r="AK118">
        <v>17727</v>
      </c>
      <c r="AL118">
        <v>17916</v>
      </c>
      <c r="AM118">
        <v>18087</v>
      </c>
      <c r="AN118">
        <v>18362</v>
      </c>
      <c r="AO118">
        <v>18627</v>
      </c>
      <c r="AP118">
        <v>19178</v>
      </c>
      <c r="AQ118">
        <v>19436</v>
      </c>
      <c r="AR118">
        <v>19640</v>
      </c>
      <c r="AS118">
        <v>29085</v>
      </c>
      <c r="AT118">
        <v>34520</v>
      </c>
      <c r="AU118">
        <v>33843</v>
      </c>
      <c r="AV118">
        <v>52532</v>
      </c>
      <c r="AW118">
        <v>56865</v>
      </c>
      <c r="AX118">
        <v>68682</v>
      </c>
      <c r="AY118">
        <v>62152</v>
      </c>
      <c r="AZ118">
        <v>69149</v>
      </c>
      <c r="BA118">
        <v>102424</v>
      </c>
      <c r="BB118">
        <v>104789</v>
      </c>
      <c r="BC118">
        <v>112548</v>
      </c>
      <c r="BD118">
        <v>121114</v>
      </c>
      <c r="BE118">
        <v>122390</v>
      </c>
      <c r="BF118">
        <v>120127</v>
      </c>
      <c r="BG118">
        <v>119673</v>
      </c>
      <c r="BH118">
        <v>118733</v>
      </c>
      <c r="BI118">
        <v>114563</v>
      </c>
      <c r="BJ118">
        <v>116291</v>
      </c>
      <c r="BK118">
        <v>114471</v>
      </c>
      <c r="BL118">
        <v>119535</v>
      </c>
      <c r="BM118">
        <v>117564</v>
      </c>
      <c r="BN118">
        <v>119508</v>
      </c>
      <c r="BO118">
        <v>115846</v>
      </c>
      <c r="BP118">
        <v>114545</v>
      </c>
      <c r="BQ118">
        <v>115988</v>
      </c>
      <c r="BR118">
        <v>117437</v>
      </c>
      <c r="BS118">
        <v>115710</v>
      </c>
      <c r="BT118">
        <v>114810</v>
      </c>
      <c r="BU118">
        <v>114994</v>
      </c>
      <c r="BV118">
        <v>110734</v>
      </c>
      <c r="BW118">
        <v>107783</v>
      </c>
      <c r="BX118">
        <v>106026</v>
      </c>
      <c r="BY118">
        <v>105324</v>
      </c>
      <c r="BZ118">
        <v>107272</v>
      </c>
      <c r="CA118">
        <v>108632</v>
      </c>
      <c r="CB118">
        <v>110130</v>
      </c>
      <c r="CC118">
        <v>111807</v>
      </c>
      <c r="CD118">
        <v>114374</v>
      </c>
      <c r="CE118">
        <v>115593</v>
      </c>
      <c r="CF118">
        <v>117439</v>
      </c>
      <c r="CG118">
        <v>118637</v>
      </c>
      <c r="CH118">
        <v>119526</v>
      </c>
      <c r="CI118">
        <v>121388</v>
      </c>
      <c r="CJ118">
        <v>122350</v>
      </c>
      <c r="CK118">
        <v>123082</v>
      </c>
      <c r="CL118">
        <v>124166</v>
      </c>
      <c r="CM118">
        <v>125124</v>
      </c>
      <c r="CN118">
        <v>125990</v>
      </c>
      <c r="CO118">
        <v>126263</v>
      </c>
      <c r="CP118">
        <v>126163</v>
      </c>
      <c r="CQ118">
        <v>126111</v>
      </c>
      <c r="CR118">
        <v>126699</v>
      </c>
      <c r="CS118">
        <v>128177</v>
      </c>
      <c r="CT118">
        <v>129276</v>
      </c>
      <c r="CU118">
        <v>128698</v>
      </c>
      <c r="CV118">
        <v>129989</v>
      </c>
      <c r="CW118">
        <v>130381</v>
      </c>
      <c r="CX118">
        <v>131075</v>
      </c>
      <c r="CY118">
        <v>131822</v>
      </c>
      <c r="CZ118">
        <v>132686</v>
      </c>
      <c r="DA118">
        <v>133933</v>
      </c>
      <c r="DB118">
        <v>134450</v>
      </c>
      <c r="DC118">
        <v>134185</v>
      </c>
      <c r="DD118">
        <v>135084</v>
      </c>
      <c r="DE118">
        <v>136146</v>
      </c>
      <c r="DF118">
        <v>136356</v>
      </c>
      <c r="DG118">
        <v>137785</v>
      </c>
      <c r="DH118">
        <v>137901</v>
      </c>
      <c r="DI118">
        <v>138878</v>
      </c>
      <c r="DJ118">
        <v>139426</v>
      </c>
      <c r="DK118">
        <v>139991</v>
      </c>
      <c r="DL118">
        <v>140935</v>
      </c>
      <c r="DM118">
        <v>141684</v>
      </c>
      <c r="DN118">
        <v>141458</v>
      </c>
      <c r="DO118">
        <v>142256</v>
      </c>
      <c r="DP118">
        <v>141248</v>
      </c>
      <c r="DQ118">
        <v>119645</v>
      </c>
      <c r="DR118">
        <v>113469</v>
      </c>
      <c r="DS118">
        <v>116302</v>
      </c>
      <c r="DT118">
        <v>111624</v>
      </c>
      <c r="DU118">
        <v>100297</v>
      </c>
      <c r="DV118">
        <v>148343</v>
      </c>
      <c r="DW118">
        <v>149730</v>
      </c>
      <c r="DX118">
        <v>132827</v>
      </c>
      <c r="DY118">
        <v>139128</v>
      </c>
      <c r="DZ118">
        <v>143776</v>
      </c>
      <c r="EA118">
        <v>144411</v>
      </c>
      <c r="EB118">
        <v>145807</v>
      </c>
      <c r="EC118">
        <v>146119</v>
      </c>
      <c r="ED118">
        <v>146449</v>
      </c>
      <c r="EE118">
        <v>143407</v>
      </c>
      <c r="EF118">
        <v>144776</v>
      </c>
      <c r="EG118">
        <v>143086</v>
      </c>
      <c r="EH118">
        <v>141969</v>
      </c>
      <c r="EI118">
        <v>141261</v>
      </c>
      <c r="EJ118">
        <v>138051</v>
      </c>
      <c r="EK118">
        <v>141843</v>
      </c>
      <c r="EL118">
        <v>146106</v>
      </c>
      <c r="EM118">
        <v>148851</v>
      </c>
      <c r="EN118">
        <v>153832</v>
      </c>
      <c r="EO118">
        <v>156573</v>
      </c>
      <c r="EP118">
        <v>158619</v>
      </c>
      <c r="EQ118">
        <v>163539</v>
      </c>
      <c r="ER118">
        <v>167878</v>
      </c>
      <c r="ES118">
        <v>170616</v>
      </c>
      <c r="ET118">
        <v>173008</v>
      </c>
      <c r="EU118">
        <v>178298</v>
      </c>
      <c r="EV118">
        <v>181287</v>
      </c>
      <c r="EW118">
        <v>183560</v>
      </c>
      <c r="EX118">
        <v>0</v>
      </c>
    </row>
    <row r="119" spans="1:154">
      <c r="A119" t="s">
        <v>169</v>
      </c>
      <c r="B119">
        <v>6412</v>
      </c>
      <c r="C119">
        <v>982</v>
      </c>
      <c r="D119">
        <v>965</v>
      </c>
      <c r="E119">
        <v>924</v>
      </c>
      <c r="F119">
        <v>942</v>
      </c>
      <c r="G119">
        <v>778</v>
      </c>
      <c r="H119">
        <v>729</v>
      </c>
      <c r="I119">
        <v>720</v>
      </c>
      <c r="J119">
        <v>1842</v>
      </c>
      <c r="K119">
        <v>1674</v>
      </c>
      <c r="L119">
        <v>1851</v>
      </c>
      <c r="M119">
        <v>1820</v>
      </c>
      <c r="N119">
        <v>1573</v>
      </c>
      <c r="O119">
        <v>1636</v>
      </c>
      <c r="P119">
        <v>1861</v>
      </c>
      <c r="Q119">
        <v>1913</v>
      </c>
      <c r="R119">
        <v>1798</v>
      </c>
      <c r="S119">
        <v>1875</v>
      </c>
      <c r="T119">
        <v>1913</v>
      </c>
      <c r="U119">
        <v>1875</v>
      </c>
      <c r="V119">
        <v>1812</v>
      </c>
      <c r="W119">
        <v>2064</v>
      </c>
      <c r="X119">
        <v>2061</v>
      </c>
      <c r="Y119">
        <v>2191</v>
      </c>
      <c r="Z119">
        <v>2088</v>
      </c>
      <c r="AA119">
        <v>2158</v>
      </c>
      <c r="AB119">
        <v>1892</v>
      </c>
      <c r="AC119">
        <v>1874</v>
      </c>
      <c r="AD119">
        <v>1938</v>
      </c>
      <c r="AE119">
        <v>1916</v>
      </c>
      <c r="AF119">
        <v>1873</v>
      </c>
      <c r="AG119">
        <v>920</v>
      </c>
      <c r="AH119">
        <v>927</v>
      </c>
      <c r="AI119">
        <v>1080</v>
      </c>
      <c r="AJ119">
        <v>921</v>
      </c>
      <c r="AK119">
        <v>925</v>
      </c>
      <c r="AL119">
        <v>781</v>
      </c>
      <c r="AM119">
        <v>673</v>
      </c>
      <c r="AN119">
        <v>650</v>
      </c>
      <c r="AO119">
        <v>590</v>
      </c>
      <c r="AP119">
        <v>729</v>
      </c>
      <c r="AQ119">
        <v>726</v>
      </c>
      <c r="AR119">
        <v>673</v>
      </c>
      <c r="AS119">
        <v>705</v>
      </c>
      <c r="AT119">
        <v>586</v>
      </c>
      <c r="AU119">
        <v>660</v>
      </c>
      <c r="AV119">
        <v>646</v>
      </c>
      <c r="AW119">
        <v>674</v>
      </c>
      <c r="AX119">
        <v>628</v>
      </c>
      <c r="AY119">
        <v>691</v>
      </c>
      <c r="AZ119">
        <v>893</v>
      </c>
      <c r="BA119">
        <v>1330</v>
      </c>
      <c r="BB119">
        <v>1646</v>
      </c>
      <c r="BC119">
        <v>1714</v>
      </c>
      <c r="BD119">
        <v>1853</v>
      </c>
      <c r="BE119">
        <v>1624</v>
      </c>
      <c r="BF119">
        <v>1670</v>
      </c>
      <c r="BG119">
        <v>2001</v>
      </c>
      <c r="BH119">
        <v>2423</v>
      </c>
      <c r="BI119">
        <v>2985</v>
      </c>
      <c r="BJ119">
        <v>1947</v>
      </c>
      <c r="BK119">
        <v>1911</v>
      </c>
      <c r="BL119">
        <v>2076</v>
      </c>
      <c r="BM119">
        <v>2410</v>
      </c>
      <c r="BN119">
        <v>2024</v>
      </c>
      <c r="BO119">
        <v>2027</v>
      </c>
      <c r="BP119">
        <v>2039</v>
      </c>
      <c r="BQ119">
        <v>2281</v>
      </c>
      <c r="BR119">
        <v>2262</v>
      </c>
      <c r="BS119">
        <v>2409</v>
      </c>
      <c r="BT119">
        <v>2148</v>
      </c>
      <c r="BU119">
        <v>2065</v>
      </c>
      <c r="BV119">
        <v>2124</v>
      </c>
      <c r="BW119">
        <v>2149</v>
      </c>
      <c r="BX119">
        <v>2160</v>
      </c>
      <c r="BY119">
        <v>2189</v>
      </c>
      <c r="BZ119">
        <v>2068</v>
      </c>
      <c r="CA119">
        <v>2090</v>
      </c>
      <c r="CB119">
        <v>2116</v>
      </c>
      <c r="CC119">
        <v>1978</v>
      </c>
      <c r="CD119">
        <v>1918</v>
      </c>
      <c r="CE119">
        <v>2040</v>
      </c>
      <c r="CF119">
        <v>2152</v>
      </c>
      <c r="CG119">
        <v>2269</v>
      </c>
      <c r="CH119">
        <v>2570</v>
      </c>
      <c r="CI119">
        <v>2276</v>
      </c>
      <c r="CJ119">
        <v>2335</v>
      </c>
      <c r="CK119">
        <v>2436</v>
      </c>
      <c r="CL119">
        <v>2594</v>
      </c>
      <c r="CM119">
        <v>2494</v>
      </c>
      <c r="CN119">
        <v>2520</v>
      </c>
      <c r="CO119">
        <v>2550</v>
      </c>
      <c r="CP119">
        <v>2522</v>
      </c>
      <c r="CQ119">
        <v>2530</v>
      </c>
      <c r="CR119">
        <v>2489</v>
      </c>
      <c r="CS119">
        <v>2593</v>
      </c>
      <c r="CT119">
        <v>2627</v>
      </c>
      <c r="CU119">
        <v>2627</v>
      </c>
      <c r="CV119">
        <v>2627</v>
      </c>
      <c r="CW119">
        <v>2627</v>
      </c>
      <c r="CX119">
        <v>2627</v>
      </c>
      <c r="CY119">
        <v>2627</v>
      </c>
      <c r="CZ119">
        <v>2627</v>
      </c>
      <c r="DA119">
        <v>2627</v>
      </c>
      <c r="DB119">
        <v>2627</v>
      </c>
      <c r="DC119">
        <v>2627</v>
      </c>
      <c r="DD119">
        <v>2627</v>
      </c>
      <c r="DE119">
        <v>2627</v>
      </c>
      <c r="DF119">
        <v>2627</v>
      </c>
      <c r="DG119">
        <v>2627</v>
      </c>
      <c r="DH119">
        <v>2627</v>
      </c>
      <c r="DI119">
        <v>2627</v>
      </c>
      <c r="DJ119">
        <v>2627</v>
      </c>
      <c r="DK119">
        <v>2627</v>
      </c>
      <c r="DL119">
        <v>2627</v>
      </c>
      <c r="DM119">
        <v>2627</v>
      </c>
      <c r="DN119">
        <v>2627</v>
      </c>
      <c r="DO119">
        <v>2627</v>
      </c>
      <c r="DP119">
        <v>2627</v>
      </c>
      <c r="DQ119">
        <v>2627</v>
      </c>
      <c r="DR119">
        <v>2627</v>
      </c>
      <c r="DS119">
        <v>2627</v>
      </c>
      <c r="DT119">
        <v>2626</v>
      </c>
      <c r="DU119">
        <v>2627</v>
      </c>
      <c r="DV119">
        <v>2627</v>
      </c>
      <c r="DW119">
        <v>2627</v>
      </c>
      <c r="DX119">
        <v>2627</v>
      </c>
      <c r="DY119">
        <v>2627</v>
      </c>
      <c r="DZ119">
        <v>2627</v>
      </c>
      <c r="EA119">
        <v>2627</v>
      </c>
      <c r="EB119">
        <v>2627</v>
      </c>
      <c r="EC119">
        <v>2627</v>
      </c>
      <c r="ED119">
        <v>2627</v>
      </c>
      <c r="EE119">
        <v>2627</v>
      </c>
      <c r="EF119">
        <v>2627</v>
      </c>
      <c r="EG119">
        <v>2626</v>
      </c>
      <c r="EH119">
        <v>2627</v>
      </c>
      <c r="EI119">
        <v>2626</v>
      </c>
      <c r="EJ119">
        <v>2626</v>
      </c>
      <c r="EK119">
        <v>2626</v>
      </c>
      <c r="EL119">
        <v>2626</v>
      </c>
      <c r="EM119">
        <v>2626</v>
      </c>
      <c r="EN119">
        <v>2626</v>
      </c>
      <c r="EO119">
        <v>2626</v>
      </c>
      <c r="EP119">
        <v>2626</v>
      </c>
      <c r="EQ119">
        <v>2626</v>
      </c>
      <c r="ER119">
        <v>2626</v>
      </c>
      <c r="ES119">
        <v>2626</v>
      </c>
      <c r="ET119">
        <v>2626</v>
      </c>
      <c r="EU119">
        <v>2626</v>
      </c>
      <c r="EV119">
        <v>2626</v>
      </c>
      <c r="EW119">
        <v>2626</v>
      </c>
      <c r="EX119">
        <v>0</v>
      </c>
    </row>
    <row r="120" spans="1:154">
      <c r="A120" t="s">
        <v>172</v>
      </c>
      <c r="B120">
        <v>6420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894</v>
      </c>
      <c r="DW120">
        <v>2110</v>
      </c>
      <c r="DX120">
        <v>3076</v>
      </c>
      <c r="DY120">
        <v>3556</v>
      </c>
      <c r="DZ120">
        <v>3839</v>
      </c>
      <c r="EA120">
        <v>4815</v>
      </c>
      <c r="EB120">
        <v>5006</v>
      </c>
      <c r="EC120">
        <v>5196</v>
      </c>
      <c r="ED120">
        <v>5217</v>
      </c>
      <c r="EE120">
        <v>4853</v>
      </c>
      <c r="EF120">
        <v>4760</v>
      </c>
      <c r="EG120">
        <v>3056</v>
      </c>
      <c r="EH120">
        <v>1759</v>
      </c>
      <c r="EI120">
        <v>240</v>
      </c>
      <c r="EJ120">
        <v>0</v>
      </c>
      <c r="EK120">
        <v>0</v>
      </c>
      <c r="EL120">
        <v>0</v>
      </c>
      <c r="EM120">
        <v>0</v>
      </c>
      <c r="EN120">
        <v>0</v>
      </c>
      <c r="EO120">
        <v>0</v>
      </c>
      <c r="EP120">
        <v>0</v>
      </c>
      <c r="EQ120">
        <v>0</v>
      </c>
      <c r="ER120">
        <v>0</v>
      </c>
      <c r="ES120">
        <v>0</v>
      </c>
      <c r="ET120">
        <v>0</v>
      </c>
      <c r="EU120">
        <v>0</v>
      </c>
      <c r="EV120">
        <v>0</v>
      </c>
      <c r="EW120">
        <v>0</v>
      </c>
      <c r="EX120">
        <v>0</v>
      </c>
    </row>
    <row r="121" spans="1:154">
      <c r="A121" t="s">
        <v>170</v>
      </c>
      <c r="B121">
        <v>6416</v>
      </c>
      <c r="C121">
        <v>7013</v>
      </c>
      <c r="D121">
        <v>7159</v>
      </c>
      <c r="E121">
        <v>7292</v>
      </c>
      <c r="F121">
        <v>7402</v>
      </c>
      <c r="G121">
        <v>7618</v>
      </c>
      <c r="H121">
        <v>7789</v>
      </c>
      <c r="I121">
        <v>8076</v>
      </c>
      <c r="J121">
        <v>8197</v>
      </c>
      <c r="K121">
        <v>8392</v>
      </c>
      <c r="L121">
        <v>8715</v>
      </c>
      <c r="M121">
        <v>9031</v>
      </c>
      <c r="N121">
        <v>9339</v>
      </c>
      <c r="O121">
        <v>9552</v>
      </c>
      <c r="P121">
        <v>9837</v>
      </c>
      <c r="Q121">
        <v>10094</v>
      </c>
      <c r="R121">
        <v>10346</v>
      </c>
      <c r="S121">
        <v>10761</v>
      </c>
      <c r="T121">
        <v>10986</v>
      </c>
      <c r="U121">
        <v>11335</v>
      </c>
      <c r="V121">
        <v>11715</v>
      </c>
      <c r="W121">
        <v>12039</v>
      </c>
      <c r="X121">
        <v>12350</v>
      </c>
      <c r="Y121">
        <v>12726</v>
      </c>
      <c r="Z121">
        <v>13141</v>
      </c>
      <c r="AA121">
        <v>13476</v>
      </c>
      <c r="AB121">
        <v>13816</v>
      </c>
      <c r="AC121">
        <v>14152</v>
      </c>
      <c r="AD121">
        <v>14442</v>
      </c>
      <c r="AE121">
        <v>14650</v>
      </c>
      <c r="AF121">
        <v>15044</v>
      </c>
      <c r="AG121">
        <v>15759</v>
      </c>
      <c r="AH121">
        <v>15924</v>
      </c>
      <c r="AI121">
        <v>16113</v>
      </c>
      <c r="AJ121">
        <v>16395</v>
      </c>
      <c r="AK121">
        <v>16802</v>
      </c>
      <c r="AL121">
        <v>17135</v>
      </c>
      <c r="AM121">
        <v>17414</v>
      </c>
      <c r="AN121">
        <v>17712</v>
      </c>
      <c r="AO121">
        <v>18037</v>
      </c>
      <c r="AP121">
        <v>18449</v>
      </c>
      <c r="AQ121">
        <v>18710</v>
      </c>
      <c r="AR121">
        <v>18967</v>
      </c>
      <c r="AS121">
        <v>19282</v>
      </c>
      <c r="AT121">
        <v>19623</v>
      </c>
      <c r="AU121">
        <v>19947</v>
      </c>
      <c r="AV121">
        <v>20254</v>
      </c>
      <c r="AW121">
        <v>20715</v>
      </c>
      <c r="AX121">
        <v>20927</v>
      </c>
      <c r="AY121">
        <v>21210</v>
      </c>
      <c r="AZ121">
        <v>21635</v>
      </c>
      <c r="BA121">
        <v>21976</v>
      </c>
      <c r="BB121">
        <v>22431</v>
      </c>
      <c r="BC121">
        <v>22745</v>
      </c>
      <c r="BD121">
        <v>23051</v>
      </c>
      <c r="BE121">
        <v>23432</v>
      </c>
      <c r="BF121">
        <v>23858</v>
      </c>
      <c r="BG121">
        <v>24081</v>
      </c>
      <c r="BH121">
        <v>24361</v>
      </c>
      <c r="BI121">
        <v>24608</v>
      </c>
      <c r="BJ121">
        <v>25001</v>
      </c>
      <c r="BK121">
        <v>25223</v>
      </c>
      <c r="BL121">
        <v>25585</v>
      </c>
      <c r="BM121">
        <v>25981</v>
      </c>
      <c r="BN121">
        <v>26432</v>
      </c>
      <c r="BO121">
        <v>26744</v>
      </c>
      <c r="BP121">
        <v>27021</v>
      </c>
      <c r="BQ121">
        <v>27424</v>
      </c>
      <c r="BR121">
        <v>27950</v>
      </c>
      <c r="BS121">
        <v>28388</v>
      </c>
      <c r="BT121">
        <v>28765</v>
      </c>
      <c r="BU121">
        <v>29198</v>
      </c>
      <c r="BV121">
        <v>29784</v>
      </c>
      <c r="BW121">
        <v>30211</v>
      </c>
      <c r="BX121">
        <v>30622</v>
      </c>
      <c r="BY121">
        <v>31037</v>
      </c>
      <c r="BZ121">
        <v>31373</v>
      </c>
      <c r="CA121">
        <v>31758</v>
      </c>
      <c r="CB121">
        <v>32202</v>
      </c>
      <c r="CC121">
        <v>32615</v>
      </c>
      <c r="CD121">
        <v>32953</v>
      </c>
      <c r="CE121">
        <v>33347</v>
      </c>
      <c r="CF121">
        <v>33803</v>
      </c>
      <c r="CG121">
        <v>34132</v>
      </c>
      <c r="CH121">
        <v>34404</v>
      </c>
      <c r="CI121">
        <v>34747</v>
      </c>
      <c r="CJ121">
        <v>35157</v>
      </c>
      <c r="CK121">
        <v>35492</v>
      </c>
      <c r="CL121">
        <v>35904</v>
      </c>
      <c r="CM121">
        <v>36425</v>
      </c>
      <c r="CN121">
        <v>36923</v>
      </c>
      <c r="CO121">
        <v>37282</v>
      </c>
      <c r="CP121">
        <v>37609</v>
      </c>
      <c r="CQ121">
        <v>38055</v>
      </c>
      <c r="CR121">
        <v>38423</v>
      </c>
      <c r="CS121">
        <v>38787</v>
      </c>
      <c r="CT121">
        <v>39095</v>
      </c>
      <c r="CU121">
        <v>39473</v>
      </c>
      <c r="CV121">
        <v>39878</v>
      </c>
      <c r="CW121">
        <v>40235</v>
      </c>
      <c r="CX121">
        <v>40529</v>
      </c>
      <c r="CY121">
        <v>40871</v>
      </c>
      <c r="CZ121">
        <v>41384</v>
      </c>
      <c r="DA121">
        <v>42233</v>
      </c>
      <c r="DB121">
        <v>42522</v>
      </c>
      <c r="DC121">
        <v>42885</v>
      </c>
      <c r="DD121">
        <v>43240</v>
      </c>
      <c r="DE121">
        <v>43534</v>
      </c>
      <c r="DF121">
        <v>43786</v>
      </c>
      <c r="DG121">
        <v>45088</v>
      </c>
      <c r="DH121">
        <v>45250</v>
      </c>
      <c r="DI121">
        <v>45586</v>
      </c>
      <c r="DJ121">
        <v>45810</v>
      </c>
      <c r="DK121">
        <v>46094</v>
      </c>
      <c r="DL121">
        <v>47278</v>
      </c>
      <c r="DM121">
        <v>47368</v>
      </c>
      <c r="DN121">
        <v>47461</v>
      </c>
      <c r="DO121">
        <v>47564</v>
      </c>
      <c r="DP121">
        <v>48631</v>
      </c>
      <c r="DQ121">
        <v>48760</v>
      </c>
      <c r="DR121">
        <v>48845</v>
      </c>
      <c r="DS121">
        <v>48983</v>
      </c>
      <c r="DT121">
        <v>50280</v>
      </c>
      <c r="DU121">
        <v>50358</v>
      </c>
      <c r="DV121">
        <v>50496</v>
      </c>
      <c r="DW121">
        <v>50981</v>
      </c>
      <c r="DX121">
        <v>52308</v>
      </c>
      <c r="DY121">
        <v>52636</v>
      </c>
      <c r="DZ121">
        <v>52830</v>
      </c>
      <c r="EA121">
        <v>53399</v>
      </c>
      <c r="EB121">
        <v>54859</v>
      </c>
      <c r="EC121">
        <v>55285</v>
      </c>
      <c r="ED121">
        <v>55394</v>
      </c>
      <c r="EE121">
        <v>55758</v>
      </c>
      <c r="EF121">
        <v>57511</v>
      </c>
      <c r="EG121">
        <v>57761</v>
      </c>
      <c r="EH121">
        <v>57831</v>
      </c>
      <c r="EI121">
        <v>57868</v>
      </c>
      <c r="EJ121">
        <v>59946</v>
      </c>
      <c r="EK121">
        <v>59966</v>
      </c>
      <c r="EL121">
        <v>60043</v>
      </c>
      <c r="EM121">
        <v>60043</v>
      </c>
      <c r="EN121">
        <v>61731</v>
      </c>
      <c r="EO121">
        <v>62207</v>
      </c>
      <c r="EP121">
        <v>62383</v>
      </c>
      <c r="EQ121">
        <v>64569</v>
      </c>
      <c r="ER121">
        <v>64570</v>
      </c>
      <c r="ES121">
        <v>64610</v>
      </c>
      <c r="ET121">
        <v>64610</v>
      </c>
      <c r="EU121">
        <v>66319</v>
      </c>
      <c r="EV121">
        <v>66540</v>
      </c>
      <c r="EW121">
        <v>66540</v>
      </c>
      <c r="EX121">
        <v>0</v>
      </c>
    </row>
    <row r="122" spans="1:154">
      <c r="A122" t="s">
        <v>171</v>
      </c>
      <c r="B122">
        <v>6414</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row>
    <row r="123" spans="1:154">
      <c r="A123" t="s">
        <v>173</v>
      </c>
      <c r="B123">
        <v>6418</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9098</v>
      </c>
      <c r="AT123">
        <v>14311</v>
      </c>
      <c r="AU123">
        <v>13236</v>
      </c>
      <c r="AV123">
        <v>31632</v>
      </c>
      <c r="AW123">
        <v>35476</v>
      </c>
      <c r="AX123">
        <v>47127</v>
      </c>
      <c r="AY123">
        <v>40251</v>
      </c>
      <c r="AZ123">
        <v>46621</v>
      </c>
      <c r="BA123">
        <v>79118</v>
      </c>
      <c r="BB123">
        <v>80712</v>
      </c>
      <c r="BC123">
        <v>88089</v>
      </c>
      <c r="BD123">
        <v>96210</v>
      </c>
      <c r="BE123">
        <v>97334</v>
      </c>
      <c r="BF123">
        <v>94599</v>
      </c>
      <c r="BG123">
        <v>93591</v>
      </c>
      <c r="BH123">
        <v>91949</v>
      </c>
      <c r="BI123">
        <v>86970</v>
      </c>
      <c r="BJ123">
        <v>89343</v>
      </c>
      <c r="BK123">
        <v>87337</v>
      </c>
      <c r="BL123">
        <v>91874</v>
      </c>
      <c r="BM123">
        <v>89173</v>
      </c>
      <c r="BN123">
        <v>91052</v>
      </c>
      <c r="BO123">
        <v>87075</v>
      </c>
      <c r="BP123">
        <v>85485</v>
      </c>
      <c r="BQ123">
        <v>86283</v>
      </c>
      <c r="BR123">
        <v>87225</v>
      </c>
      <c r="BS123">
        <v>84913</v>
      </c>
      <c r="BT123">
        <v>83897</v>
      </c>
      <c r="BU123">
        <v>83731</v>
      </c>
      <c r="BV123">
        <v>78826</v>
      </c>
      <c r="BW123">
        <v>75423</v>
      </c>
      <c r="BX123">
        <v>73244</v>
      </c>
      <c r="BY123">
        <v>72098</v>
      </c>
      <c r="BZ123">
        <v>73831</v>
      </c>
      <c r="CA123">
        <v>74784</v>
      </c>
      <c r="CB123">
        <v>75812</v>
      </c>
      <c r="CC123">
        <v>77214</v>
      </c>
      <c r="CD123">
        <v>79503</v>
      </c>
      <c r="CE123">
        <v>80206</v>
      </c>
      <c r="CF123">
        <v>81484</v>
      </c>
      <c r="CG123">
        <v>82236</v>
      </c>
      <c r="CH123">
        <v>82552</v>
      </c>
      <c r="CI123">
        <v>84365</v>
      </c>
      <c r="CJ123">
        <v>84858</v>
      </c>
      <c r="CK123">
        <v>85154</v>
      </c>
      <c r="CL123">
        <v>85668</v>
      </c>
      <c r="CM123">
        <v>86205</v>
      </c>
      <c r="CN123">
        <v>86547</v>
      </c>
      <c r="CO123">
        <v>86431</v>
      </c>
      <c r="CP123">
        <v>86032</v>
      </c>
      <c r="CQ123">
        <v>85526</v>
      </c>
      <c r="CR123">
        <v>85787</v>
      </c>
      <c r="CS123">
        <v>86797</v>
      </c>
      <c r="CT123">
        <v>87554</v>
      </c>
      <c r="CU123">
        <v>86598</v>
      </c>
      <c r="CV123">
        <v>87484</v>
      </c>
      <c r="CW123">
        <v>87519</v>
      </c>
      <c r="CX123">
        <v>87919</v>
      </c>
      <c r="CY123">
        <v>88324</v>
      </c>
      <c r="CZ123">
        <v>88675</v>
      </c>
      <c r="DA123">
        <v>89073</v>
      </c>
      <c r="DB123">
        <v>89301</v>
      </c>
      <c r="DC123">
        <v>88673</v>
      </c>
      <c r="DD123">
        <v>89217</v>
      </c>
      <c r="DE123">
        <v>89985</v>
      </c>
      <c r="DF123">
        <v>89943</v>
      </c>
      <c r="DG123">
        <v>90070</v>
      </c>
      <c r="DH123">
        <v>90024</v>
      </c>
      <c r="DI123">
        <v>90665</v>
      </c>
      <c r="DJ123">
        <v>90989</v>
      </c>
      <c r="DK123">
        <v>91270</v>
      </c>
      <c r="DL123">
        <v>91030</v>
      </c>
      <c r="DM123">
        <v>91689</v>
      </c>
      <c r="DN123">
        <v>91370</v>
      </c>
      <c r="DO123">
        <v>92065</v>
      </c>
      <c r="DP123">
        <v>89990</v>
      </c>
      <c r="DQ123">
        <v>68258</v>
      </c>
      <c r="DR123">
        <v>61997</v>
      </c>
      <c r="DS123">
        <v>64692</v>
      </c>
      <c r="DT123">
        <v>58718</v>
      </c>
      <c r="DU123">
        <v>47312</v>
      </c>
      <c r="DV123">
        <v>94326</v>
      </c>
      <c r="DW123">
        <v>94012</v>
      </c>
      <c r="DX123">
        <v>74816</v>
      </c>
      <c r="DY123">
        <v>80309</v>
      </c>
      <c r="DZ123">
        <v>84480</v>
      </c>
      <c r="EA123">
        <v>83570</v>
      </c>
      <c r="EB123">
        <v>83315</v>
      </c>
      <c r="EC123">
        <v>83011</v>
      </c>
      <c r="ED123">
        <v>83211</v>
      </c>
      <c r="EE123">
        <v>80169</v>
      </c>
      <c r="EF123">
        <v>79878</v>
      </c>
      <c r="EG123">
        <v>79643</v>
      </c>
      <c r="EH123">
        <v>79752</v>
      </c>
      <c r="EI123">
        <v>80527</v>
      </c>
      <c r="EJ123">
        <v>75479</v>
      </c>
      <c r="EK123">
        <v>79251</v>
      </c>
      <c r="EL123">
        <v>83437</v>
      </c>
      <c r="EM123">
        <v>86182</v>
      </c>
      <c r="EN123">
        <v>89475</v>
      </c>
      <c r="EO123">
        <v>91740</v>
      </c>
      <c r="EP123">
        <v>93610</v>
      </c>
      <c r="EQ123">
        <v>96344</v>
      </c>
      <c r="ER123">
        <v>100682</v>
      </c>
      <c r="ES123">
        <v>103380</v>
      </c>
      <c r="ET123">
        <v>105772</v>
      </c>
      <c r="EU123">
        <v>109353</v>
      </c>
      <c r="EV123">
        <v>112121</v>
      </c>
      <c r="EW123">
        <v>114394</v>
      </c>
      <c r="EX123">
        <v>0</v>
      </c>
    </row>
    <row r="124" spans="1:154">
      <c r="A124" t="s">
        <v>230</v>
      </c>
      <c r="B124">
        <v>6354</v>
      </c>
      <c r="C124">
        <v>719462</v>
      </c>
      <c r="D124">
        <v>739603</v>
      </c>
      <c r="E124">
        <v>762021</v>
      </c>
      <c r="F124">
        <v>780476</v>
      </c>
      <c r="G124">
        <v>798133</v>
      </c>
      <c r="H124">
        <v>821757</v>
      </c>
      <c r="I124">
        <v>844488</v>
      </c>
      <c r="J124">
        <v>869589</v>
      </c>
      <c r="K124">
        <v>888364</v>
      </c>
      <c r="L124">
        <v>908197</v>
      </c>
      <c r="M124">
        <v>925989</v>
      </c>
      <c r="N124">
        <v>945276</v>
      </c>
      <c r="O124">
        <v>963435</v>
      </c>
      <c r="P124">
        <v>983421</v>
      </c>
      <c r="Q124">
        <v>995224</v>
      </c>
      <c r="R124">
        <v>1003720</v>
      </c>
      <c r="S124">
        <v>1015173</v>
      </c>
      <c r="T124">
        <v>1025812</v>
      </c>
      <c r="U124">
        <v>1045930</v>
      </c>
      <c r="V124">
        <v>1061049</v>
      </c>
      <c r="W124">
        <v>1081567</v>
      </c>
      <c r="X124">
        <v>1091009</v>
      </c>
      <c r="Y124">
        <v>1101431</v>
      </c>
      <c r="Z124">
        <v>1119369</v>
      </c>
      <c r="AA124">
        <v>1132169</v>
      </c>
      <c r="AB124">
        <v>1143741</v>
      </c>
      <c r="AC124">
        <v>1160167</v>
      </c>
      <c r="AD124">
        <v>1170119</v>
      </c>
      <c r="AE124">
        <v>1180514</v>
      </c>
      <c r="AF124">
        <v>1196503</v>
      </c>
      <c r="AG124">
        <v>1212591</v>
      </c>
      <c r="AH124">
        <v>1231178</v>
      </c>
      <c r="AI124">
        <v>1247109</v>
      </c>
      <c r="AJ124">
        <v>1259331</v>
      </c>
      <c r="AK124">
        <v>1279544</v>
      </c>
      <c r="AL124">
        <v>1292808</v>
      </c>
      <c r="AM124">
        <v>1310219</v>
      </c>
      <c r="AN124">
        <v>1327936</v>
      </c>
      <c r="AO124">
        <v>1347661</v>
      </c>
      <c r="AP124">
        <v>1376213</v>
      </c>
      <c r="AQ124">
        <v>1392401</v>
      </c>
      <c r="AR124">
        <v>1412497</v>
      </c>
      <c r="AS124">
        <v>1435921</v>
      </c>
      <c r="AT124">
        <v>1450399</v>
      </c>
      <c r="AU124">
        <v>1466818</v>
      </c>
      <c r="AV124">
        <v>1481690</v>
      </c>
      <c r="AW124">
        <v>1500749</v>
      </c>
      <c r="AX124">
        <v>1515540</v>
      </c>
      <c r="AY124">
        <v>1533580</v>
      </c>
      <c r="AZ124">
        <v>1550165</v>
      </c>
      <c r="BA124">
        <v>1569910</v>
      </c>
      <c r="BB124">
        <v>1574949</v>
      </c>
      <c r="BC124">
        <v>1581929</v>
      </c>
      <c r="BD124">
        <v>1597187</v>
      </c>
      <c r="BE124">
        <v>1610102</v>
      </c>
      <c r="BF124">
        <v>1632816</v>
      </c>
      <c r="BG124">
        <v>1646517</v>
      </c>
      <c r="BH124">
        <v>1659133</v>
      </c>
      <c r="BI124">
        <v>1668603</v>
      </c>
      <c r="BJ124">
        <v>1684169</v>
      </c>
      <c r="BK124">
        <v>1693794</v>
      </c>
      <c r="BL124">
        <v>1716343</v>
      </c>
      <c r="BM124">
        <v>1731527</v>
      </c>
      <c r="BN124">
        <v>1751350</v>
      </c>
      <c r="BO124">
        <v>1765927</v>
      </c>
      <c r="BP124">
        <v>1777768</v>
      </c>
      <c r="BQ124">
        <v>1786299</v>
      </c>
      <c r="BR124">
        <v>1794106</v>
      </c>
      <c r="BS124">
        <v>1822213</v>
      </c>
      <c r="BT124">
        <v>1809145</v>
      </c>
      <c r="BU124">
        <v>1818390</v>
      </c>
      <c r="BV124">
        <v>1823481</v>
      </c>
      <c r="BW124">
        <v>1829008</v>
      </c>
      <c r="BX124">
        <v>1836451</v>
      </c>
      <c r="BY124">
        <v>1842786</v>
      </c>
      <c r="BZ124">
        <v>1850176</v>
      </c>
      <c r="CA124">
        <v>1849846</v>
      </c>
      <c r="CB124">
        <v>1858147</v>
      </c>
      <c r="CC124">
        <v>1868380</v>
      </c>
      <c r="CD124">
        <v>1883318</v>
      </c>
      <c r="CE124">
        <v>1897297</v>
      </c>
      <c r="CF124">
        <v>1912613</v>
      </c>
      <c r="CG124">
        <v>1922907</v>
      </c>
      <c r="CH124">
        <v>1943793</v>
      </c>
      <c r="CI124">
        <v>1956534</v>
      </c>
      <c r="CJ124">
        <v>1967239</v>
      </c>
      <c r="CK124">
        <v>1978482</v>
      </c>
      <c r="CL124">
        <v>1987742</v>
      </c>
      <c r="CM124">
        <v>1992626</v>
      </c>
      <c r="CN124">
        <v>2000379</v>
      </c>
      <c r="CO124">
        <v>2008240</v>
      </c>
      <c r="CP124">
        <v>2011276</v>
      </c>
      <c r="CQ124">
        <v>2017742</v>
      </c>
      <c r="CR124">
        <v>2029487</v>
      </c>
      <c r="CS124">
        <v>2043503</v>
      </c>
      <c r="CT124">
        <v>2059455</v>
      </c>
      <c r="CU124">
        <v>2079029</v>
      </c>
      <c r="CV124">
        <v>2094192</v>
      </c>
      <c r="CW124">
        <v>2111895</v>
      </c>
      <c r="CX124">
        <v>2130360</v>
      </c>
      <c r="CY124">
        <v>2154325</v>
      </c>
      <c r="CZ124">
        <v>2188808</v>
      </c>
      <c r="DA124">
        <v>2229649</v>
      </c>
      <c r="DB124">
        <v>2277131</v>
      </c>
      <c r="DC124">
        <v>2311268</v>
      </c>
      <c r="DD124">
        <v>2348993</v>
      </c>
      <c r="DE124">
        <v>2387167</v>
      </c>
      <c r="DF124">
        <v>2426527</v>
      </c>
      <c r="DG124">
        <v>2464269</v>
      </c>
      <c r="DH124">
        <v>2504736</v>
      </c>
      <c r="DI124">
        <v>2539870</v>
      </c>
      <c r="DJ124">
        <v>2579758</v>
      </c>
      <c r="DK124">
        <v>2615919</v>
      </c>
      <c r="DL124">
        <v>2646383</v>
      </c>
      <c r="DM124">
        <v>2679185</v>
      </c>
      <c r="DN124">
        <v>2711299</v>
      </c>
      <c r="DO124">
        <v>2742414</v>
      </c>
      <c r="DP124">
        <v>2772491</v>
      </c>
      <c r="DQ124">
        <v>2803875</v>
      </c>
      <c r="DR124">
        <v>2829206</v>
      </c>
      <c r="DS124">
        <v>2835121</v>
      </c>
      <c r="DT124">
        <v>2825112</v>
      </c>
      <c r="DU124">
        <v>2821441</v>
      </c>
      <c r="DV124">
        <v>2842106</v>
      </c>
      <c r="DW124">
        <v>2867115</v>
      </c>
      <c r="DX124">
        <v>2894334</v>
      </c>
      <c r="DY124">
        <v>2922226</v>
      </c>
      <c r="DZ124">
        <v>2957476</v>
      </c>
      <c r="EA124">
        <v>2993631</v>
      </c>
      <c r="EB124">
        <v>3020832</v>
      </c>
      <c r="EC124">
        <v>3048489</v>
      </c>
      <c r="ED124">
        <v>3066814</v>
      </c>
      <c r="EE124">
        <v>3092674</v>
      </c>
      <c r="EF124">
        <v>3114247</v>
      </c>
      <c r="EG124">
        <v>3133046</v>
      </c>
      <c r="EH124">
        <v>3137177</v>
      </c>
      <c r="EI124">
        <v>3151362</v>
      </c>
      <c r="EJ124">
        <v>3170138</v>
      </c>
      <c r="EK124">
        <v>3186485</v>
      </c>
      <c r="EL124">
        <v>3217070</v>
      </c>
      <c r="EM124">
        <v>3233377</v>
      </c>
      <c r="EN124">
        <v>3240890</v>
      </c>
      <c r="EO124">
        <v>3255381</v>
      </c>
      <c r="EP124">
        <v>3269329</v>
      </c>
      <c r="EQ124">
        <v>3273399</v>
      </c>
      <c r="ER124">
        <v>3268974</v>
      </c>
      <c r="ES124">
        <v>3269051</v>
      </c>
      <c r="ET124">
        <v>3267968</v>
      </c>
      <c r="EU124">
        <v>3263297</v>
      </c>
      <c r="EV124">
        <v>3275615</v>
      </c>
      <c r="EW124">
        <v>3286088</v>
      </c>
      <c r="EX124">
        <v>0</v>
      </c>
    </row>
    <row r="125" spans="1:154">
      <c r="A125" t="s">
        <v>231</v>
      </c>
      <c r="B125">
        <v>6512</v>
      </c>
      <c r="C125">
        <v>364312</v>
      </c>
      <c r="D125">
        <v>375887</v>
      </c>
      <c r="E125">
        <v>388978</v>
      </c>
      <c r="F125">
        <v>398177</v>
      </c>
      <c r="G125">
        <v>405538</v>
      </c>
      <c r="H125">
        <v>415205</v>
      </c>
      <c r="I125">
        <v>429179</v>
      </c>
      <c r="J125">
        <v>441517</v>
      </c>
      <c r="K125">
        <v>447706</v>
      </c>
      <c r="L125">
        <v>453876</v>
      </c>
      <c r="M125">
        <v>458774</v>
      </c>
      <c r="N125">
        <v>464993</v>
      </c>
      <c r="O125">
        <v>471662</v>
      </c>
      <c r="P125">
        <v>478364</v>
      </c>
      <c r="Q125">
        <v>481209</v>
      </c>
      <c r="R125">
        <v>481645</v>
      </c>
      <c r="S125">
        <v>481861</v>
      </c>
      <c r="T125">
        <v>482456</v>
      </c>
      <c r="U125">
        <v>488894</v>
      </c>
      <c r="V125">
        <v>492432</v>
      </c>
      <c r="W125">
        <v>503294</v>
      </c>
      <c r="X125">
        <v>503301</v>
      </c>
      <c r="Y125">
        <v>504710</v>
      </c>
      <c r="Z125">
        <v>511911</v>
      </c>
      <c r="AA125">
        <v>517111</v>
      </c>
      <c r="AB125">
        <v>521959</v>
      </c>
      <c r="AC125">
        <v>525069</v>
      </c>
      <c r="AD125">
        <v>527519</v>
      </c>
      <c r="AE125">
        <v>531653</v>
      </c>
      <c r="AF125">
        <v>535104</v>
      </c>
      <c r="AG125">
        <v>539464</v>
      </c>
      <c r="AH125">
        <v>550393</v>
      </c>
      <c r="AI125">
        <v>554796</v>
      </c>
      <c r="AJ125">
        <v>558506</v>
      </c>
      <c r="AK125">
        <v>568151</v>
      </c>
      <c r="AL125">
        <v>567069</v>
      </c>
      <c r="AM125">
        <v>567440</v>
      </c>
      <c r="AN125">
        <v>572756</v>
      </c>
      <c r="AO125">
        <v>582237</v>
      </c>
      <c r="AP125">
        <v>597405</v>
      </c>
      <c r="AQ125">
        <v>599185</v>
      </c>
      <c r="AR125">
        <v>606383</v>
      </c>
      <c r="AS125">
        <v>615505</v>
      </c>
      <c r="AT125">
        <v>624573</v>
      </c>
      <c r="AU125">
        <v>627681</v>
      </c>
      <c r="AV125">
        <v>631514</v>
      </c>
      <c r="AW125">
        <v>637356</v>
      </c>
      <c r="AX125">
        <v>641616</v>
      </c>
      <c r="AY125">
        <v>646710</v>
      </c>
      <c r="AZ125">
        <v>652475</v>
      </c>
      <c r="BA125">
        <v>662505</v>
      </c>
      <c r="BB125">
        <v>661103</v>
      </c>
      <c r="BC125">
        <v>663961</v>
      </c>
      <c r="BD125">
        <v>669730</v>
      </c>
      <c r="BE125">
        <v>675448</v>
      </c>
      <c r="BF125">
        <v>686452</v>
      </c>
      <c r="BG125">
        <v>693888</v>
      </c>
      <c r="BH125">
        <v>700276</v>
      </c>
      <c r="BI125">
        <v>704869</v>
      </c>
      <c r="BJ125">
        <v>711182</v>
      </c>
      <c r="BK125">
        <v>716733</v>
      </c>
      <c r="BL125">
        <v>723750</v>
      </c>
      <c r="BM125">
        <v>732870</v>
      </c>
      <c r="BN125">
        <v>742524</v>
      </c>
      <c r="BO125">
        <v>750945</v>
      </c>
      <c r="BP125">
        <v>758969</v>
      </c>
      <c r="BQ125">
        <v>767193</v>
      </c>
      <c r="BR125">
        <v>774337</v>
      </c>
      <c r="BS125">
        <v>783488</v>
      </c>
      <c r="BT125">
        <v>790337</v>
      </c>
      <c r="BU125">
        <v>799090</v>
      </c>
      <c r="BV125">
        <v>804075</v>
      </c>
      <c r="BW125">
        <v>808562</v>
      </c>
      <c r="BX125">
        <v>814434</v>
      </c>
      <c r="BY125">
        <v>822491</v>
      </c>
      <c r="BZ125">
        <v>833332</v>
      </c>
      <c r="CA125">
        <v>835927</v>
      </c>
      <c r="CB125">
        <v>840965</v>
      </c>
      <c r="CC125">
        <v>850366</v>
      </c>
      <c r="CD125">
        <v>858337</v>
      </c>
      <c r="CE125">
        <v>865898</v>
      </c>
      <c r="CF125">
        <v>876131</v>
      </c>
      <c r="CG125">
        <v>883772</v>
      </c>
      <c r="CH125">
        <v>892799</v>
      </c>
      <c r="CI125">
        <v>901691</v>
      </c>
      <c r="CJ125">
        <v>911818</v>
      </c>
      <c r="CK125">
        <v>919769</v>
      </c>
      <c r="CL125">
        <v>926982</v>
      </c>
      <c r="CM125">
        <v>934479</v>
      </c>
      <c r="CN125">
        <v>939086</v>
      </c>
      <c r="CO125">
        <v>945619</v>
      </c>
      <c r="CP125">
        <v>950890</v>
      </c>
      <c r="CQ125">
        <v>953687</v>
      </c>
      <c r="CR125">
        <v>960378</v>
      </c>
      <c r="CS125">
        <v>966118</v>
      </c>
      <c r="CT125">
        <v>974455</v>
      </c>
      <c r="CU125">
        <v>986606</v>
      </c>
      <c r="CV125">
        <v>989494</v>
      </c>
      <c r="CW125">
        <v>993244</v>
      </c>
      <c r="CX125">
        <v>999089</v>
      </c>
      <c r="CY125">
        <v>1010216</v>
      </c>
      <c r="CZ125">
        <v>1030779</v>
      </c>
      <c r="DA125">
        <v>1059564</v>
      </c>
      <c r="DB125">
        <v>1088246</v>
      </c>
      <c r="DC125">
        <v>1106119</v>
      </c>
      <c r="DD125">
        <v>1129462</v>
      </c>
      <c r="DE125">
        <v>1154326</v>
      </c>
      <c r="DF125">
        <v>1176508</v>
      </c>
      <c r="DG125">
        <v>1197221</v>
      </c>
      <c r="DH125">
        <v>1222683</v>
      </c>
      <c r="DI125">
        <v>1242070</v>
      </c>
      <c r="DJ125">
        <v>1266625</v>
      </c>
      <c r="DK125">
        <v>1284095</v>
      </c>
      <c r="DL125">
        <v>1297393</v>
      </c>
      <c r="DM125">
        <v>1310653</v>
      </c>
      <c r="DN125">
        <v>1325382</v>
      </c>
      <c r="DO125">
        <v>1336130</v>
      </c>
      <c r="DP125">
        <v>1346804</v>
      </c>
      <c r="DQ125">
        <v>1358611</v>
      </c>
      <c r="DR125">
        <v>1369788</v>
      </c>
      <c r="DS125">
        <v>1368593</v>
      </c>
      <c r="DT125">
        <v>1345974</v>
      </c>
      <c r="DU125">
        <v>1328321</v>
      </c>
      <c r="DV125">
        <v>1326091</v>
      </c>
      <c r="DW125">
        <v>1331121</v>
      </c>
      <c r="DX125">
        <v>1334184</v>
      </c>
      <c r="DY125">
        <v>1343161</v>
      </c>
      <c r="DZ125">
        <v>1352481</v>
      </c>
      <c r="EA125">
        <v>1364086</v>
      </c>
      <c r="EB125">
        <v>1378680</v>
      </c>
      <c r="EC125">
        <v>1393978</v>
      </c>
      <c r="ED125">
        <v>1406898</v>
      </c>
      <c r="EE125">
        <v>1414767</v>
      </c>
      <c r="EF125">
        <v>1425264</v>
      </c>
      <c r="EG125">
        <v>1434565</v>
      </c>
      <c r="EH125">
        <v>1439773</v>
      </c>
      <c r="EI125">
        <v>1449885</v>
      </c>
      <c r="EJ125">
        <v>1459482</v>
      </c>
      <c r="EK125">
        <v>1467942</v>
      </c>
      <c r="EL125">
        <v>1481410</v>
      </c>
      <c r="EM125">
        <v>1489347</v>
      </c>
      <c r="EN125">
        <v>1493300</v>
      </c>
      <c r="EO125">
        <v>1503630</v>
      </c>
      <c r="EP125">
        <v>1511635</v>
      </c>
      <c r="EQ125">
        <v>1510753</v>
      </c>
      <c r="ER125">
        <v>1508695</v>
      </c>
      <c r="ES125">
        <v>1508785</v>
      </c>
      <c r="ET125">
        <v>1508182</v>
      </c>
      <c r="EU125">
        <v>1499491</v>
      </c>
      <c r="EV125">
        <v>1507139</v>
      </c>
      <c r="EW125">
        <v>1511182</v>
      </c>
      <c r="EX125">
        <v>0</v>
      </c>
    </row>
    <row r="126" spans="1:154">
      <c r="A126" t="s">
        <v>232</v>
      </c>
      <c r="B126">
        <v>6508</v>
      </c>
      <c r="C126">
        <v>167418</v>
      </c>
      <c r="D126">
        <v>170764</v>
      </c>
      <c r="E126">
        <v>174402</v>
      </c>
      <c r="F126">
        <v>177902</v>
      </c>
      <c r="G126">
        <v>181448</v>
      </c>
      <c r="H126">
        <v>189067</v>
      </c>
      <c r="I126">
        <v>191503</v>
      </c>
      <c r="J126">
        <v>197606</v>
      </c>
      <c r="K126">
        <v>203679</v>
      </c>
      <c r="L126">
        <v>210030</v>
      </c>
      <c r="M126">
        <v>216587</v>
      </c>
      <c r="N126">
        <v>222191</v>
      </c>
      <c r="O126">
        <v>227732</v>
      </c>
      <c r="P126">
        <v>235407</v>
      </c>
      <c r="Q126">
        <v>239306</v>
      </c>
      <c r="R126">
        <v>241874</v>
      </c>
      <c r="S126">
        <v>248119</v>
      </c>
      <c r="T126">
        <v>253436</v>
      </c>
      <c r="U126">
        <v>260872</v>
      </c>
      <c r="V126">
        <v>266513</v>
      </c>
      <c r="W126">
        <v>269310</v>
      </c>
      <c r="X126">
        <v>273852</v>
      </c>
      <c r="Y126">
        <v>277009</v>
      </c>
      <c r="Z126">
        <v>283275</v>
      </c>
      <c r="AA126">
        <v>285031</v>
      </c>
      <c r="AB126">
        <v>286155</v>
      </c>
      <c r="AC126">
        <v>293765</v>
      </c>
      <c r="AD126">
        <v>296382</v>
      </c>
      <c r="AE126">
        <v>297736</v>
      </c>
      <c r="AF126">
        <v>305300</v>
      </c>
      <c r="AG126">
        <v>312499</v>
      </c>
      <c r="AH126">
        <v>315584</v>
      </c>
      <c r="AI126">
        <v>321379</v>
      </c>
      <c r="AJ126">
        <v>323320</v>
      </c>
      <c r="AK126">
        <v>326805</v>
      </c>
      <c r="AL126">
        <v>332110</v>
      </c>
      <c r="AM126">
        <v>339955</v>
      </c>
      <c r="AN126">
        <v>344506</v>
      </c>
      <c r="AO126">
        <v>348532</v>
      </c>
      <c r="AP126">
        <v>355910</v>
      </c>
      <c r="AQ126">
        <v>364031</v>
      </c>
      <c r="AR126">
        <v>371162</v>
      </c>
      <c r="AS126">
        <v>380443</v>
      </c>
      <c r="AT126">
        <v>380771</v>
      </c>
      <c r="AU126">
        <v>388773</v>
      </c>
      <c r="AV126">
        <v>394175</v>
      </c>
      <c r="AW126">
        <v>401709</v>
      </c>
      <c r="AX126">
        <v>408171</v>
      </c>
      <c r="AY126">
        <v>414736</v>
      </c>
      <c r="AZ126">
        <v>420590</v>
      </c>
      <c r="BA126">
        <v>426130</v>
      </c>
      <c r="BB126">
        <v>431931</v>
      </c>
      <c r="BC126">
        <v>435228</v>
      </c>
      <c r="BD126">
        <v>441050</v>
      </c>
      <c r="BE126">
        <v>444753</v>
      </c>
      <c r="BF126">
        <v>451276</v>
      </c>
      <c r="BG126">
        <v>457137</v>
      </c>
      <c r="BH126">
        <v>460462</v>
      </c>
      <c r="BI126">
        <v>464530</v>
      </c>
      <c r="BJ126">
        <v>468120</v>
      </c>
      <c r="BK126">
        <v>470718</v>
      </c>
      <c r="BL126">
        <v>482966</v>
      </c>
      <c r="BM126">
        <v>484231</v>
      </c>
      <c r="BN126">
        <v>488121</v>
      </c>
      <c r="BO126">
        <v>485315</v>
      </c>
      <c r="BP126">
        <v>486974</v>
      </c>
      <c r="BQ126">
        <v>483527</v>
      </c>
      <c r="BR126">
        <v>486615</v>
      </c>
      <c r="BS126">
        <v>502680</v>
      </c>
      <c r="BT126">
        <v>481475</v>
      </c>
      <c r="BU126">
        <v>480764</v>
      </c>
      <c r="BV126">
        <v>480393</v>
      </c>
      <c r="BW126">
        <v>477114</v>
      </c>
      <c r="BX126">
        <v>474287</v>
      </c>
      <c r="BY126">
        <v>470167</v>
      </c>
      <c r="BZ126">
        <v>468177</v>
      </c>
      <c r="CA126">
        <v>465258</v>
      </c>
      <c r="CB126">
        <v>465161</v>
      </c>
      <c r="CC126">
        <v>463598</v>
      </c>
      <c r="CD126">
        <v>465261</v>
      </c>
      <c r="CE126">
        <v>470364</v>
      </c>
      <c r="CF126">
        <v>470240</v>
      </c>
      <c r="CG126">
        <v>470257</v>
      </c>
      <c r="CH126">
        <v>473534</v>
      </c>
      <c r="CI126">
        <v>472629</v>
      </c>
      <c r="CJ126">
        <v>468503</v>
      </c>
      <c r="CK126">
        <v>467356</v>
      </c>
      <c r="CL126">
        <v>465825</v>
      </c>
      <c r="CM126">
        <v>461148</v>
      </c>
      <c r="CN126">
        <v>462286</v>
      </c>
      <c r="CO126">
        <v>461842</v>
      </c>
      <c r="CP126">
        <v>456477</v>
      </c>
      <c r="CQ126">
        <v>455834</v>
      </c>
      <c r="CR126">
        <v>457388</v>
      </c>
      <c r="CS126">
        <v>460064</v>
      </c>
      <c r="CT126">
        <v>463650</v>
      </c>
      <c r="CU126">
        <v>464793</v>
      </c>
      <c r="CV126">
        <v>467657</v>
      </c>
      <c r="CW126">
        <v>471586</v>
      </c>
      <c r="CX126">
        <v>474927</v>
      </c>
      <c r="CY126">
        <v>479641</v>
      </c>
      <c r="CZ126">
        <v>485833</v>
      </c>
      <c r="DA126">
        <v>490197</v>
      </c>
      <c r="DB126">
        <v>498306</v>
      </c>
      <c r="DC126">
        <v>505912</v>
      </c>
      <c r="DD126">
        <v>509852</v>
      </c>
      <c r="DE126">
        <v>514333</v>
      </c>
      <c r="DF126">
        <v>520749</v>
      </c>
      <c r="DG126">
        <v>528084</v>
      </c>
      <c r="DH126">
        <v>536661</v>
      </c>
      <c r="DI126">
        <v>544953</v>
      </c>
      <c r="DJ126">
        <v>550748</v>
      </c>
      <c r="DK126">
        <v>557013</v>
      </c>
      <c r="DL126">
        <v>561946</v>
      </c>
      <c r="DM126">
        <v>569328</v>
      </c>
      <c r="DN126">
        <v>576654</v>
      </c>
      <c r="DO126">
        <v>584243</v>
      </c>
      <c r="DP126">
        <v>593640</v>
      </c>
      <c r="DQ126">
        <v>604660</v>
      </c>
      <c r="DR126">
        <v>616172</v>
      </c>
      <c r="DS126">
        <v>621932</v>
      </c>
      <c r="DT126">
        <v>630846</v>
      </c>
      <c r="DU126">
        <v>639501</v>
      </c>
      <c r="DV126">
        <v>649770</v>
      </c>
      <c r="DW126">
        <v>656338</v>
      </c>
      <c r="DX126">
        <v>663908</v>
      </c>
      <c r="DY126">
        <v>670638</v>
      </c>
      <c r="DZ126">
        <v>680922</v>
      </c>
      <c r="EA126">
        <v>694755</v>
      </c>
      <c r="EB126">
        <v>700280</v>
      </c>
      <c r="EC126">
        <v>707933</v>
      </c>
      <c r="ED126">
        <v>711008</v>
      </c>
      <c r="EE126">
        <v>719890</v>
      </c>
      <c r="EF126">
        <v>724562</v>
      </c>
      <c r="EG126">
        <v>728346</v>
      </c>
      <c r="EH126">
        <v>726642</v>
      </c>
      <c r="EI126">
        <v>727901</v>
      </c>
      <c r="EJ126">
        <v>729009</v>
      </c>
      <c r="EK126">
        <v>729064</v>
      </c>
      <c r="EL126">
        <v>734405</v>
      </c>
      <c r="EM126">
        <v>738200</v>
      </c>
      <c r="EN126">
        <v>740384</v>
      </c>
      <c r="EO126">
        <v>742681</v>
      </c>
      <c r="EP126">
        <v>745667</v>
      </c>
      <c r="EQ126">
        <v>747131</v>
      </c>
      <c r="ER126">
        <v>742525</v>
      </c>
      <c r="ES126">
        <v>742335</v>
      </c>
      <c r="ET126">
        <v>743341</v>
      </c>
      <c r="EU126">
        <v>742939</v>
      </c>
      <c r="EV126">
        <v>742839</v>
      </c>
      <c r="EW126">
        <v>743625</v>
      </c>
      <c r="EX126">
        <v>0</v>
      </c>
    </row>
    <row r="127" spans="1:154">
      <c r="A127" t="s">
        <v>233</v>
      </c>
      <c r="B127">
        <v>6510</v>
      </c>
      <c r="C127">
        <v>187732</v>
      </c>
      <c r="D127">
        <v>192952</v>
      </c>
      <c r="E127">
        <v>198641</v>
      </c>
      <c r="F127">
        <v>204397</v>
      </c>
      <c r="G127">
        <v>211147</v>
      </c>
      <c r="H127">
        <v>217485</v>
      </c>
      <c r="I127">
        <v>223806</v>
      </c>
      <c r="J127">
        <v>230466</v>
      </c>
      <c r="K127">
        <v>236979</v>
      </c>
      <c r="L127">
        <v>244291</v>
      </c>
      <c r="M127">
        <v>250628</v>
      </c>
      <c r="N127">
        <v>258092</v>
      </c>
      <c r="O127">
        <v>264041</v>
      </c>
      <c r="P127">
        <v>269650</v>
      </c>
      <c r="Q127">
        <v>274709</v>
      </c>
      <c r="R127">
        <v>280201</v>
      </c>
      <c r="S127">
        <v>285193</v>
      </c>
      <c r="T127">
        <v>289920</v>
      </c>
      <c r="U127">
        <v>296164</v>
      </c>
      <c r="V127">
        <v>302104</v>
      </c>
      <c r="W127">
        <v>308963</v>
      </c>
      <c r="X127">
        <v>313856</v>
      </c>
      <c r="Y127">
        <v>319712</v>
      </c>
      <c r="Z127">
        <v>324183</v>
      </c>
      <c r="AA127">
        <v>330027</v>
      </c>
      <c r="AB127">
        <v>335627</v>
      </c>
      <c r="AC127">
        <v>341333</v>
      </c>
      <c r="AD127">
        <v>346218</v>
      </c>
      <c r="AE127">
        <v>351125</v>
      </c>
      <c r="AF127">
        <v>356099</v>
      </c>
      <c r="AG127">
        <v>360628</v>
      </c>
      <c r="AH127">
        <v>365201</v>
      </c>
      <c r="AI127">
        <v>370934</v>
      </c>
      <c r="AJ127">
        <v>377505</v>
      </c>
      <c r="AK127">
        <v>384588</v>
      </c>
      <c r="AL127">
        <v>393629</v>
      </c>
      <c r="AM127">
        <v>402824</v>
      </c>
      <c r="AN127">
        <v>410674</v>
      </c>
      <c r="AO127">
        <v>416892</v>
      </c>
      <c r="AP127">
        <v>422898</v>
      </c>
      <c r="AQ127">
        <v>429185</v>
      </c>
      <c r="AR127">
        <v>434952</v>
      </c>
      <c r="AS127">
        <v>439973</v>
      </c>
      <c r="AT127">
        <v>445055</v>
      </c>
      <c r="AU127">
        <v>450364</v>
      </c>
      <c r="AV127">
        <v>456001</v>
      </c>
      <c r="AW127">
        <v>461684</v>
      </c>
      <c r="AX127">
        <v>465753</v>
      </c>
      <c r="AY127">
        <v>472134</v>
      </c>
      <c r="AZ127">
        <v>477100</v>
      </c>
      <c r="BA127">
        <v>481275</v>
      </c>
      <c r="BB127">
        <v>481915</v>
      </c>
      <c r="BC127">
        <v>482740</v>
      </c>
      <c r="BD127">
        <v>486407</v>
      </c>
      <c r="BE127">
        <v>489901</v>
      </c>
      <c r="BF127">
        <v>495088</v>
      </c>
      <c r="BG127">
        <v>495492</v>
      </c>
      <c r="BH127">
        <v>498395</v>
      </c>
      <c r="BI127">
        <v>499204</v>
      </c>
      <c r="BJ127">
        <v>504867</v>
      </c>
      <c r="BK127">
        <v>506343</v>
      </c>
      <c r="BL127">
        <v>509627</v>
      </c>
      <c r="BM127">
        <v>514426</v>
      </c>
      <c r="BN127">
        <v>520705</v>
      </c>
      <c r="BO127">
        <v>529667</v>
      </c>
      <c r="BP127">
        <v>531825</v>
      </c>
      <c r="BQ127">
        <v>535579</v>
      </c>
      <c r="BR127">
        <v>533154</v>
      </c>
      <c r="BS127">
        <v>536045</v>
      </c>
      <c r="BT127">
        <v>537333</v>
      </c>
      <c r="BU127">
        <v>538536</v>
      </c>
      <c r="BV127">
        <v>539013</v>
      </c>
      <c r="BW127">
        <v>543332</v>
      </c>
      <c r="BX127">
        <v>547730</v>
      </c>
      <c r="BY127">
        <v>550128</v>
      </c>
      <c r="BZ127">
        <v>548667</v>
      </c>
      <c r="CA127">
        <v>548661</v>
      </c>
      <c r="CB127">
        <v>552021</v>
      </c>
      <c r="CC127">
        <v>554416</v>
      </c>
      <c r="CD127">
        <v>559720</v>
      </c>
      <c r="CE127">
        <v>561035</v>
      </c>
      <c r="CF127">
        <v>566242</v>
      </c>
      <c r="CG127">
        <v>568878</v>
      </c>
      <c r="CH127">
        <v>577460</v>
      </c>
      <c r="CI127">
        <v>582214</v>
      </c>
      <c r="CJ127">
        <v>586918</v>
      </c>
      <c r="CK127">
        <v>591357</v>
      </c>
      <c r="CL127">
        <v>594935</v>
      </c>
      <c r="CM127">
        <v>596999</v>
      </c>
      <c r="CN127">
        <v>599007</v>
      </c>
      <c r="CO127">
        <v>600779</v>
      </c>
      <c r="CP127">
        <v>603909</v>
      </c>
      <c r="CQ127">
        <v>608221</v>
      </c>
      <c r="CR127">
        <v>611721</v>
      </c>
      <c r="CS127">
        <v>617321</v>
      </c>
      <c r="CT127">
        <v>621350</v>
      </c>
      <c r="CU127">
        <v>627630</v>
      </c>
      <c r="CV127">
        <v>637041</v>
      </c>
      <c r="CW127">
        <v>647065</v>
      </c>
      <c r="CX127">
        <v>656344</v>
      </c>
      <c r="CY127">
        <v>664468</v>
      </c>
      <c r="CZ127">
        <v>672196</v>
      </c>
      <c r="DA127">
        <v>679888</v>
      </c>
      <c r="DB127">
        <v>690579</v>
      </c>
      <c r="DC127">
        <v>699237</v>
      </c>
      <c r="DD127">
        <v>709679</v>
      </c>
      <c r="DE127">
        <v>718508</v>
      </c>
      <c r="DF127">
        <v>729270</v>
      </c>
      <c r="DG127">
        <v>738964</v>
      </c>
      <c r="DH127">
        <v>745392</v>
      </c>
      <c r="DI127">
        <v>752847</v>
      </c>
      <c r="DJ127">
        <v>762385</v>
      </c>
      <c r="DK127">
        <v>774811</v>
      </c>
      <c r="DL127">
        <v>787044</v>
      </c>
      <c r="DM127">
        <v>799204</v>
      </c>
      <c r="DN127">
        <v>809263</v>
      </c>
      <c r="DO127">
        <v>822041</v>
      </c>
      <c r="DP127">
        <v>832047</v>
      </c>
      <c r="DQ127">
        <v>840604</v>
      </c>
      <c r="DR127">
        <v>843246</v>
      </c>
      <c r="DS127">
        <v>844596</v>
      </c>
      <c r="DT127">
        <v>848292</v>
      </c>
      <c r="DU127">
        <v>853619</v>
      </c>
      <c r="DV127">
        <v>866245</v>
      </c>
      <c r="DW127">
        <v>879656</v>
      </c>
      <c r="DX127">
        <v>896242</v>
      </c>
      <c r="DY127">
        <v>908427</v>
      </c>
      <c r="DZ127">
        <v>924073</v>
      </c>
      <c r="EA127">
        <v>934790</v>
      </c>
      <c r="EB127">
        <v>941872</v>
      </c>
      <c r="EC127">
        <v>946578</v>
      </c>
      <c r="ED127">
        <v>948908</v>
      </c>
      <c r="EE127">
        <v>958017</v>
      </c>
      <c r="EF127">
        <v>964421</v>
      </c>
      <c r="EG127">
        <v>970135</v>
      </c>
      <c r="EH127">
        <v>970762</v>
      </c>
      <c r="EI127">
        <v>973576</v>
      </c>
      <c r="EJ127">
        <v>981647</v>
      </c>
      <c r="EK127">
        <v>989479</v>
      </c>
      <c r="EL127">
        <v>1001255</v>
      </c>
      <c r="EM127">
        <v>1005830</v>
      </c>
      <c r="EN127">
        <v>1007206</v>
      </c>
      <c r="EO127">
        <v>1009070</v>
      </c>
      <c r="EP127">
        <v>1012027</v>
      </c>
      <c r="EQ127">
        <v>1015515</v>
      </c>
      <c r="ER127">
        <v>1017754</v>
      </c>
      <c r="ES127">
        <v>1017931</v>
      </c>
      <c r="ET127">
        <v>1016445</v>
      </c>
      <c r="EU127">
        <v>1020867</v>
      </c>
      <c r="EV127">
        <v>1025637</v>
      </c>
      <c r="EW127">
        <v>1031281</v>
      </c>
      <c r="EX127">
        <v>0</v>
      </c>
    </row>
    <row r="128" spans="1:154">
      <c r="A128" t="s">
        <v>421</v>
      </c>
      <c r="B128">
        <v>6494</v>
      </c>
      <c r="C128">
        <v>1258214</v>
      </c>
      <c r="D128">
        <v>1266475</v>
      </c>
      <c r="E128">
        <v>1291316</v>
      </c>
      <c r="F128">
        <v>1319643</v>
      </c>
      <c r="G128">
        <v>1351032</v>
      </c>
      <c r="H128">
        <v>1369666</v>
      </c>
      <c r="I128">
        <v>1409379</v>
      </c>
      <c r="J128">
        <v>1446069</v>
      </c>
      <c r="K128">
        <v>1493869</v>
      </c>
      <c r="L128">
        <v>1503131</v>
      </c>
      <c r="M128">
        <v>1532783</v>
      </c>
      <c r="N128">
        <v>1580182</v>
      </c>
      <c r="O128">
        <v>1625509</v>
      </c>
      <c r="P128">
        <v>1649035</v>
      </c>
      <c r="Q128">
        <v>1720475</v>
      </c>
      <c r="R128">
        <v>1796731</v>
      </c>
      <c r="S128">
        <v>1864710</v>
      </c>
      <c r="T128">
        <v>1926137</v>
      </c>
      <c r="U128">
        <v>1987321</v>
      </c>
      <c r="V128">
        <v>2038006</v>
      </c>
      <c r="W128">
        <v>2102796</v>
      </c>
      <c r="X128">
        <v>2149734</v>
      </c>
      <c r="Y128">
        <v>2218477</v>
      </c>
      <c r="Z128">
        <v>2297278</v>
      </c>
      <c r="AA128">
        <v>2357328</v>
      </c>
      <c r="AB128">
        <v>2420993</v>
      </c>
      <c r="AC128">
        <v>2485823</v>
      </c>
      <c r="AD128">
        <v>2594207</v>
      </c>
      <c r="AE128">
        <v>2651058</v>
      </c>
      <c r="AF128">
        <v>2725400</v>
      </c>
      <c r="AG128">
        <v>2806699</v>
      </c>
      <c r="AH128">
        <v>2895948</v>
      </c>
      <c r="AI128">
        <v>2941960</v>
      </c>
      <c r="AJ128">
        <v>2990860</v>
      </c>
      <c r="AK128">
        <v>3032759</v>
      </c>
      <c r="AL128">
        <v>3111555</v>
      </c>
      <c r="AM128">
        <v>3171095</v>
      </c>
      <c r="AN128">
        <v>3209700</v>
      </c>
      <c r="AO128">
        <v>3267108</v>
      </c>
      <c r="AP128">
        <v>3342498</v>
      </c>
      <c r="AQ128">
        <v>3399027</v>
      </c>
      <c r="AR128">
        <v>3433126</v>
      </c>
      <c r="AS128">
        <v>3489247</v>
      </c>
      <c r="AT128">
        <v>3568518</v>
      </c>
      <c r="AU128">
        <v>3640237</v>
      </c>
      <c r="AV128">
        <v>3696086</v>
      </c>
      <c r="AW128">
        <v>3775134</v>
      </c>
      <c r="AX128">
        <v>3878206</v>
      </c>
      <c r="AY128">
        <v>3941500</v>
      </c>
      <c r="AZ128">
        <v>4002628</v>
      </c>
      <c r="BA128">
        <v>4114566</v>
      </c>
      <c r="BB128">
        <v>4218597</v>
      </c>
      <c r="BC128">
        <v>4317991</v>
      </c>
      <c r="BD128">
        <v>4401830</v>
      </c>
      <c r="BE128">
        <v>4494553</v>
      </c>
      <c r="BF128">
        <v>4589613</v>
      </c>
      <c r="BG128">
        <v>4667395</v>
      </c>
      <c r="BH128">
        <v>4747448</v>
      </c>
      <c r="BI128">
        <v>4812282</v>
      </c>
      <c r="BJ128">
        <v>4917392</v>
      </c>
      <c r="BK128">
        <v>4985711</v>
      </c>
      <c r="BL128">
        <v>5012346</v>
      </c>
      <c r="BM128">
        <v>5066207</v>
      </c>
      <c r="BN128">
        <v>5142778</v>
      </c>
      <c r="BO128">
        <v>5224055</v>
      </c>
      <c r="BP128">
        <v>5266517</v>
      </c>
      <c r="BQ128">
        <v>5304973</v>
      </c>
      <c r="BR128">
        <v>5362831</v>
      </c>
      <c r="BS128">
        <v>5451216</v>
      </c>
      <c r="BT128">
        <v>5446956</v>
      </c>
      <c r="BU128">
        <v>5503718</v>
      </c>
      <c r="BV128">
        <v>5567711</v>
      </c>
      <c r="BW128">
        <v>5629990</v>
      </c>
      <c r="BX128">
        <v>5577324</v>
      </c>
      <c r="BY128">
        <v>5600045</v>
      </c>
      <c r="BZ128">
        <v>5650629</v>
      </c>
      <c r="CA128">
        <v>5691957</v>
      </c>
      <c r="CB128">
        <v>5626686</v>
      </c>
      <c r="CC128">
        <v>5615638</v>
      </c>
      <c r="CD128">
        <v>5662085</v>
      </c>
      <c r="CE128">
        <v>5686302</v>
      </c>
      <c r="CF128">
        <v>5599444</v>
      </c>
      <c r="CG128">
        <v>5600370</v>
      </c>
      <c r="CH128">
        <v>5666772</v>
      </c>
      <c r="CI128">
        <v>5664076</v>
      </c>
      <c r="CJ128">
        <v>5492997</v>
      </c>
      <c r="CK128">
        <v>5458837</v>
      </c>
      <c r="CL128">
        <v>5448235</v>
      </c>
      <c r="CM128">
        <v>5493640</v>
      </c>
      <c r="CN128">
        <v>5356491</v>
      </c>
      <c r="CO128">
        <v>5447481</v>
      </c>
      <c r="CP128">
        <v>5522679</v>
      </c>
      <c r="CQ128">
        <v>5592966</v>
      </c>
      <c r="CR128">
        <v>5635707</v>
      </c>
      <c r="CS128">
        <v>5744560</v>
      </c>
      <c r="CT128">
        <v>5873289</v>
      </c>
      <c r="CU128">
        <v>6029105</v>
      </c>
      <c r="CV128">
        <v>6125733</v>
      </c>
      <c r="CW128">
        <v>6273630</v>
      </c>
      <c r="CX128">
        <v>6442367</v>
      </c>
      <c r="CY128">
        <v>6606918</v>
      </c>
      <c r="CZ128">
        <v>6674800</v>
      </c>
      <c r="DA128">
        <v>6783110</v>
      </c>
      <c r="DB128">
        <v>6921102</v>
      </c>
      <c r="DC128">
        <v>7119196</v>
      </c>
      <c r="DD128">
        <v>7104590</v>
      </c>
      <c r="DE128">
        <v>7210905</v>
      </c>
      <c r="DF128">
        <v>7370344</v>
      </c>
      <c r="DG128">
        <v>7549445</v>
      </c>
      <c r="DH128">
        <v>7502144</v>
      </c>
      <c r="DI128">
        <v>7566446</v>
      </c>
      <c r="DJ128">
        <v>7661497</v>
      </c>
      <c r="DK128">
        <v>7842647</v>
      </c>
      <c r="DL128">
        <v>7787553</v>
      </c>
      <c r="DM128">
        <v>7925411</v>
      </c>
      <c r="DN128">
        <v>8054529</v>
      </c>
      <c r="DO128">
        <v>8294355</v>
      </c>
      <c r="DP128">
        <v>8294513</v>
      </c>
      <c r="DQ128">
        <v>8848425</v>
      </c>
      <c r="DR128">
        <v>9424573</v>
      </c>
      <c r="DS128">
        <v>9897810</v>
      </c>
      <c r="DT128">
        <v>10258440</v>
      </c>
      <c r="DU128">
        <v>10709340</v>
      </c>
      <c r="DV128">
        <v>11003707</v>
      </c>
      <c r="DW128">
        <v>11534354</v>
      </c>
      <c r="DX128">
        <v>11931849</v>
      </c>
      <c r="DY128">
        <v>12376431</v>
      </c>
      <c r="DZ128">
        <v>12809741</v>
      </c>
      <c r="EA128">
        <v>13106990</v>
      </c>
      <c r="EB128">
        <v>13324005</v>
      </c>
      <c r="EC128">
        <v>13637171</v>
      </c>
      <c r="ED128">
        <v>13993879</v>
      </c>
      <c r="EE128">
        <v>14425797</v>
      </c>
      <c r="EF128">
        <v>14649886</v>
      </c>
      <c r="EG128">
        <v>14904421</v>
      </c>
      <c r="EH128">
        <v>15250223</v>
      </c>
      <c r="EI128">
        <v>15616589</v>
      </c>
      <c r="EJ128">
        <v>15639491</v>
      </c>
      <c r="EK128">
        <v>15836514</v>
      </c>
      <c r="EL128">
        <v>16125475</v>
      </c>
      <c r="EM128">
        <v>16413933</v>
      </c>
      <c r="EN128">
        <v>16397788</v>
      </c>
      <c r="EO128">
        <v>16627612</v>
      </c>
      <c r="EP128">
        <v>16890178</v>
      </c>
      <c r="EQ128">
        <v>17034821</v>
      </c>
      <c r="ER128">
        <v>17116719</v>
      </c>
      <c r="ES128">
        <v>17263552</v>
      </c>
      <c r="ET128">
        <v>17646901</v>
      </c>
      <c r="EU128">
        <v>17928476</v>
      </c>
      <c r="EV128">
        <v>17970475</v>
      </c>
      <c r="EW128">
        <v>18237161</v>
      </c>
      <c r="EX128">
        <v>0</v>
      </c>
    </row>
    <row r="129" spans="1:154">
      <c r="A129" t="s">
        <v>234</v>
      </c>
      <c r="B129">
        <v>6536</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1174</v>
      </c>
      <c r="CU129">
        <v>2342</v>
      </c>
      <c r="CV129">
        <v>2355</v>
      </c>
      <c r="CW129">
        <v>2738</v>
      </c>
      <c r="CX129">
        <v>2796</v>
      </c>
      <c r="CY129">
        <v>2900</v>
      </c>
      <c r="CZ129">
        <v>2984</v>
      </c>
      <c r="DA129">
        <v>3338</v>
      </c>
      <c r="DB129">
        <v>3266</v>
      </c>
      <c r="DC129">
        <v>3157</v>
      </c>
      <c r="DD129">
        <v>3072</v>
      </c>
      <c r="DE129">
        <v>3263</v>
      </c>
      <c r="DF129">
        <v>3178</v>
      </c>
      <c r="DG129">
        <v>3064</v>
      </c>
      <c r="DH129">
        <v>2973</v>
      </c>
      <c r="DI129">
        <v>3074</v>
      </c>
      <c r="DJ129">
        <v>2761</v>
      </c>
      <c r="DK129">
        <v>2450</v>
      </c>
      <c r="DL129">
        <v>2160</v>
      </c>
      <c r="DM129">
        <v>2070</v>
      </c>
      <c r="DN129">
        <v>2135</v>
      </c>
      <c r="DO129">
        <v>2178</v>
      </c>
      <c r="DP129">
        <v>2227</v>
      </c>
      <c r="DQ129">
        <v>1914</v>
      </c>
      <c r="DR129">
        <v>1742</v>
      </c>
      <c r="DS129">
        <v>1552</v>
      </c>
      <c r="DT129">
        <v>1381</v>
      </c>
      <c r="DU129">
        <v>1144</v>
      </c>
      <c r="DV129">
        <v>1057</v>
      </c>
      <c r="DW129">
        <v>1000</v>
      </c>
      <c r="DX129">
        <v>929</v>
      </c>
      <c r="DY129">
        <v>916</v>
      </c>
      <c r="DZ129">
        <v>865</v>
      </c>
      <c r="EA129">
        <v>811</v>
      </c>
      <c r="EB129">
        <v>765</v>
      </c>
      <c r="EC129">
        <v>720</v>
      </c>
      <c r="ED129">
        <v>708</v>
      </c>
      <c r="EE129">
        <v>684</v>
      </c>
      <c r="EF129">
        <v>661</v>
      </c>
      <c r="EG129">
        <v>555</v>
      </c>
      <c r="EH129">
        <v>546</v>
      </c>
      <c r="EI129">
        <v>530</v>
      </c>
      <c r="EJ129">
        <v>519</v>
      </c>
      <c r="EK129">
        <v>519</v>
      </c>
      <c r="EL129">
        <v>513</v>
      </c>
      <c r="EM129">
        <v>499</v>
      </c>
      <c r="EN129">
        <v>490</v>
      </c>
      <c r="EO129">
        <v>386</v>
      </c>
      <c r="EP129">
        <v>381</v>
      </c>
      <c r="EQ129">
        <v>370</v>
      </c>
      <c r="ER129">
        <v>367</v>
      </c>
      <c r="ES129">
        <v>397</v>
      </c>
      <c r="ET129">
        <v>388</v>
      </c>
      <c r="EU129">
        <v>381</v>
      </c>
      <c r="EV129">
        <v>373</v>
      </c>
      <c r="EW129">
        <v>362</v>
      </c>
      <c r="EX129">
        <v>0</v>
      </c>
    </row>
    <row r="130" spans="1:154">
      <c r="A130" t="s">
        <v>235</v>
      </c>
      <c r="B130">
        <v>6542</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783</v>
      </c>
      <c r="CU130">
        <v>1561</v>
      </c>
      <c r="CV130">
        <v>1570</v>
      </c>
      <c r="CW130">
        <v>1825</v>
      </c>
      <c r="CX130">
        <v>1901</v>
      </c>
      <c r="CY130">
        <v>2007</v>
      </c>
      <c r="CZ130">
        <v>2099</v>
      </c>
      <c r="DA130">
        <v>2383</v>
      </c>
      <c r="DB130">
        <v>2433</v>
      </c>
      <c r="DC130">
        <v>2454</v>
      </c>
      <c r="DD130">
        <v>2491</v>
      </c>
      <c r="DE130">
        <v>2760</v>
      </c>
      <c r="DF130">
        <v>2741</v>
      </c>
      <c r="DG130">
        <v>2695</v>
      </c>
      <c r="DH130">
        <v>2668</v>
      </c>
      <c r="DI130">
        <v>2816</v>
      </c>
      <c r="DJ130">
        <v>3094</v>
      </c>
      <c r="DK130">
        <v>3356</v>
      </c>
      <c r="DL130">
        <v>3628</v>
      </c>
      <c r="DM130">
        <v>4298</v>
      </c>
      <c r="DN130">
        <v>4305</v>
      </c>
      <c r="DO130">
        <v>4270</v>
      </c>
      <c r="DP130">
        <v>4252</v>
      </c>
      <c r="DQ130">
        <v>3563</v>
      </c>
      <c r="DR130">
        <v>3651</v>
      </c>
      <c r="DS130">
        <v>3679</v>
      </c>
      <c r="DT130">
        <v>3728</v>
      </c>
      <c r="DU130">
        <v>3543</v>
      </c>
      <c r="DV130">
        <v>3201</v>
      </c>
      <c r="DW130">
        <v>2954</v>
      </c>
      <c r="DX130">
        <v>2670</v>
      </c>
      <c r="DY130">
        <v>2552</v>
      </c>
      <c r="DZ130">
        <v>2874</v>
      </c>
      <c r="EA130">
        <v>3159</v>
      </c>
      <c r="EB130">
        <v>3453</v>
      </c>
      <c r="EC130">
        <v>3727</v>
      </c>
      <c r="ED130">
        <v>3666</v>
      </c>
      <c r="EE130">
        <v>3540</v>
      </c>
      <c r="EF130">
        <v>3418</v>
      </c>
      <c r="EG130">
        <v>4154</v>
      </c>
      <c r="EH130">
        <v>4084</v>
      </c>
      <c r="EI130">
        <v>3961</v>
      </c>
      <c r="EJ130">
        <v>3877</v>
      </c>
      <c r="EK130">
        <v>4192</v>
      </c>
      <c r="EL130">
        <v>4146</v>
      </c>
      <c r="EM130">
        <v>4028</v>
      </c>
      <c r="EN130">
        <v>3954</v>
      </c>
      <c r="EO130">
        <v>4517</v>
      </c>
      <c r="EP130">
        <v>4456</v>
      </c>
      <c r="EQ130">
        <v>4330</v>
      </c>
      <c r="ER130">
        <v>4290</v>
      </c>
      <c r="ES130">
        <v>5099</v>
      </c>
      <c r="ET130">
        <v>4977</v>
      </c>
      <c r="EU130">
        <v>4890</v>
      </c>
      <c r="EV130">
        <v>4785</v>
      </c>
      <c r="EW130">
        <v>4647</v>
      </c>
      <c r="EX130">
        <v>0</v>
      </c>
    </row>
    <row r="131" spans="1:154">
      <c r="A131" t="s">
        <v>236</v>
      </c>
      <c r="B131">
        <v>6548</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1430</v>
      </c>
      <c r="CT131">
        <v>6654</v>
      </c>
      <c r="CU131">
        <v>12807</v>
      </c>
      <c r="CV131">
        <v>14945</v>
      </c>
      <c r="CW131">
        <v>15515</v>
      </c>
      <c r="CX131">
        <v>17021</v>
      </c>
      <c r="CY131">
        <v>17352</v>
      </c>
      <c r="CZ131">
        <v>17360</v>
      </c>
      <c r="DA131">
        <v>16211</v>
      </c>
      <c r="DB131">
        <v>17835</v>
      </c>
      <c r="DC131">
        <v>17214</v>
      </c>
      <c r="DD131">
        <v>17501</v>
      </c>
      <c r="DE131">
        <v>17563</v>
      </c>
      <c r="DF131">
        <v>17748</v>
      </c>
      <c r="DG131">
        <v>18323</v>
      </c>
      <c r="DH131">
        <v>17709</v>
      </c>
      <c r="DI131">
        <v>17927</v>
      </c>
      <c r="DJ131">
        <v>18936</v>
      </c>
      <c r="DK131">
        <v>18878</v>
      </c>
      <c r="DL131">
        <v>19793</v>
      </c>
      <c r="DM131">
        <v>19078</v>
      </c>
      <c r="DN131">
        <v>17932</v>
      </c>
      <c r="DO131">
        <v>15571</v>
      </c>
      <c r="DP131">
        <v>14761</v>
      </c>
      <c r="DQ131">
        <v>14268</v>
      </c>
      <c r="DR131">
        <v>10454</v>
      </c>
      <c r="DS131">
        <v>8712</v>
      </c>
      <c r="DT131">
        <v>9595</v>
      </c>
      <c r="DU131">
        <v>11143</v>
      </c>
      <c r="DV131">
        <v>11559</v>
      </c>
      <c r="DW131">
        <v>12321</v>
      </c>
      <c r="DX131">
        <v>10844</v>
      </c>
      <c r="DY131">
        <v>11673</v>
      </c>
      <c r="DZ131">
        <v>12376</v>
      </c>
      <c r="EA131">
        <v>12432</v>
      </c>
      <c r="EB131">
        <v>11823</v>
      </c>
      <c r="EC131">
        <v>9469</v>
      </c>
      <c r="ED131">
        <v>10386</v>
      </c>
      <c r="EE131">
        <v>11268</v>
      </c>
      <c r="EF131">
        <v>10488</v>
      </c>
      <c r="EG131">
        <v>10018</v>
      </c>
      <c r="EH131">
        <v>9809</v>
      </c>
      <c r="EI131">
        <v>10515</v>
      </c>
      <c r="EJ131">
        <v>10527</v>
      </c>
      <c r="EK131">
        <v>10316</v>
      </c>
      <c r="EL131">
        <v>11177</v>
      </c>
      <c r="EM131">
        <v>11026</v>
      </c>
      <c r="EN131">
        <v>11295</v>
      </c>
      <c r="EO131">
        <v>10197</v>
      </c>
      <c r="EP131">
        <v>10532</v>
      </c>
      <c r="EQ131">
        <v>10368</v>
      </c>
      <c r="ER131">
        <v>10242</v>
      </c>
      <c r="ES131">
        <v>8463</v>
      </c>
      <c r="ET131">
        <v>8731</v>
      </c>
      <c r="EU131">
        <v>8603</v>
      </c>
      <c r="EV131">
        <v>8600</v>
      </c>
      <c r="EW131">
        <v>8680</v>
      </c>
      <c r="EX131">
        <v>0</v>
      </c>
    </row>
    <row r="132" spans="1:154">
      <c r="A132" t="s">
        <v>424</v>
      </c>
      <c r="B132">
        <v>6554</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8908</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49520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104697</v>
      </c>
      <c r="EC132">
        <v>0</v>
      </c>
      <c r="ED132">
        <v>0</v>
      </c>
      <c r="EE132">
        <v>1762</v>
      </c>
      <c r="EF132">
        <v>0</v>
      </c>
      <c r="EG132">
        <v>0</v>
      </c>
      <c r="EH132">
        <v>1226</v>
      </c>
      <c r="EI132">
        <v>2566</v>
      </c>
      <c r="EJ132">
        <v>14026</v>
      </c>
      <c r="EK132">
        <v>115731</v>
      </c>
      <c r="EL132">
        <v>0</v>
      </c>
      <c r="EM132">
        <v>0</v>
      </c>
      <c r="EN132">
        <v>0</v>
      </c>
      <c r="EO132">
        <v>0</v>
      </c>
      <c r="EP132">
        <v>0</v>
      </c>
      <c r="EQ132">
        <v>60921</v>
      </c>
      <c r="ER132">
        <v>127556</v>
      </c>
      <c r="ES132">
        <v>199916</v>
      </c>
      <c r="ET132">
        <v>0</v>
      </c>
      <c r="EU132">
        <v>0</v>
      </c>
      <c r="EV132">
        <v>0</v>
      </c>
      <c r="EW132">
        <v>0</v>
      </c>
      <c r="EX132">
        <v>0</v>
      </c>
    </row>
    <row r="133" spans="1:154">
      <c r="A133" t="s">
        <v>237</v>
      </c>
      <c r="B133">
        <v>6426</v>
      </c>
      <c r="C133">
        <v>4077</v>
      </c>
      <c r="D133">
        <v>4090</v>
      </c>
      <c r="E133">
        <v>4175</v>
      </c>
      <c r="F133">
        <v>4173</v>
      </c>
      <c r="G133">
        <v>5058</v>
      </c>
      <c r="H133">
        <v>5353</v>
      </c>
      <c r="I133">
        <v>5305</v>
      </c>
      <c r="J133">
        <v>5155</v>
      </c>
      <c r="K133">
        <v>6019</v>
      </c>
      <c r="L133">
        <v>5637</v>
      </c>
      <c r="M133">
        <v>5608</v>
      </c>
      <c r="N133">
        <v>5703</v>
      </c>
      <c r="O133">
        <v>5454</v>
      </c>
      <c r="P133">
        <v>5351</v>
      </c>
      <c r="Q133">
        <v>5254</v>
      </c>
      <c r="R133">
        <v>5405</v>
      </c>
      <c r="S133">
        <v>5285</v>
      </c>
      <c r="T133">
        <v>5234</v>
      </c>
      <c r="U133">
        <v>5178</v>
      </c>
      <c r="V133">
        <v>5130</v>
      </c>
      <c r="W133">
        <v>5214</v>
      </c>
      <c r="X133">
        <v>5052</v>
      </c>
      <c r="Y133">
        <v>4895</v>
      </c>
      <c r="Z133">
        <v>4803</v>
      </c>
      <c r="AA133">
        <v>4857</v>
      </c>
      <c r="AB133">
        <v>4891</v>
      </c>
      <c r="AC133">
        <v>5191</v>
      </c>
      <c r="AD133">
        <v>5382</v>
      </c>
      <c r="AE133">
        <v>5577</v>
      </c>
      <c r="AF133">
        <v>5770</v>
      </c>
      <c r="AG133">
        <v>5945</v>
      </c>
      <c r="AH133">
        <v>5993</v>
      </c>
      <c r="AI133">
        <v>6299</v>
      </c>
      <c r="AJ133">
        <v>6262</v>
      </c>
      <c r="AK133">
        <v>6270</v>
      </c>
      <c r="AL133">
        <v>6951</v>
      </c>
      <c r="AM133">
        <v>6797</v>
      </c>
      <c r="AN133">
        <v>6421</v>
      </c>
      <c r="AO133">
        <v>6322</v>
      </c>
      <c r="AP133">
        <v>6593</v>
      </c>
      <c r="AQ133">
        <v>6334</v>
      </c>
      <c r="AR133">
        <v>6107</v>
      </c>
      <c r="AS133">
        <v>6270</v>
      </c>
      <c r="AT133">
        <v>6439</v>
      </c>
      <c r="AU133">
        <v>6373</v>
      </c>
      <c r="AV133">
        <v>6486</v>
      </c>
      <c r="AW133">
        <v>6823</v>
      </c>
      <c r="AX133">
        <v>6970</v>
      </c>
      <c r="AY133">
        <v>6596</v>
      </c>
      <c r="AZ133">
        <v>6441</v>
      </c>
      <c r="BA133">
        <v>6703</v>
      </c>
      <c r="BB133">
        <v>7008</v>
      </c>
      <c r="BC133">
        <v>6721</v>
      </c>
      <c r="BD133">
        <v>7012</v>
      </c>
      <c r="BE133">
        <v>7216</v>
      </c>
      <c r="BF133">
        <v>6737</v>
      </c>
      <c r="BG133">
        <v>6848</v>
      </c>
      <c r="BH133">
        <v>6877</v>
      </c>
      <c r="BI133">
        <v>6949</v>
      </c>
      <c r="BJ133">
        <v>6730</v>
      </c>
      <c r="BK133">
        <v>6921</v>
      </c>
      <c r="BL133">
        <v>7096</v>
      </c>
      <c r="BM133">
        <v>7189</v>
      </c>
      <c r="BN133">
        <v>7153</v>
      </c>
      <c r="BO133">
        <v>7646</v>
      </c>
      <c r="BP133">
        <v>7686</v>
      </c>
      <c r="BQ133">
        <v>7380</v>
      </c>
      <c r="BR133">
        <v>7283</v>
      </c>
      <c r="BS133">
        <v>7159</v>
      </c>
      <c r="BT133">
        <v>7072</v>
      </c>
      <c r="BU133">
        <v>7052</v>
      </c>
      <c r="BV133">
        <v>7045</v>
      </c>
      <c r="BW133">
        <v>6795</v>
      </c>
      <c r="BX133">
        <v>6801</v>
      </c>
      <c r="BY133">
        <v>6689</v>
      </c>
      <c r="BZ133">
        <v>6611</v>
      </c>
      <c r="CA133">
        <v>6545</v>
      </c>
      <c r="CB133">
        <v>6524</v>
      </c>
      <c r="CC133">
        <v>6719</v>
      </c>
      <c r="CD133">
        <v>6899</v>
      </c>
      <c r="CE133">
        <v>6653</v>
      </c>
      <c r="CF133">
        <v>6545</v>
      </c>
      <c r="CG133">
        <v>6799</v>
      </c>
      <c r="CH133">
        <v>6725</v>
      </c>
      <c r="CI133">
        <v>6599</v>
      </c>
      <c r="CJ133">
        <v>6552</v>
      </c>
      <c r="CK133">
        <v>6359</v>
      </c>
      <c r="CL133">
        <v>6384</v>
      </c>
      <c r="CM133">
        <v>6177</v>
      </c>
      <c r="CN133">
        <v>6103</v>
      </c>
      <c r="CO133">
        <v>6316</v>
      </c>
      <c r="CP133">
        <v>6157</v>
      </c>
      <c r="CQ133">
        <v>6109</v>
      </c>
      <c r="CR133">
        <v>6519</v>
      </c>
      <c r="CS133">
        <v>6481</v>
      </c>
      <c r="CT133">
        <v>6661</v>
      </c>
      <c r="CU133">
        <v>6731</v>
      </c>
      <c r="CV133">
        <v>6864</v>
      </c>
      <c r="CW133">
        <v>7005</v>
      </c>
      <c r="CX133">
        <v>7281</v>
      </c>
      <c r="CY133">
        <v>7254</v>
      </c>
      <c r="CZ133">
        <v>7184</v>
      </c>
      <c r="DA133">
        <v>7197</v>
      </c>
      <c r="DB133">
        <v>7609</v>
      </c>
      <c r="DC133">
        <v>7402</v>
      </c>
      <c r="DD133">
        <v>7137</v>
      </c>
      <c r="DE133">
        <v>7102</v>
      </c>
      <c r="DF133">
        <v>7003</v>
      </c>
      <c r="DG133">
        <v>7059</v>
      </c>
      <c r="DH133">
        <v>7248</v>
      </c>
      <c r="DI133">
        <v>7234</v>
      </c>
      <c r="DJ133">
        <v>7371</v>
      </c>
      <c r="DK133">
        <v>7399</v>
      </c>
      <c r="DL133">
        <v>7426</v>
      </c>
      <c r="DM133">
        <v>7627</v>
      </c>
      <c r="DN133">
        <v>7742</v>
      </c>
      <c r="DO133">
        <v>8057</v>
      </c>
      <c r="DP133">
        <v>8004</v>
      </c>
      <c r="DQ133">
        <v>7630</v>
      </c>
      <c r="DR133">
        <v>7547</v>
      </c>
      <c r="DS133">
        <v>7325</v>
      </c>
      <c r="DT133">
        <v>7605</v>
      </c>
      <c r="DU133">
        <v>55953</v>
      </c>
      <c r="DV133">
        <v>55364</v>
      </c>
      <c r="DW133">
        <v>53618</v>
      </c>
      <c r="DX133">
        <v>52228</v>
      </c>
      <c r="DY133">
        <v>54958</v>
      </c>
      <c r="DZ133">
        <v>54387</v>
      </c>
      <c r="EA133">
        <v>55993</v>
      </c>
      <c r="EB133">
        <v>56521</v>
      </c>
      <c r="EC133">
        <v>55150</v>
      </c>
      <c r="ED133">
        <v>54219</v>
      </c>
      <c r="EE133">
        <v>54707</v>
      </c>
      <c r="EF133">
        <v>53593</v>
      </c>
      <c r="EG133">
        <v>54463</v>
      </c>
      <c r="EH133">
        <v>54277</v>
      </c>
      <c r="EI133">
        <v>52945</v>
      </c>
      <c r="EJ133">
        <v>53113</v>
      </c>
      <c r="EK133">
        <v>54177</v>
      </c>
      <c r="EL133">
        <v>54386</v>
      </c>
      <c r="EM133">
        <v>54585</v>
      </c>
      <c r="EN133">
        <v>54594</v>
      </c>
      <c r="EO133">
        <v>52358</v>
      </c>
      <c r="EP133">
        <v>51166</v>
      </c>
      <c r="EQ133">
        <v>48718</v>
      </c>
      <c r="ER133">
        <v>49668</v>
      </c>
      <c r="ES133">
        <v>49574</v>
      </c>
      <c r="ET133">
        <v>48938</v>
      </c>
      <c r="EU133">
        <v>49753</v>
      </c>
      <c r="EV133">
        <v>49401</v>
      </c>
      <c r="EW133">
        <v>49294</v>
      </c>
      <c r="EX133">
        <v>0</v>
      </c>
    </row>
    <row r="134" spans="1:154">
      <c r="A134" t="s">
        <v>238</v>
      </c>
      <c r="B134">
        <v>8256</v>
      </c>
      <c r="C134">
        <v>1300</v>
      </c>
      <c r="D134">
        <v>1800</v>
      </c>
      <c r="E134">
        <v>1800</v>
      </c>
      <c r="F134">
        <v>1800</v>
      </c>
      <c r="G134">
        <v>2968</v>
      </c>
      <c r="H134">
        <v>3018</v>
      </c>
      <c r="I134">
        <v>3268</v>
      </c>
      <c r="J134">
        <v>2518</v>
      </c>
      <c r="K134">
        <v>2818</v>
      </c>
      <c r="L134">
        <v>3068</v>
      </c>
      <c r="M134">
        <v>3318</v>
      </c>
      <c r="N134">
        <v>3318</v>
      </c>
      <c r="O134">
        <v>3568</v>
      </c>
      <c r="P134">
        <v>3818</v>
      </c>
      <c r="Q134">
        <v>4218</v>
      </c>
      <c r="R134">
        <v>4618</v>
      </c>
      <c r="S134">
        <v>4618</v>
      </c>
      <c r="T134">
        <v>4618</v>
      </c>
      <c r="U134">
        <v>4618</v>
      </c>
      <c r="V134">
        <v>4618</v>
      </c>
      <c r="W134">
        <v>4618</v>
      </c>
      <c r="X134">
        <v>4618</v>
      </c>
      <c r="Y134">
        <v>4618</v>
      </c>
      <c r="Z134">
        <v>4618</v>
      </c>
      <c r="AA134">
        <v>4618</v>
      </c>
      <c r="AB134">
        <v>4618</v>
      </c>
      <c r="AC134">
        <v>4618</v>
      </c>
      <c r="AD134">
        <v>4718</v>
      </c>
      <c r="AE134">
        <v>4718</v>
      </c>
      <c r="AF134">
        <v>4818</v>
      </c>
      <c r="AG134">
        <v>5018</v>
      </c>
      <c r="AH134">
        <v>5018</v>
      </c>
      <c r="AI134">
        <v>5018</v>
      </c>
      <c r="AJ134">
        <v>5018</v>
      </c>
      <c r="AK134">
        <v>5018</v>
      </c>
      <c r="AL134">
        <v>5018</v>
      </c>
      <c r="AM134">
        <v>5018</v>
      </c>
      <c r="AN134">
        <v>5018</v>
      </c>
      <c r="AO134">
        <v>5018</v>
      </c>
      <c r="AP134">
        <v>5018</v>
      </c>
      <c r="AQ134">
        <v>5368</v>
      </c>
      <c r="AR134">
        <v>8518</v>
      </c>
      <c r="AS134">
        <v>8518</v>
      </c>
      <c r="AT134">
        <v>8518</v>
      </c>
      <c r="AU134">
        <v>8518</v>
      </c>
      <c r="AV134">
        <v>8518</v>
      </c>
      <c r="AW134">
        <v>8518</v>
      </c>
      <c r="AX134">
        <v>10018</v>
      </c>
      <c r="AY134">
        <v>10018</v>
      </c>
      <c r="AZ134">
        <v>10018</v>
      </c>
      <c r="BA134">
        <v>10018</v>
      </c>
      <c r="BB134">
        <v>10018</v>
      </c>
      <c r="BC134">
        <v>10018</v>
      </c>
      <c r="BD134">
        <v>10018</v>
      </c>
      <c r="BE134">
        <v>10018</v>
      </c>
      <c r="BF134">
        <v>8018</v>
      </c>
      <c r="BG134">
        <v>8018</v>
      </c>
      <c r="BH134">
        <v>8018</v>
      </c>
      <c r="BI134">
        <v>8018</v>
      </c>
      <c r="BJ134">
        <v>8018</v>
      </c>
      <c r="BK134">
        <v>8018</v>
      </c>
      <c r="BL134">
        <v>8018</v>
      </c>
      <c r="BM134">
        <v>8018</v>
      </c>
      <c r="BN134">
        <v>8018</v>
      </c>
      <c r="BO134">
        <v>8018</v>
      </c>
      <c r="BP134">
        <v>8018</v>
      </c>
      <c r="BQ134">
        <v>10168</v>
      </c>
      <c r="BR134">
        <v>10168</v>
      </c>
      <c r="BS134">
        <v>10168</v>
      </c>
      <c r="BT134">
        <v>10168</v>
      </c>
      <c r="BU134">
        <v>9718</v>
      </c>
      <c r="BV134">
        <v>9718</v>
      </c>
      <c r="BW134">
        <v>9200</v>
      </c>
      <c r="BX134">
        <v>9200</v>
      </c>
      <c r="BY134">
        <v>9200</v>
      </c>
      <c r="BZ134">
        <v>9200</v>
      </c>
      <c r="CA134">
        <v>9200</v>
      </c>
      <c r="CB134">
        <v>9200</v>
      </c>
      <c r="CC134">
        <v>9200</v>
      </c>
      <c r="CD134">
        <v>9200</v>
      </c>
      <c r="CE134">
        <v>8200</v>
      </c>
      <c r="CF134">
        <v>8200</v>
      </c>
      <c r="CG134">
        <v>7200</v>
      </c>
      <c r="CH134">
        <v>6200</v>
      </c>
      <c r="CI134">
        <v>6200</v>
      </c>
      <c r="CJ134">
        <v>4200</v>
      </c>
      <c r="CK134">
        <v>3200</v>
      </c>
      <c r="CL134">
        <v>2200</v>
      </c>
      <c r="CM134">
        <v>2200</v>
      </c>
      <c r="CN134">
        <v>2200</v>
      </c>
      <c r="CO134">
        <v>2200</v>
      </c>
      <c r="CP134">
        <v>2200</v>
      </c>
      <c r="CQ134">
        <v>2200</v>
      </c>
      <c r="CR134">
        <v>2200</v>
      </c>
      <c r="CS134">
        <v>2200</v>
      </c>
      <c r="CT134">
        <v>2200</v>
      </c>
      <c r="CU134">
        <v>2200</v>
      </c>
      <c r="CV134">
        <v>2200</v>
      </c>
      <c r="CW134">
        <v>2200</v>
      </c>
      <c r="CX134">
        <v>2200</v>
      </c>
      <c r="CY134">
        <v>2200</v>
      </c>
      <c r="CZ134">
        <v>2200</v>
      </c>
      <c r="DA134">
        <v>2200</v>
      </c>
      <c r="DB134">
        <v>2200</v>
      </c>
      <c r="DC134">
        <v>2200</v>
      </c>
      <c r="DD134">
        <v>2200</v>
      </c>
      <c r="DE134">
        <v>2200</v>
      </c>
      <c r="DF134">
        <v>2200</v>
      </c>
      <c r="DG134">
        <v>2200</v>
      </c>
      <c r="DH134">
        <v>2200</v>
      </c>
      <c r="DI134">
        <v>2200</v>
      </c>
      <c r="DJ134">
        <v>2200</v>
      </c>
      <c r="DK134">
        <v>2200</v>
      </c>
      <c r="DL134">
        <v>2200</v>
      </c>
      <c r="DM134">
        <v>2200</v>
      </c>
      <c r="DN134">
        <v>2200</v>
      </c>
      <c r="DO134">
        <v>2200</v>
      </c>
      <c r="DP134">
        <v>2200</v>
      </c>
      <c r="DQ134">
        <v>2200</v>
      </c>
      <c r="DR134">
        <v>2200</v>
      </c>
      <c r="DS134">
        <v>2200</v>
      </c>
      <c r="DT134">
        <v>2200</v>
      </c>
      <c r="DU134">
        <v>5200</v>
      </c>
      <c r="DV134">
        <v>5200</v>
      </c>
      <c r="DW134">
        <v>5200</v>
      </c>
      <c r="DX134">
        <v>5200</v>
      </c>
      <c r="DY134">
        <v>5200</v>
      </c>
      <c r="DZ134">
        <v>5200</v>
      </c>
      <c r="EA134">
        <v>5200</v>
      </c>
      <c r="EB134">
        <v>5200</v>
      </c>
      <c r="EC134">
        <v>5200</v>
      </c>
      <c r="ED134">
        <v>5200</v>
      </c>
      <c r="EE134">
        <v>5200</v>
      </c>
      <c r="EF134">
        <v>5200</v>
      </c>
      <c r="EG134">
        <v>5200</v>
      </c>
      <c r="EH134">
        <v>5200</v>
      </c>
      <c r="EI134">
        <v>5200</v>
      </c>
      <c r="EJ134">
        <v>5200</v>
      </c>
      <c r="EK134">
        <v>5200</v>
      </c>
      <c r="EL134">
        <v>5200</v>
      </c>
      <c r="EM134">
        <v>5200</v>
      </c>
      <c r="EN134">
        <v>5200</v>
      </c>
      <c r="EO134">
        <v>5200</v>
      </c>
      <c r="EP134">
        <v>5200</v>
      </c>
      <c r="EQ134">
        <v>5200</v>
      </c>
      <c r="ER134">
        <v>5200</v>
      </c>
      <c r="ES134">
        <v>5200</v>
      </c>
      <c r="ET134">
        <v>5200</v>
      </c>
      <c r="EU134">
        <v>5200</v>
      </c>
      <c r="EV134">
        <v>5200</v>
      </c>
      <c r="EW134">
        <v>5200</v>
      </c>
      <c r="EX134">
        <v>0</v>
      </c>
    </row>
    <row r="135" spans="1:154">
      <c r="A135" t="s">
        <v>239</v>
      </c>
      <c r="B135">
        <v>6428</v>
      </c>
      <c r="C135">
        <v>9659</v>
      </c>
      <c r="D135">
        <v>9982</v>
      </c>
      <c r="E135">
        <v>10262</v>
      </c>
      <c r="F135">
        <v>10493</v>
      </c>
      <c r="G135">
        <v>10709</v>
      </c>
      <c r="H135">
        <v>10849</v>
      </c>
      <c r="I135">
        <v>10925</v>
      </c>
      <c r="J135">
        <v>11057</v>
      </c>
      <c r="K135">
        <v>11167</v>
      </c>
      <c r="L135">
        <v>11266</v>
      </c>
      <c r="M135">
        <v>11374</v>
      </c>
      <c r="N135">
        <v>11502</v>
      </c>
      <c r="O135">
        <v>11606</v>
      </c>
      <c r="P135">
        <v>11693</v>
      </c>
      <c r="Q135">
        <v>11764</v>
      </c>
      <c r="R135">
        <v>11859</v>
      </c>
      <c r="S135">
        <v>11971</v>
      </c>
      <c r="T135">
        <v>12104</v>
      </c>
      <c r="U135">
        <v>12241</v>
      </c>
      <c r="V135">
        <v>12327</v>
      </c>
      <c r="W135">
        <v>12501</v>
      </c>
      <c r="X135">
        <v>12656</v>
      </c>
      <c r="Y135">
        <v>12739</v>
      </c>
      <c r="Z135">
        <v>12880</v>
      </c>
      <c r="AA135">
        <v>13157</v>
      </c>
      <c r="AB135">
        <v>13175</v>
      </c>
      <c r="AC135">
        <v>13255</v>
      </c>
      <c r="AD135">
        <v>13267</v>
      </c>
      <c r="AE135">
        <v>13478</v>
      </c>
      <c r="AF135">
        <v>13571</v>
      </c>
      <c r="AG135">
        <v>13647</v>
      </c>
      <c r="AH135">
        <v>13756</v>
      </c>
      <c r="AI135">
        <v>13884</v>
      </c>
      <c r="AJ135">
        <v>13991</v>
      </c>
      <c r="AK135">
        <v>14105</v>
      </c>
      <c r="AL135">
        <v>14225</v>
      </c>
      <c r="AM135">
        <v>14354</v>
      </c>
      <c r="AN135">
        <v>14454</v>
      </c>
      <c r="AO135">
        <v>14574</v>
      </c>
      <c r="AP135">
        <v>14736</v>
      </c>
      <c r="AQ135">
        <v>14876</v>
      </c>
      <c r="AR135">
        <v>15056</v>
      </c>
      <c r="AS135">
        <v>15166</v>
      </c>
      <c r="AT135">
        <v>15303</v>
      </c>
      <c r="AU135">
        <v>15453</v>
      </c>
      <c r="AV135">
        <v>15614</v>
      </c>
      <c r="AW135">
        <v>15713</v>
      </c>
      <c r="AX135">
        <v>16256</v>
      </c>
      <c r="AY135">
        <v>15958</v>
      </c>
      <c r="AZ135">
        <v>16070</v>
      </c>
      <c r="BA135">
        <v>16170</v>
      </c>
      <c r="BB135">
        <v>16296</v>
      </c>
      <c r="BC135">
        <v>16314</v>
      </c>
      <c r="BD135">
        <v>16386</v>
      </c>
      <c r="BE135">
        <v>16433</v>
      </c>
      <c r="BF135">
        <v>16516</v>
      </c>
      <c r="BG135">
        <v>16588</v>
      </c>
      <c r="BH135">
        <v>16678</v>
      </c>
      <c r="BI135">
        <v>16784</v>
      </c>
      <c r="BJ135">
        <v>16962</v>
      </c>
      <c r="BK135">
        <v>17126</v>
      </c>
      <c r="BL135">
        <v>17285</v>
      </c>
      <c r="BM135">
        <v>17477</v>
      </c>
      <c r="BN135">
        <v>17648</v>
      </c>
      <c r="BO135">
        <v>17832</v>
      </c>
      <c r="BP135">
        <v>18002</v>
      </c>
      <c r="BQ135">
        <v>18199</v>
      </c>
      <c r="BR135">
        <v>18326</v>
      </c>
      <c r="BS135">
        <v>18325</v>
      </c>
      <c r="BT135">
        <v>18280</v>
      </c>
      <c r="BU135">
        <v>18866</v>
      </c>
      <c r="BV135">
        <v>18865</v>
      </c>
      <c r="BW135">
        <v>18974</v>
      </c>
      <c r="BX135">
        <v>19013</v>
      </c>
      <c r="BY135">
        <v>19326</v>
      </c>
      <c r="BZ135">
        <v>19325</v>
      </c>
      <c r="CA135">
        <v>19405</v>
      </c>
      <c r="CB135">
        <v>19461</v>
      </c>
      <c r="CC135">
        <v>19886</v>
      </c>
      <c r="CD135">
        <v>19885</v>
      </c>
      <c r="CE135">
        <v>19885</v>
      </c>
      <c r="CF135">
        <v>20402</v>
      </c>
      <c r="CG135">
        <v>20902</v>
      </c>
      <c r="CH135">
        <v>20901</v>
      </c>
      <c r="CI135">
        <v>21441</v>
      </c>
      <c r="CJ135">
        <v>22124</v>
      </c>
      <c r="CK135">
        <v>23181</v>
      </c>
      <c r="CL135">
        <v>23180</v>
      </c>
      <c r="CM135">
        <v>23578</v>
      </c>
      <c r="CN135">
        <v>23904</v>
      </c>
      <c r="CO135">
        <v>24462</v>
      </c>
      <c r="CP135">
        <v>24462</v>
      </c>
      <c r="CQ135">
        <v>24696</v>
      </c>
      <c r="CR135">
        <v>24846</v>
      </c>
      <c r="CS135">
        <v>25450</v>
      </c>
      <c r="CT135">
        <v>25450</v>
      </c>
      <c r="CU135">
        <v>25591</v>
      </c>
      <c r="CV135">
        <v>25992</v>
      </c>
      <c r="CW135">
        <v>26015</v>
      </c>
      <c r="CX135">
        <v>26014</v>
      </c>
      <c r="CY135">
        <v>26210</v>
      </c>
      <c r="CZ135">
        <v>26499</v>
      </c>
      <c r="DA135">
        <v>26673</v>
      </c>
      <c r="DB135">
        <v>26703</v>
      </c>
      <c r="DC135">
        <v>26902</v>
      </c>
      <c r="DD135">
        <v>27172</v>
      </c>
      <c r="DE135">
        <v>27401</v>
      </c>
      <c r="DF135">
        <v>27482</v>
      </c>
      <c r="DG135">
        <v>27626</v>
      </c>
      <c r="DH135">
        <v>27815</v>
      </c>
      <c r="DI135">
        <v>28065</v>
      </c>
      <c r="DJ135">
        <v>28064</v>
      </c>
      <c r="DK135">
        <v>28166</v>
      </c>
      <c r="DL135">
        <v>27835</v>
      </c>
      <c r="DM135">
        <v>27484</v>
      </c>
      <c r="DN135">
        <v>27383</v>
      </c>
      <c r="DO135">
        <v>27156</v>
      </c>
      <c r="DP135">
        <v>27039</v>
      </c>
      <c r="DQ135">
        <v>26742</v>
      </c>
      <c r="DR135">
        <v>26551</v>
      </c>
      <c r="DS135">
        <v>26550</v>
      </c>
      <c r="DT135">
        <v>26549</v>
      </c>
      <c r="DU135">
        <v>26299</v>
      </c>
      <c r="DV135">
        <v>26199</v>
      </c>
      <c r="DW135">
        <v>26199</v>
      </c>
      <c r="DX135">
        <v>26198</v>
      </c>
      <c r="DY135">
        <v>25923</v>
      </c>
      <c r="DZ135">
        <v>25923</v>
      </c>
      <c r="EA135">
        <v>25923</v>
      </c>
      <c r="EB135">
        <v>25923</v>
      </c>
      <c r="EC135">
        <v>25923</v>
      </c>
      <c r="ED135">
        <v>25923</v>
      </c>
      <c r="EE135">
        <v>25923</v>
      </c>
      <c r="EF135">
        <v>25923</v>
      </c>
      <c r="EG135">
        <v>25923</v>
      </c>
      <c r="EH135">
        <v>25923</v>
      </c>
      <c r="EI135">
        <v>25923</v>
      </c>
      <c r="EJ135">
        <v>25923</v>
      </c>
      <c r="EK135">
        <v>25573</v>
      </c>
      <c r="EL135">
        <v>25573</v>
      </c>
      <c r="EM135">
        <v>25573</v>
      </c>
      <c r="EN135">
        <v>25573</v>
      </c>
      <c r="EO135">
        <v>25323</v>
      </c>
      <c r="EP135">
        <v>25323</v>
      </c>
      <c r="EQ135">
        <v>25323</v>
      </c>
      <c r="ER135">
        <v>25323</v>
      </c>
      <c r="ES135">
        <v>25323</v>
      </c>
      <c r="ET135">
        <v>25322</v>
      </c>
      <c r="EU135">
        <v>25322</v>
      </c>
      <c r="EV135">
        <v>25322</v>
      </c>
      <c r="EW135">
        <v>25322</v>
      </c>
      <c r="EX135">
        <v>0</v>
      </c>
    </row>
    <row r="136" spans="1:154">
      <c r="A136" t="s">
        <v>240</v>
      </c>
      <c r="B136">
        <v>6490</v>
      </c>
      <c r="C136">
        <v>689699</v>
      </c>
      <c r="D136">
        <v>686724</v>
      </c>
      <c r="E136">
        <v>706688</v>
      </c>
      <c r="F136">
        <v>725255</v>
      </c>
      <c r="G136">
        <v>740698</v>
      </c>
      <c r="H136">
        <v>748317</v>
      </c>
      <c r="I136">
        <v>785643</v>
      </c>
      <c r="J136">
        <v>811634</v>
      </c>
      <c r="K136">
        <v>843025</v>
      </c>
      <c r="L136">
        <v>841914</v>
      </c>
      <c r="M136">
        <v>871221</v>
      </c>
      <c r="N136">
        <v>907217</v>
      </c>
      <c r="O136">
        <v>936752</v>
      </c>
      <c r="P136">
        <v>947862</v>
      </c>
      <c r="Q136">
        <v>1017401</v>
      </c>
      <c r="R136">
        <v>1080707</v>
      </c>
      <c r="S136">
        <v>1133632</v>
      </c>
      <c r="T136">
        <v>1182806</v>
      </c>
      <c r="U136">
        <v>1242288</v>
      </c>
      <c r="V136">
        <v>1280539</v>
      </c>
      <c r="W136">
        <v>1327434</v>
      </c>
      <c r="X136">
        <v>1361995</v>
      </c>
      <c r="Y136">
        <v>1428763</v>
      </c>
      <c r="Z136">
        <v>1496316</v>
      </c>
      <c r="AA136">
        <v>1547453</v>
      </c>
      <c r="AB136">
        <v>1597297</v>
      </c>
      <c r="AC136">
        <v>1658020</v>
      </c>
      <c r="AD136">
        <v>1761942</v>
      </c>
      <c r="AE136">
        <v>1797058</v>
      </c>
      <c r="AF136">
        <v>1853824</v>
      </c>
      <c r="AG136">
        <v>1922764</v>
      </c>
      <c r="AH136">
        <v>2007511</v>
      </c>
      <c r="AI136">
        <v>2032489</v>
      </c>
      <c r="AJ136">
        <v>2070146</v>
      </c>
      <c r="AK136">
        <v>2105953</v>
      </c>
      <c r="AL136">
        <v>2181693</v>
      </c>
      <c r="AM136">
        <v>2218897</v>
      </c>
      <c r="AN136">
        <v>2245357</v>
      </c>
      <c r="AO136">
        <v>2298425</v>
      </c>
      <c r="AP136">
        <v>2369599</v>
      </c>
      <c r="AQ136">
        <v>2402753</v>
      </c>
      <c r="AR136">
        <v>2420771</v>
      </c>
      <c r="AS136">
        <v>2471490</v>
      </c>
      <c r="AT136">
        <v>2550509</v>
      </c>
      <c r="AU136">
        <v>2604040</v>
      </c>
      <c r="AV136">
        <v>2648417</v>
      </c>
      <c r="AW136">
        <v>2725169</v>
      </c>
      <c r="AX136">
        <v>2830760</v>
      </c>
      <c r="AY136">
        <v>2875416</v>
      </c>
      <c r="AZ136">
        <v>2927919</v>
      </c>
      <c r="BA136">
        <v>3037866</v>
      </c>
      <c r="BB136">
        <v>3147353</v>
      </c>
      <c r="BC136">
        <v>3224421</v>
      </c>
      <c r="BD136">
        <v>3297683</v>
      </c>
      <c r="BE136">
        <v>3388744</v>
      </c>
      <c r="BF136">
        <v>3491123</v>
      </c>
      <c r="BG136">
        <v>3542998</v>
      </c>
      <c r="BH136">
        <v>3613614</v>
      </c>
      <c r="BI136">
        <v>3674507</v>
      </c>
      <c r="BJ136">
        <v>3784327</v>
      </c>
      <c r="BK136">
        <v>3827640</v>
      </c>
      <c r="BL136">
        <v>3844792</v>
      </c>
      <c r="BM136">
        <v>3896168</v>
      </c>
      <c r="BN136">
        <v>3977819</v>
      </c>
      <c r="BO136">
        <v>4034810</v>
      </c>
      <c r="BP136">
        <v>4070411</v>
      </c>
      <c r="BQ136">
        <v>4105024</v>
      </c>
      <c r="BR136">
        <v>4143073</v>
      </c>
      <c r="BS136">
        <v>4228059</v>
      </c>
      <c r="BT136">
        <v>4216402</v>
      </c>
      <c r="BU136">
        <v>4268808</v>
      </c>
      <c r="BV136">
        <v>4343081</v>
      </c>
      <c r="BW136">
        <v>4381251</v>
      </c>
      <c r="BX136">
        <v>4321557</v>
      </c>
      <c r="BY136">
        <v>4347737</v>
      </c>
      <c r="BZ136">
        <v>4406492</v>
      </c>
      <c r="CA136">
        <v>4421163</v>
      </c>
      <c r="CB136">
        <v>4350424</v>
      </c>
      <c r="CC136">
        <v>4336375</v>
      </c>
      <c r="CD136">
        <v>4395086</v>
      </c>
      <c r="CE136">
        <v>4392185</v>
      </c>
      <c r="CF136">
        <v>4294362</v>
      </c>
      <c r="CG136">
        <v>4290764</v>
      </c>
      <c r="CH136">
        <v>4365000</v>
      </c>
      <c r="CI136">
        <v>4326404</v>
      </c>
      <c r="CJ136">
        <v>4147231</v>
      </c>
      <c r="CK136">
        <v>4107482</v>
      </c>
      <c r="CL136">
        <v>4090025</v>
      </c>
      <c r="CM136">
        <v>4122030</v>
      </c>
      <c r="CN136">
        <v>3976229</v>
      </c>
      <c r="CO136">
        <v>4058181</v>
      </c>
      <c r="CP136">
        <v>4145237</v>
      </c>
      <c r="CQ136">
        <v>4183973</v>
      </c>
      <c r="CR136">
        <v>4213894</v>
      </c>
      <c r="CS136">
        <v>4314504</v>
      </c>
      <c r="CT136">
        <v>4427328</v>
      </c>
      <c r="CU136">
        <v>4468372</v>
      </c>
      <c r="CV136">
        <v>4585543</v>
      </c>
      <c r="CW136">
        <v>4702629</v>
      </c>
      <c r="CX136">
        <v>4848035</v>
      </c>
      <c r="CY136">
        <v>4970105</v>
      </c>
      <c r="CZ136">
        <v>5018844</v>
      </c>
      <c r="DA136">
        <v>5117264</v>
      </c>
      <c r="DB136">
        <v>5250883</v>
      </c>
      <c r="DC136">
        <v>5403995</v>
      </c>
      <c r="DD136">
        <v>5356972</v>
      </c>
      <c r="DE136">
        <v>5443776</v>
      </c>
      <c r="DF136">
        <v>5584775</v>
      </c>
      <c r="DG136">
        <v>5726756</v>
      </c>
      <c r="DH136">
        <v>5656530</v>
      </c>
      <c r="DI136">
        <v>5714828</v>
      </c>
      <c r="DJ136">
        <v>5803923</v>
      </c>
      <c r="DK136">
        <v>5940824</v>
      </c>
      <c r="DL136">
        <v>5819983</v>
      </c>
      <c r="DM136">
        <v>5941940</v>
      </c>
      <c r="DN136">
        <v>6074315</v>
      </c>
      <c r="DO136">
        <v>6259453</v>
      </c>
      <c r="DP136">
        <v>6217605</v>
      </c>
      <c r="DQ136">
        <v>6762926</v>
      </c>
      <c r="DR136">
        <v>7376817</v>
      </c>
      <c r="DS136">
        <v>7820167</v>
      </c>
      <c r="DT136">
        <v>8162894</v>
      </c>
      <c r="DU136">
        <v>8557508</v>
      </c>
      <c r="DV136">
        <v>8882645</v>
      </c>
      <c r="DW136">
        <v>9343729</v>
      </c>
      <c r="DX136">
        <v>9692462</v>
      </c>
      <c r="DY136">
        <v>10099248</v>
      </c>
      <c r="DZ136">
        <v>10528562</v>
      </c>
      <c r="EA136">
        <v>10774648</v>
      </c>
      <c r="EB136">
        <v>10780701</v>
      </c>
      <c r="EC136">
        <v>11276944</v>
      </c>
      <c r="ED136">
        <v>11667250</v>
      </c>
      <c r="EE136">
        <v>12049105</v>
      </c>
      <c r="EF136">
        <v>12253605</v>
      </c>
      <c r="EG136">
        <v>12503109</v>
      </c>
      <c r="EH136">
        <v>12847828</v>
      </c>
      <c r="EI136">
        <v>13195652</v>
      </c>
      <c r="EJ136">
        <v>13091208</v>
      </c>
      <c r="EK136">
        <v>13143414</v>
      </c>
      <c r="EL136">
        <v>13705127</v>
      </c>
      <c r="EM136">
        <v>13954551</v>
      </c>
      <c r="EN136">
        <v>13911001</v>
      </c>
      <c r="EO136">
        <v>14141265</v>
      </c>
      <c r="EP136">
        <v>14441054</v>
      </c>
      <c r="EQ136">
        <v>14458989</v>
      </c>
      <c r="ER136">
        <v>14378051</v>
      </c>
      <c r="ES136">
        <v>14400815</v>
      </c>
      <c r="ET136">
        <v>15165626</v>
      </c>
      <c r="EU136">
        <v>15401755</v>
      </c>
      <c r="EV136">
        <v>15409707</v>
      </c>
      <c r="EW136">
        <v>15668297</v>
      </c>
      <c r="EX136">
        <v>0</v>
      </c>
    </row>
    <row r="137" spans="1:154">
      <c r="A137" t="s">
        <v>241</v>
      </c>
      <c r="B137">
        <v>6440</v>
      </c>
      <c r="C137">
        <v>684106</v>
      </c>
      <c r="D137">
        <v>681578</v>
      </c>
      <c r="E137">
        <v>701618</v>
      </c>
      <c r="F137">
        <v>720317</v>
      </c>
      <c r="G137">
        <v>735824</v>
      </c>
      <c r="H137">
        <v>743632</v>
      </c>
      <c r="I137">
        <v>781070</v>
      </c>
      <c r="J137">
        <v>807189</v>
      </c>
      <c r="K137">
        <v>838634</v>
      </c>
      <c r="L137">
        <v>837682</v>
      </c>
      <c r="M137">
        <v>867051</v>
      </c>
      <c r="N137">
        <v>903113</v>
      </c>
      <c r="O137">
        <v>933246</v>
      </c>
      <c r="P137">
        <v>944377</v>
      </c>
      <c r="Q137">
        <v>1013958</v>
      </c>
      <c r="R137">
        <v>1077356</v>
      </c>
      <c r="S137">
        <v>1130245</v>
      </c>
      <c r="T137">
        <v>1179462</v>
      </c>
      <c r="U137">
        <v>1238968</v>
      </c>
      <c r="V137">
        <v>1277228</v>
      </c>
      <c r="W137">
        <v>1324160</v>
      </c>
      <c r="X137">
        <v>1358733</v>
      </c>
      <c r="Y137">
        <v>1425508</v>
      </c>
      <c r="Z137">
        <v>1493072</v>
      </c>
      <c r="AA137">
        <v>1544223</v>
      </c>
      <c r="AB137">
        <v>1594076</v>
      </c>
      <c r="AC137">
        <v>1654805</v>
      </c>
      <c r="AD137">
        <v>1758725</v>
      </c>
      <c r="AE137">
        <v>1793895</v>
      </c>
      <c r="AF137">
        <v>1850659</v>
      </c>
      <c r="AG137">
        <v>1919205</v>
      </c>
      <c r="AH137">
        <v>2003903</v>
      </c>
      <c r="AI137">
        <v>2027895</v>
      </c>
      <c r="AJ137">
        <v>2066019</v>
      </c>
      <c r="AK137">
        <v>2102052</v>
      </c>
      <c r="AL137">
        <v>2176549</v>
      </c>
      <c r="AM137">
        <v>2213876</v>
      </c>
      <c r="AN137">
        <v>2238405</v>
      </c>
      <c r="AO137">
        <v>2286249</v>
      </c>
      <c r="AP137">
        <v>2347021</v>
      </c>
      <c r="AQ137">
        <v>2380469</v>
      </c>
      <c r="AR137">
        <v>2397204</v>
      </c>
      <c r="AS137">
        <v>2446148</v>
      </c>
      <c r="AT137">
        <v>2526312</v>
      </c>
      <c r="AU137">
        <v>2572450</v>
      </c>
      <c r="AV137">
        <v>2615484</v>
      </c>
      <c r="AW137">
        <v>2692566</v>
      </c>
      <c r="AX137">
        <v>2798410</v>
      </c>
      <c r="AY137">
        <v>2849066</v>
      </c>
      <c r="AZ137">
        <v>2903119</v>
      </c>
      <c r="BA137">
        <v>3020264</v>
      </c>
      <c r="BB137">
        <v>3128797</v>
      </c>
      <c r="BC137">
        <v>3208656</v>
      </c>
      <c r="BD137">
        <v>3281821</v>
      </c>
      <c r="BE137">
        <v>3370625</v>
      </c>
      <c r="BF137">
        <v>3472337</v>
      </c>
      <c r="BG137">
        <v>3523422</v>
      </c>
      <c r="BH137">
        <v>3593018</v>
      </c>
      <c r="BI137">
        <v>3649853</v>
      </c>
      <c r="BJ137">
        <v>3757742</v>
      </c>
      <c r="BK137">
        <v>3801381</v>
      </c>
      <c r="BL137">
        <v>3817354</v>
      </c>
      <c r="BM137">
        <v>3868006</v>
      </c>
      <c r="BN137">
        <v>3951076</v>
      </c>
      <c r="BO137">
        <v>4008374</v>
      </c>
      <c r="BP137">
        <v>4043573</v>
      </c>
      <c r="BQ137">
        <v>4078084</v>
      </c>
      <c r="BR137">
        <v>4114850</v>
      </c>
      <c r="BS137">
        <v>4200416</v>
      </c>
      <c r="BT137">
        <v>4188197</v>
      </c>
      <c r="BU137">
        <v>4241371</v>
      </c>
      <c r="BV137">
        <v>4316468</v>
      </c>
      <c r="BW137">
        <v>4354993</v>
      </c>
      <c r="BX137">
        <v>4295238</v>
      </c>
      <c r="BY137">
        <v>4321648</v>
      </c>
      <c r="BZ137">
        <v>4379966</v>
      </c>
      <c r="CA137">
        <v>4395245</v>
      </c>
      <c r="CB137">
        <v>4324866</v>
      </c>
      <c r="CC137">
        <v>4310920</v>
      </c>
      <c r="CD137">
        <v>4366585</v>
      </c>
      <c r="CE137">
        <v>4364067</v>
      </c>
      <c r="CF137">
        <v>4266094</v>
      </c>
      <c r="CG137">
        <v>4262488</v>
      </c>
      <c r="CH137">
        <v>4336716</v>
      </c>
      <c r="CI137">
        <v>4298636</v>
      </c>
      <c r="CJ137">
        <v>4119004</v>
      </c>
      <c r="CK137">
        <v>4079861</v>
      </c>
      <c r="CL137">
        <v>4062699</v>
      </c>
      <c r="CM137">
        <v>4095263</v>
      </c>
      <c r="CN137">
        <v>3949181</v>
      </c>
      <c r="CO137">
        <v>4031221</v>
      </c>
      <c r="CP137">
        <v>4118460</v>
      </c>
      <c r="CQ137">
        <v>4157645</v>
      </c>
      <c r="CR137">
        <v>4187119</v>
      </c>
      <c r="CS137">
        <v>4287334</v>
      </c>
      <c r="CT137">
        <v>4400053</v>
      </c>
      <c r="CU137">
        <v>4441492</v>
      </c>
      <c r="CV137">
        <v>4558534</v>
      </c>
      <c r="CW137">
        <v>4675606</v>
      </c>
      <c r="CX137">
        <v>4823169</v>
      </c>
      <c r="CY137">
        <v>4944973</v>
      </c>
      <c r="CZ137">
        <v>4994623</v>
      </c>
      <c r="DA137">
        <v>5093081</v>
      </c>
      <c r="DB137">
        <v>5226622</v>
      </c>
      <c r="DC137">
        <v>5379919</v>
      </c>
      <c r="DD137">
        <v>5333242</v>
      </c>
      <c r="DE137">
        <v>5420140</v>
      </c>
      <c r="DF137">
        <v>5560940</v>
      </c>
      <c r="DG137">
        <v>5703174</v>
      </c>
      <c r="DH137">
        <v>5632891</v>
      </c>
      <c r="DI137">
        <v>5691443</v>
      </c>
      <c r="DJ137">
        <v>5780414</v>
      </c>
      <c r="DK137">
        <v>5917644</v>
      </c>
      <c r="DL137">
        <v>5796827</v>
      </c>
      <c r="DM137">
        <v>5918987</v>
      </c>
      <c r="DN137">
        <v>6051176</v>
      </c>
      <c r="DO137">
        <v>6235995</v>
      </c>
      <c r="DP137">
        <v>6194084</v>
      </c>
      <c r="DQ137">
        <v>6739828</v>
      </c>
      <c r="DR137">
        <v>7353471</v>
      </c>
      <c r="DS137">
        <v>7797619</v>
      </c>
      <c r="DT137">
        <v>8140620</v>
      </c>
      <c r="DU137">
        <v>8534306</v>
      </c>
      <c r="DV137">
        <v>8859150</v>
      </c>
      <c r="DW137">
        <v>9320148</v>
      </c>
      <c r="DX137">
        <v>9668612</v>
      </c>
      <c r="DY137">
        <v>10075277</v>
      </c>
      <c r="DZ137">
        <v>10504401</v>
      </c>
      <c r="EA137">
        <v>10750189</v>
      </c>
      <c r="EB137">
        <v>10756203</v>
      </c>
      <c r="EC137">
        <v>11251962</v>
      </c>
      <c r="ED137">
        <v>11641982</v>
      </c>
      <c r="EE137">
        <v>12024672</v>
      </c>
      <c r="EF137">
        <v>12229137</v>
      </c>
      <c r="EG137">
        <v>12478715</v>
      </c>
      <c r="EH137">
        <v>12822949</v>
      </c>
      <c r="EI137">
        <v>13171026</v>
      </c>
      <c r="EJ137">
        <v>13066246</v>
      </c>
      <c r="EK137">
        <v>13118316</v>
      </c>
      <c r="EL137">
        <v>13680640</v>
      </c>
      <c r="EM137">
        <v>13930548</v>
      </c>
      <c r="EN137">
        <v>13886966</v>
      </c>
      <c r="EO137">
        <v>14117408</v>
      </c>
      <c r="EP137">
        <v>14416680</v>
      </c>
      <c r="EQ137">
        <v>14434858</v>
      </c>
      <c r="ER137">
        <v>14353401</v>
      </c>
      <c r="ES137">
        <v>14376720</v>
      </c>
      <c r="ET137">
        <v>15141072</v>
      </c>
      <c r="EU137">
        <v>15377316</v>
      </c>
      <c r="EV137">
        <v>15385151</v>
      </c>
      <c r="EW137">
        <v>15643934</v>
      </c>
      <c r="EX137">
        <v>0</v>
      </c>
    </row>
    <row r="138" spans="1:154">
      <c r="A138" t="s">
        <v>248</v>
      </c>
      <c r="B138">
        <v>25990</v>
      </c>
      <c r="C138">
        <v>625555</v>
      </c>
      <c r="D138">
        <v>621532</v>
      </c>
      <c r="E138">
        <v>634011</v>
      </c>
      <c r="F138">
        <v>652058</v>
      </c>
      <c r="G138">
        <v>669663</v>
      </c>
      <c r="H138">
        <v>676274</v>
      </c>
      <c r="I138">
        <v>704146</v>
      </c>
      <c r="J138">
        <v>730006</v>
      </c>
      <c r="K138">
        <v>764195</v>
      </c>
      <c r="L138">
        <v>762029</v>
      </c>
      <c r="M138">
        <v>780156</v>
      </c>
      <c r="N138">
        <v>815934</v>
      </c>
      <c r="O138">
        <v>848933</v>
      </c>
      <c r="P138">
        <v>858032</v>
      </c>
      <c r="Q138">
        <v>915442</v>
      </c>
      <c r="R138">
        <v>978111</v>
      </c>
      <c r="S138">
        <v>1033871</v>
      </c>
      <c r="T138">
        <v>1080727</v>
      </c>
      <c r="U138">
        <v>1127468</v>
      </c>
      <c r="V138">
        <v>1163441</v>
      </c>
      <c r="W138">
        <v>1212520</v>
      </c>
      <c r="X138">
        <v>1243186</v>
      </c>
      <c r="Y138">
        <v>1296544</v>
      </c>
      <c r="Z138">
        <v>1360810</v>
      </c>
      <c r="AA138">
        <v>1403360</v>
      </c>
      <c r="AB138">
        <v>1449237</v>
      </c>
      <c r="AC138">
        <v>1496064</v>
      </c>
      <c r="AD138">
        <v>1586595</v>
      </c>
      <c r="AE138">
        <v>1624193</v>
      </c>
      <c r="AF138">
        <v>1675490</v>
      </c>
      <c r="AG138">
        <v>1732564</v>
      </c>
      <c r="AH138">
        <v>1802221</v>
      </c>
      <c r="AI138">
        <v>1829312</v>
      </c>
      <c r="AJ138">
        <v>1861775</v>
      </c>
      <c r="AK138">
        <v>1884211</v>
      </c>
      <c r="AL138">
        <v>1944599</v>
      </c>
      <c r="AM138">
        <v>1985917</v>
      </c>
      <c r="AN138">
        <v>2003476</v>
      </c>
      <c r="AO138">
        <v>2038056</v>
      </c>
      <c r="AP138">
        <v>2082291</v>
      </c>
      <c r="AQ138">
        <v>2120293</v>
      </c>
      <c r="AR138">
        <v>2129014</v>
      </c>
      <c r="AS138">
        <v>2164969</v>
      </c>
      <c r="AT138">
        <v>2227025</v>
      </c>
      <c r="AU138">
        <v>2278412</v>
      </c>
      <c r="AV138">
        <v>2314409</v>
      </c>
      <c r="AW138">
        <v>2377818</v>
      </c>
      <c r="AX138">
        <v>2465769</v>
      </c>
      <c r="AY138">
        <v>2522435</v>
      </c>
      <c r="AZ138">
        <v>2567118</v>
      </c>
      <c r="BA138">
        <v>2669630</v>
      </c>
      <c r="BB138">
        <v>2757798</v>
      </c>
      <c r="BC138">
        <v>2843971</v>
      </c>
      <c r="BD138">
        <v>2907447</v>
      </c>
      <c r="BE138">
        <v>2980723</v>
      </c>
      <c r="BF138">
        <v>3061551</v>
      </c>
      <c r="BG138">
        <v>3120602</v>
      </c>
      <c r="BH138">
        <v>3180635</v>
      </c>
      <c r="BI138">
        <v>3222623</v>
      </c>
      <c r="BJ138">
        <v>3309878</v>
      </c>
      <c r="BK138">
        <v>3361433</v>
      </c>
      <c r="BL138">
        <v>3367981</v>
      </c>
      <c r="BM138">
        <v>3404123</v>
      </c>
      <c r="BN138">
        <v>3465570</v>
      </c>
      <c r="BO138">
        <v>3531482</v>
      </c>
      <c r="BP138">
        <v>3556655</v>
      </c>
      <c r="BQ138">
        <v>3576467</v>
      </c>
      <c r="BR138">
        <v>3608518</v>
      </c>
      <c r="BS138">
        <v>3689566</v>
      </c>
      <c r="BT138">
        <v>3665547</v>
      </c>
      <c r="BU138">
        <v>3705583</v>
      </c>
      <c r="BV138">
        <v>3755076</v>
      </c>
      <c r="BW138">
        <v>3803456</v>
      </c>
      <c r="BX138">
        <v>3734198</v>
      </c>
      <c r="BY138">
        <v>3745046</v>
      </c>
      <c r="BZ138">
        <v>3778273</v>
      </c>
      <c r="CA138">
        <v>3804776</v>
      </c>
      <c r="CB138">
        <v>3723334</v>
      </c>
      <c r="CC138">
        <v>3694644</v>
      </c>
      <c r="CD138">
        <v>3723674</v>
      </c>
      <c r="CE138">
        <v>3731513</v>
      </c>
      <c r="CF138">
        <v>3623358</v>
      </c>
      <c r="CG138">
        <v>3605020</v>
      </c>
      <c r="CH138">
        <v>3652683</v>
      </c>
      <c r="CI138">
        <v>3625686</v>
      </c>
      <c r="CJ138">
        <v>3435675</v>
      </c>
      <c r="CK138">
        <v>3382498</v>
      </c>
      <c r="CL138">
        <v>3357764</v>
      </c>
      <c r="CM138">
        <v>3381989</v>
      </c>
      <c r="CN138">
        <v>3224266</v>
      </c>
      <c r="CO138">
        <v>3292988</v>
      </c>
      <c r="CP138">
        <v>3352690</v>
      </c>
      <c r="CQ138">
        <v>3403908</v>
      </c>
      <c r="CR138">
        <v>3424548</v>
      </c>
      <c r="CS138">
        <v>3513649</v>
      </c>
      <c r="CT138">
        <v>3609754</v>
      </c>
      <c r="CU138">
        <v>3673689</v>
      </c>
      <c r="CV138">
        <v>3779890</v>
      </c>
      <c r="CW138">
        <v>3887460</v>
      </c>
      <c r="CX138">
        <v>4008203</v>
      </c>
      <c r="CY138">
        <v>4143790</v>
      </c>
      <c r="CZ138">
        <v>4185391</v>
      </c>
      <c r="DA138">
        <v>4268734</v>
      </c>
      <c r="DB138">
        <v>4370722</v>
      </c>
      <c r="DC138">
        <v>4535574</v>
      </c>
      <c r="DD138">
        <v>4493119</v>
      </c>
      <c r="DE138">
        <v>4565983</v>
      </c>
      <c r="DF138">
        <v>4678033</v>
      </c>
      <c r="DG138">
        <v>4834414</v>
      </c>
      <c r="DH138">
        <v>4759583</v>
      </c>
      <c r="DI138">
        <v>4803196</v>
      </c>
      <c r="DJ138">
        <v>4861747</v>
      </c>
      <c r="DK138">
        <v>5014264</v>
      </c>
      <c r="DL138">
        <v>4904015</v>
      </c>
      <c r="DM138">
        <v>5009960</v>
      </c>
      <c r="DN138">
        <v>5099199</v>
      </c>
      <c r="DO138">
        <v>5299107</v>
      </c>
      <c r="DP138">
        <v>5250624</v>
      </c>
      <c r="DQ138">
        <v>5777537</v>
      </c>
      <c r="DR138">
        <v>6338184</v>
      </c>
      <c r="DS138">
        <v>6804397</v>
      </c>
      <c r="DT138">
        <v>7143060</v>
      </c>
      <c r="DU138">
        <v>7520786</v>
      </c>
      <c r="DV138">
        <v>7781929</v>
      </c>
      <c r="DW138">
        <v>8259584</v>
      </c>
      <c r="DX138">
        <v>8603804</v>
      </c>
      <c r="DY138">
        <v>8993793</v>
      </c>
      <c r="DZ138">
        <v>9361488</v>
      </c>
      <c r="EA138">
        <v>9621400</v>
      </c>
      <c r="EB138">
        <v>9714062</v>
      </c>
      <c r="EC138">
        <v>10102631</v>
      </c>
      <c r="ED138">
        <v>10428308</v>
      </c>
      <c r="EE138">
        <v>10827448</v>
      </c>
      <c r="EF138">
        <v>11025613</v>
      </c>
      <c r="EG138">
        <v>11255459</v>
      </c>
      <c r="EH138">
        <v>11568866</v>
      </c>
      <c r="EI138">
        <v>11905488</v>
      </c>
      <c r="EJ138">
        <v>11887895</v>
      </c>
      <c r="EK138">
        <v>11956773</v>
      </c>
      <c r="EL138">
        <v>12328321</v>
      </c>
      <c r="EM138">
        <v>12590802</v>
      </c>
      <c r="EN138">
        <v>12544412</v>
      </c>
      <c r="EO138">
        <v>12755579</v>
      </c>
      <c r="EP138">
        <v>12995555</v>
      </c>
      <c r="EQ138">
        <v>13062567</v>
      </c>
      <c r="ER138">
        <v>13045757</v>
      </c>
      <c r="ES138">
        <v>13092507</v>
      </c>
      <c r="ET138">
        <v>13644248</v>
      </c>
      <c r="EU138">
        <v>13895364</v>
      </c>
      <c r="EV138">
        <v>13902850</v>
      </c>
      <c r="EW138">
        <v>14144061</v>
      </c>
      <c r="EX138">
        <v>0</v>
      </c>
    </row>
    <row r="139" spans="1:154">
      <c r="A139" t="s">
        <v>249</v>
      </c>
      <c r="B139">
        <v>26164</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row>
    <row r="140" spans="1:154">
      <c r="A140" t="s">
        <v>418</v>
      </c>
      <c r="B140">
        <v>6448</v>
      </c>
      <c r="C140">
        <v>156</v>
      </c>
      <c r="D140">
        <v>186</v>
      </c>
      <c r="E140">
        <v>226</v>
      </c>
      <c r="F140">
        <v>5</v>
      </c>
      <c r="G140">
        <v>27</v>
      </c>
      <c r="H140">
        <v>56</v>
      </c>
      <c r="I140">
        <v>78</v>
      </c>
      <c r="J140">
        <v>104</v>
      </c>
      <c r="K140">
        <v>138</v>
      </c>
      <c r="L140">
        <v>211</v>
      </c>
      <c r="M140">
        <v>0</v>
      </c>
      <c r="N140">
        <v>0</v>
      </c>
      <c r="O140">
        <v>0</v>
      </c>
      <c r="P140">
        <v>0</v>
      </c>
      <c r="Q140">
        <v>0</v>
      </c>
      <c r="R140">
        <v>0</v>
      </c>
      <c r="S140">
        <v>0</v>
      </c>
      <c r="T140">
        <v>0</v>
      </c>
      <c r="U140">
        <v>0</v>
      </c>
      <c r="V140">
        <v>0</v>
      </c>
      <c r="W140">
        <v>0</v>
      </c>
      <c r="X140">
        <v>0</v>
      </c>
      <c r="Y140">
        <v>0</v>
      </c>
      <c r="Z140">
        <v>0</v>
      </c>
      <c r="AA140">
        <v>0</v>
      </c>
      <c r="AB140">
        <v>0</v>
      </c>
      <c r="AC140">
        <v>0</v>
      </c>
      <c r="AD140">
        <v>14194</v>
      </c>
      <c r="AE140">
        <v>14169</v>
      </c>
      <c r="AF140">
        <v>0</v>
      </c>
      <c r="AG140">
        <v>15000</v>
      </c>
      <c r="AH140">
        <v>15000</v>
      </c>
      <c r="AI140">
        <v>15000</v>
      </c>
      <c r="AJ140">
        <v>15000</v>
      </c>
      <c r="AK140">
        <v>15000</v>
      </c>
      <c r="AL140">
        <v>14845</v>
      </c>
      <c r="AM140">
        <v>14845</v>
      </c>
      <c r="AN140">
        <v>15000</v>
      </c>
      <c r="AO140">
        <v>15000</v>
      </c>
      <c r="AP140">
        <v>14845</v>
      </c>
      <c r="AQ140">
        <v>14845</v>
      </c>
      <c r="AR140">
        <v>15000</v>
      </c>
      <c r="AS140">
        <v>15000</v>
      </c>
      <c r="AT140">
        <v>15000</v>
      </c>
      <c r="AU140">
        <v>15000</v>
      </c>
      <c r="AV140">
        <v>15000</v>
      </c>
      <c r="AW140">
        <v>15000</v>
      </c>
      <c r="AX140">
        <v>15000</v>
      </c>
      <c r="AY140">
        <v>15000</v>
      </c>
      <c r="AZ140">
        <v>15000</v>
      </c>
      <c r="BA140">
        <v>15000</v>
      </c>
      <c r="BB140">
        <v>15000</v>
      </c>
      <c r="BC140">
        <v>15000</v>
      </c>
      <c r="BD140">
        <v>15000</v>
      </c>
      <c r="BE140">
        <v>15000</v>
      </c>
      <c r="BF140">
        <v>15000</v>
      </c>
      <c r="BG140">
        <v>15000</v>
      </c>
      <c r="BH140">
        <v>15000</v>
      </c>
      <c r="BI140">
        <v>15000</v>
      </c>
      <c r="BJ140">
        <v>15000</v>
      </c>
      <c r="BK140">
        <v>15000</v>
      </c>
      <c r="BL140">
        <v>15000</v>
      </c>
      <c r="BM140">
        <v>15000</v>
      </c>
      <c r="BN140">
        <v>15000</v>
      </c>
      <c r="BO140">
        <v>15000</v>
      </c>
      <c r="BP140">
        <v>15000</v>
      </c>
      <c r="BQ140">
        <v>15000</v>
      </c>
      <c r="BR140">
        <v>15000</v>
      </c>
      <c r="BS140">
        <v>15000</v>
      </c>
      <c r="BT140">
        <v>15000</v>
      </c>
      <c r="BU140">
        <v>15000</v>
      </c>
      <c r="BV140">
        <v>15000</v>
      </c>
      <c r="BW140">
        <v>15000</v>
      </c>
      <c r="BX140">
        <v>15000</v>
      </c>
      <c r="BY140">
        <v>15000</v>
      </c>
      <c r="BZ140">
        <v>15000</v>
      </c>
      <c r="CA140">
        <v>15000</v>
      </c>
      <c r="CB140">
        <v>15000</v>
      </c>
      <c r="CC140">
        <v>15000</v>
      </c>
      <c r="CD140">
        <v>15000</v>
      </c>
      <c r="CE140">
        <v>15000</v>
      </c>
      <c r="CF140">
        <v>15000</v>
      </c>
      <c r="CG140">
        <v>15000</v>
      </c>
      <c r="CH140">
        <v>15000</v>
      </c>
      <c r="CI140">
        <v>15000</v>
      </c>
      <c r="CJ140">
        <v>15000</v>
      </c>
      <c r="CK140">
        <v>15000</v>
      </c>
      <c r="CL140">
        <v>15000</v>
      </c>
      <c r="CM140">
        <v>15000</v>
      </c>
      <c r="CN140">
        <v>15000</v>
      </c>
      <c r="CO140">
        <v>15000</v>
      </c>
      <c r="CP140">
        <v>15000</v>
      </c>
      <c r="CQ140">
        <v>15000</v>
      </c>
      <c r="CR140">
        <v>15000</v>
      </c>
      <c r="CS140">
        <v>15000</v>
      </c>
      <c r="CT140">
        <v>15000</v>
      </c>
      <c r="CU140">
        <v>15000</v>
      </c>
      <c r="CV140">
        <v>15000</v>
      </c>
      <c r="CW140">
        <v>15000</v>
      </c>
      <c r="CX140">
        <v>15000</v>
      </c>
      <c r="CY140">
        <v>15000</v>
      </c>
      <c r="CZ140">
        <v>15000</v>
      </c>
      <c r="DA140">
        <v>15000</v>
      </c>
      <c r="DB140">
        <v>14000</v>
      </c>
      <c r="DC140">
        <v>14000</v>
      </c>
      <c r="DD140">
        <v>14000</v>
      </c>
      <c r="DE140">
        <v>14000</v>
      </c>
      <c r="DF140">
        <v>14000</v>
      </c>
      <c r="DG140">
        <v>14000</v>
      </c>
      <c r="DH140">
        <v>14000</v>
      </c>
      <c r="DI140">
        <v>14000</v>
      </c>
      <c r="DJ140">
        <v>14000</v>
      </c>
      <c r="DK140">
        <v>14000</v>
      </c>
      <c r="DL140">
        <v>14000</v>
      </c>
      <c r="DM140">
        <v>14000</v>
      </c>
      <c r="DN140">
        <v>14000</v>
      </c>
      <c r="DO140">
        <v>14000</v>
      </c>
      <c r="DP140">
        <v>14000</v>
      </c>
      <c r="DQ140">
        <v>14000</v>
      </c>
      <c r="DR140">
        <v>14000</v>
      </c>
      <c r="DS140">
        <v>14000</v>
      </c>
      <c r="DT140">
        <v>11921</v>
      </c>
      <c r="DU140">
        <v>11921</v>
      </c>
      <c r="DV140">
        <v>11921</v>
      </c>
      <c r="DW140">
        <v>11921</v>
      </c>
      <c r="DX140">
        <v>10239</v>
      </c>
      <c r="DY140">
        <v>10239</v>
      </c>
      <c r="DZ140">
        <v>10239</v>
      </c>
      <c r="EA140">
        <v>10239</v>
      </c>
      <c r="EB140">
        <v>8441</v>
      </c>
      <c r="EC140">
        <v>8441</v>
      </c>
      <c r="ED140">
        <v>8441</v>
      </c>
      <c r="EE140">
        <v>8441</v>
      </c>
      <c r="EF140">
        <v>7112</v>
      </c>
      <c r="EG140">
        <v>7112</v>
      </c>
      <c r="EH140">
        <v>7112</v>
      </c>
      <c r="EI140">
        <v>7112</v>
      </c>
      <c r="EJ140">
        <v>5695</v>
      </c>
      <c r="EK140">
        <v>5695</v>
      </c>
      <c r="EL140">
        <v>15000</v>
      </c>
      <c r="EM140">
        <v>15000</v>
      </c>
      <c r="EN140">
        <v>13612</v>
      </c>
      <c r="EO140">
        <v>13612</v>
      </c>
      <c r="EP140">
        <v>13612</v>
      </c>
      <c r="EQ140">
        <v>13612</v>
      </c>
      <c r="ER140">
        <v>12315</v>
      </c>
      <c r="ES140">
        <v>12315</v>
      </c>
      <c r="ET140">
        <v>15000</v>
      </c>
      <c r="EU140">
        <v>15000</v>
      </c>
      <c r="EV140">
        <v>13024</v>
      </c>
      <c r="EW140">
        <v>13024</v>
      </c>
      <c r="EX140">
        <v>0</v>
      </c>
    </row>
    <row r="141" spans="1:154">
      <c r="A141" t="s">
        <v>422</v>
      </c>
      <c r="B141">
        <v>6526</v>
      </c>
      <c r="C141">
        <v>58395</v>
      </c>
      <c r="D141">
        <v>59860</v>
      </c>
      <c r="E141">
        <v>67381</v>
      </c>
      <c r="F141">
        <v>68254</v>
      </c>
      <c r="G141">
        <v>66134</v>
      </c>
      <c r="H141">
        <v>67302</v>
      </c>
      <c r="I141">
        <v>76846</v>
      </c>
      <c r="J141">
        <v>77079</v>
      </c>
      <c r="K141">
        <v>74301</v>
      </c>
      <c r="L141">
        <v>75442</v>
      </c>
      <c r="M141">
        <v>86895</v>
      </c>
      <c r="N141">
        <v>87179</v>
      </c>
      <c r="O141">
        <v>84313</v>
      </c>
      <c r="P141">
        <v>86345</v>
      </c>
      <c r="Q141">
        <v>98516</v>
      </c>
      <c r="R141">
        <v>99245</v>
      </c>
      <c r="S141">
        <v>96374</v>
      </c>
      <c r="T141">
        <v>98735</v>
      </c>
      <c r="U141">
        <v>111500</v>
      </c>
      <c r="V141">
        <v>113787</v>
      </c>
      <c r="W141">
        <v>111640</v>
      </c>
      <c r="X141">
        <v>115547</v>
      </c>
      <c r="Y141">
        <v>128964</v>
      </c>
      <c r="Z141">
        <v>132262</v>
      </c>
      <c r="AA141">
        <v>140863</v>
      </c>
      <c r="AB141">
        <v>144839</v>
      </c>
      <c r="AC141">
        <v>158741</v>
      </c>
      <c r="AD141">
        <v>157936</v>
      </c>
      <c r="AE141">
        <v>155533</v>
      </c>
      <c r="AF141">
        <v>175169</v>
      </c>
      <c r="AG141">
        <v>171641</v>
      </c>
      <c r="AH141">
        <v>186682</v>
      </c>
      <c r="AI141">
        <v>183583</v>
      </c>
      <c r="AJ141">
        <v>189244</v>
      </c>
      <c r="AK141">
        <v>202841</v>
      </c>
      <c r="AL141">
        <v>217105</v>
      </c>
      <c r="AM141">
        <v>213114</v>
      </c>
      <c r="AN141">
        <v>219929</v>
      </c>
      <c r="AO141">
        <v>233193</v>
      </c>
      <c r="AP141">
        <v>249885</v>
      </c>
      <c r="AQ141">
        <v>245331</v>
      </c>
      <c r="AR141">
        <v>253190</v>
      </c>
      <c r="AS141">
        <v>266179</v>
      </c>
      <c r="AT141">
        <v>284287</v>
      </c>
      <c r="AU141">
        <v>279038</v>
      </c>
      <c r="AV141">
        <v>286075</v>
      </c>
      <c r="AW141">
        <v>299748</v>
      </c>
      <c r="AX141">
        <v>317641</v>
      </c>
      <c r="AY141">
        <v>311631</v>
      </c>
      <c r="AZ141">
        <v>321001</v>
      </c>
      <c r="BA141">
        <v>335634</v>
      </c>
      <c r="BB141">
        <v>355999</v>
      </c>
      <c r="BC141">
        <v>349685</v>
      </c>
      <c r="BD141">
        <v>359374</v>
      </c>
      <c r="BE141">
        <v>374902</v>
      </c>
      <c r="BF141">
        <v>395786</v>
      </c>
      <c r="BG141">
        <v>387820</v>
      </c>
      <c r="BH141">
        <v>397383</v>
      </c>
      <c r="BI141">
        <v>412230</v>
      </c>
      <c r="BJ141">
        <v>432864</v>
      </c>
      <c r="BK141">
        <v>424948</v>
      </c>
      <c r="BL141">
        <v>434373</v>
      </c>
      <c r="BM141">
        <v>448883</v>
      </c>
      <c r="BN141">
        <v>470506</v>
      </c>
      <c r="BO141">
        <v>461892</v>
      </c>
      <c r="BP141">
        <v>471918</v>
      </c>
      <c r="BQ141">
        <v>486617</v>
      </c>
      <c r="BR141">
        <v>491332</v>
      </c>
      <c r="BS141">
        <v>495850</v>
      </c>
      <c r="BT141">
        <v>507650</v>
      </c>
      <c r="BU141">
        <v>520788</v>
      </c>
      <c r="BV141">
        <v>546392</v>
      </c>
      <c r="BW141">
        <v>536537</v>
      </c>
      <c r="BX141">
        <v>546040</v>
      </c>
      <c r="BY141">
        <v>561602</v>
      </c>
      <c r="BZ141">
        <v>586693</v>
      </c>
      <c r="CA141">
        <v>575469</v>
      </c>
      <c r="CB141">
        <v>586532</v>
      </c>
      <c r="CC141">
        <v>601276</v>
      </c>
      <c r="CD141">
        <v>627911</v>
      </c>
      <c r="CE141">
        <v>617554</v>
      </c>
      <c r="CF141">
        <v>627736</v>
      </c>
      <c r="CG141">
        <v>642468</v>
      </c>
      <c r="CH141">
        <v>669033</v>
      </c>
      <c r="CI141">
        <v>657950</v>
      </c>
      <c r="CJ141">
        <v>668329</v>
      </c>
      <c r="CK141">
        <v>682363</v>
      </c>
      <c r="CL141">
        <v>689935</v>
      </c>
      <c r="CM141">
        <v>698274</v>
      </c>
      <c r="CN141">
        <v>709915</v>
      </c>
      <c r="CO141">
        <v>723233</v>
      </c>
      <c r="CP141">
        <v>750770</v>
      </c>
      <c r="CQ141">
        <v>738737</v>
      </c>
      <c r="CR141">
        <v>747571</v>
      </c>
      <c r="CS141">
        <v>758685</v>
      </c>
      <c r="CT141">
        <v>775299</v>
      </c>
      <c r="CU141">
        <v>752803</v>
      </c>
      <c r="CV141">
        <v>763644</v>
      </c>
      <c r="CW141">
        <v>773146</v>
      </c>
      <c r="CX141">
        <v>799966</v>
      </c>
      <c r="CY141">
        <v>786183</v>
      </c>
      <c r="CZ141">
        <v>794232</v>
      </c>
      <c r="DA141">
        <v>809347</v>
      </c>
      <c r="DB141">
        <v>841900</v>
      </c>
      <c r="DC141">
        <v>830345</v>
      </c>
      <c r="DD141">
        <v>826123</v>
      </c>
      <c r="DE141">
        <v>840157</v>
      </c>
      <c r="DF141">
        <v>868907</v>
      </c>
      <c r="DG141">
        <v>854760</v>
      </c>
      <c r="DH141">
        <v>859308</v>
      </c>
      <c r="DI141">
        <v>874247</v>
      </c>
      <c r="DJ141">
        <v>904667</v>
      </c>
      <c r="DK141">
        <v>889380</v>
      </c>
      <c r="DL141">
        <v>878812</v>
      </c>
      <c r="DM141">
        <v>895027</v>
      </c>
      <c r="DN141">
        <v>937977</v>
      </c>
      <c r="DO141">
        <v>922888</v>
      </c>
      <c r="DP141">
        <v>929460</v>
      </c>
      <c r="DQ141">
        <v>948291</v>
      </c>
      <c r="DR141">
        <v>1001287</v>
      </c>
      <c r="DS141">
        <v>979222</v>
      </c>
      <c r="DT141">
        <v>985639</v>
      </c>
      <c r="DU141">
        <v>1001599</v>
      </c>
      <c r="DV141">
        <v>1065300</v>
      </c>
      <c r="DW141">
        <v>1048643</v>
      </c>
      <c r="DX141">
        <v>1054569</v>
      </c>
      <c r="DY141">
        <v>1071245</v>
      </c>
      <c r="DZ141">
        <v>1132674</v>
      </c>
      <c r="EA141">
        <v>1118550</v>
      </c>
      <c r="EB141">
        <v>1033700</v>
      </c>
      <c r="EC141">
        <v>1140890</v>
      </c>
      <c r="ED141">
        <v>1205233</v>
      </c>
      <c r="EE141">
        <v>1188783</v>
      </c>
      <c r="EF141">
        <v>1196412</v>
      </c>
      <c r="EG141">
        <v>1216144</v>
      </c>
      <c r="EH141">
        <v>1246971</v>
      </c>
      <c r="EI141">
        <v>1258426</v>
      </c>
      <c r="EJ141">
        <v>1172656</v>
      </c>
      <c r="EK141">
        <v>1155848</v>
      </c>
      <c r="EL141">
        <v>1337319</v>
      </c>
      <c r="EM141">
        <v>1324746</v>
      </c>
      <c r="EN141">
        <v>1328942</v>
      </c>
      <c r="EO141">
        <v>1348217</v>
      </c>
      <c r="EP141">
        <v>1407513</v>
      </c>
      <c r="EQ141">
        <v>1358679</v>
      </c>
      <c r="ER141">
        <v>1295329</v>
      </c>
      <c r="ES141">
        <v>1271898</v>
      </c>
      <c r="ET141">
        <v>1481824</v>
      </c>
      <c r="EU141">
        <v>1466952</v>
      </c>
      <c r="EV141">
        <v>1469277</v>
      </c>
      <c r="EW141">
        <v>1486849</v>
      </c>
      <c r="EX141">
        <v>0</v>
      </c>
    </row>
    <row r="142" spans="1:154">
      <c r="A142" t="s">
        <v>242</v>
      </c>
      <c r="B142">
        <v>25994</v>
      </c>
      <c r="C142">
        <v>3454</v>
      </c>
      <c r="D142">
        <v>3103</v>
      </c>
      <c r="E142">
        <v>3063</v>
      </c>
      <c r="F142">
        <v>2954</v>
      </c>
      <c r="G142">
        <v>2890</v>
      </c>
      <c r="H142">
        <v>2803</v>
      </c>
      <c r="I142">
        <v>2724</v>
      </c>
      <c r="J142">
        <v>2637</v>
      </c>
      <c r="K142">
        <v>2564</v>
      </c>
      <c r="L142">
        <v>2507</v>
      </c>
      <c r="M142">
        <v>2445</v>
      </c>
      <c r="N142">
        <v>2379</v>
      </c>
      <c r="O142">
        <v>2320</v>
      </c>
      <c r="P142">
        <v>2298</v>
      </c>
      <c r="Q142">
        <v>2256</v>
      </c>
      <c r="R142">
        <v>2164</v>
      </c>
      <c r="S142">
        <v>2200</v>
      </c>
      <c r="T142">
        <v>2157</v>
      </c>
      <c r="U142">
        <v>2133</v>
      </c>
      <c r="V142">
        <v>2124</v>
      </c>
      <c r="W142">
        <v>2087</v>
      </c>
      <c r="X142">
        <v>2075</v>
      </c>
      <c r="Y142">
        <v>2068</v>
      </c>
      <c r="Z142">
        <v>2057</v>
      </c>
      <c r="AA142">
        <v>2043</v>
      </c>
      <c r="AB142">
        <v>2034</v>
      </c>
      <c r="AC142">
        <v>2028</v>
      </c>
      <c r="AD142">
        <v>2030</v>
      </c>
      <c r="AE142">
        <v>1976</v>
      </c>
      <c r="AF142">
        <v>1978</v>
      </c>
      <c r="AG142">
        <v>2372</v>
      </c>
      <c r="AH142">
        <v>2421</v>
      </c>
      <c r="AI142">
        <v>3407</v>
      </c>
      <c r="AJ142">
        <v>3075</v>
      </c>
      <c r="AK142">
        <v>2849</v>
      </c>
      <c r="AL142">
        <v>4263</v>
      </c>
      <c r="AM142">
        <v>4398</v>
      </c>
      <c r="AN142">
        <v>6514</v>
      </c>
      <c r="AO142">
        <v>12176</v>
      </c>
      <c r="AP142">
        <v>22578</v>
      </c>
      <c r="AQ142">
        <v>22284</v>
      </c>
      <c r="AR142">
        <v>23567</v>
      </c>
      <c r="AS142">
        <v>25342</v>
      </c>
      <c r="AT142">
        <v>24197</v>
      </c>
      <c r="AU142">
        <v>31590</v>
      </c>
      <c r="AV142">
        <v>32933</v>
      </c>
      <c r="AW142">
        <v>32603</v>
      </c>
      <c r="AX142">
        <v>32350</v>
      </c>
      <c r="AY142">
        <v>26350</v>
      </c>
      <c r="AZ142">
        <v>24800</v>
      </c>
      <c r="BA142">
        <v>17602</v>
      </c>
      <c r="BB142">
        <v>18556</v>
      </c>
      <c r="BC142">
        <v>15765</v>
      </c>
      <c r="BD142">
        <v>15862</v>
      </c>
      <c r="BE142">
        <v>18119</v>
      </c>
      <c r="BF142">
        <v>18786</v>
      </c>
      <c r="BG142">
        <v>19576</v>
      </c>
      <c r="BH142">
        <v>20596</v>
      </c>
      <c r="BI142">
        <v>24654</v>
      </c>
      <c r="BJ142">
        <v>26585</v>
      </c>
      <c r="BK142">
        <v>26259</v>
      </c>
      <c r="BL142">
        <v>27438</v>
      </c>
      <c r="BM142">
        <v>28162</v>
      </c>
      <c r="BN142">
        <v>26743</v>
      </c>
      <c r="BO142">
        <v>26436</v>
      </c>
      <c r="BP142">
        <v>26838</v>
      </c>
      <c r="BQ142">
        <v>26940</v>
      </c>
      <c r="BR142">
        <v>28223</v>
      </c>
      <c r="BS142">
        <v>27643</v>
      </c>
      <c r="BT142">
        <v>28205</v>
      </c>
      <c r="BU142">
        <v>27437</v>
      </c>
      <c r="BV142">
        <v>26613</v>
      </c>
      <c r="BW142">
        <v>26258</v>
      </c>
      <c r="BX142">
        <v>26319</v>
      </c>
      <c r="BY142">
        <v>26089</v>
      </c>
      <c r="BZ142">
        <v>26526</v>
      </c>
      <c r="CA142">
        <v>25918</v>
      </c>
      <c r="CB142">
        <v>25558</v>
      </c>
      <c r="CC142">
        <v>25455</v>
      </c>
      <c r="CD142">
        <v>28501</v>
      </c>
      <c r="CE142">
        <v>28118</v>
      </c>
      <c r="CF142">
        <v>28268</v>
      </c>
      <c r="CG142">
        <v>28276</v>
      </c>
      <c r="CH142">
        <v>28284</v>
      </c>
      <c r="CI142">
        <v>27768</v>
      </c>
      <c r="CJ142">
        <v>28227</v>
      </c>
      <c r="CK142">
        <v>27621</v>
      </c>
      <c r="CL142">
        <v>27326</v>
      </c>
      <c r="CM142">
        <v>26767</v>
      </c>
      <c r="CN142">
        <v>27048</v>
      </c>
      <c r="CO142">
        <v>26960</v>
      </c>
      <c r="CP142">
        <v>26777</v>
      </c>
      <c r="CQ142">
        <v>26328</v>
      </c>
      <c r="CR142">
        <v>26775</v>
      </c>
      <c r="CS142">
        <v>27170</v>
      </c>
      <c r="CT142">
        <v>27275</v>
      </c>
      <c r="CU142">
        <v>26880</v>
      </c>
      <c r="CV142">
        <v>27009</v>
      </c>
      <c r="CW142">
        <v>27023</v>
      </c>
      <c r="CX142">
        <v>24866</v>
      </c>
      <c r="CY142">
        <v>25132</v>
      </c>
      <c r="CZ142">
        <v>24221</v>
      </c>
      <c r="DA142">
        <v>24183</v>
      </c>
      <c r="DB142">
        <v>24261</v>
      </c>
      <c r="DC142">
        <v>24076</v>
      </c>
      <c r="DD142">
        <v>23730</v>
      </c>
      <c r="DE142">
        <v>23636</v>
      </c>
      <c r="DF142">
        <v>23835</v>
      </c>
      <c r="DG142">
        <v>23582</v>
      </c>
      <c r="DH142">
        <v>23639</v>
      </c>
      <c r="DI142">
        <v>23385</v>
      </c>
      <c r="DJ142">
        <v>23509</v>
      </c>
      <c r="DK142">
        <v>23180</v>
      </c>
      <c r="DL142">
        <v>23156</v>
      </c>
      <c r="DM142">
        <v>22953</v>
      </c>
      <c r="DN142">
        <v>23139</v>
      </c>
      <c r="DO142">
        <v>23458</v>
      </c>
      <c r="DP142">
        <v>23521</v>
      </c>
      <c r="DQ142">
        <v>23098</v>
      </c>
      <c r="DR142">
        <v>23346</v>
      </c>
      <c r="DS142">
        <v>22548</v>
      </c>
      <c r="DT142">
        <v>22274</v>
      </c>
      <c r="DU142">
        <v>23202</v>
      </c>
      <c r="DV142">
        <v>23495</v>
      </c>
      <c r="DW142">
        <v>23581</v>
      </c>
      <c r="DX142">
        <v>23850</v>
      </c>
      <c r="DY142">
        <v>23971</v>
      </c>
      <c r="DZ142">
        <v>24161</v>
      </c>
      <c r="EA142">
        <v>24459</v>
      </c>
      <c r="EB142">
        <v>24498</v>
      </c>
      <c r="EC142">
        <v>24982</v>
      </c>
      <c r="ED142">
        <v>25268</v>
      </c>
      <c r="EE142">
        <v>24433</v>
      </c>
      <c r="EF142">
        <v>24468</v>
      </c>
      <c r="EG142">
        <v>24394</v>
      </c>
      <c r="EH142">
        <v>24879</v>
      </c>
      <c r="EI142">
        <v>24626</v>
      </c>
      <c r="EJ142">
        <v>24962</v>
      </c>
      <c r="EK142">
        <v>25098</v>
      </c>
      <c r="EL142">
        <v>24487</v>
      </c>
      <c r="EM142">
        <v>24003</v>
      </c>
      <c r="EN142">
        <v>24035</v>
      </c>
      <c r="EO142">
        <v>23857</v>
      </c>
      <c r="EP142">
        <v>24374</v>
      </c>
      <c r="EQ142">
        <v>24131</v>
      </c>
      <c r="ER142">
        <v>24650</v>
      </c>
      <c r="ES142">
        <v>24095</v>
      </c>
      <c r="ET142">
        <v>24554</v>
      </c>
      <c r="EU142">
        <v>24439</v>
      </c>
      <c r="EV142">
        <v>24556</v>
      </c>
      <c r="EW142">
        <v>24363</v>
      </c>
      <c r="EX142">
        <v>0</v>
      </c>
    </row>
    <row r="143" spans="1:154">
      <c r="A143" t="s">
        <v>243</v>
      </c>
      <c r="B143">
        <v>26000</v>
      </c>
      <c r="C143">
        <v>2139</v>
      </c>
      <c r="D143">
        <v>2043</v>
      </c>
      <c r="E143">
        <v>2007</v>
      </c>
      <c r="F143">
        <v>1984</v>
      </c>
      <c r="G143">
        <v>1984</v>
      </c>
      <c r="H143">
        <v>1882</v>
      </c>
      <c r="I143">
        <v>1849</v>
      </c>
      <c r="J143">
        <v>1808</v>
      </c>
      <c r="K143">
        <v>1827</v>
      </c>
      <c r="L143">
        <v>1725</v>
      </c>
      <c r="M143">
        <v>1725</v>
      </c>
      <c r="N143">
        <v>1725</v>
      </c>
      <c r="O143">
        <v>1186</v>
      </c>
      <c r="P143">
        <v>1187</v>
      </c>
      <c r="Q143">
        <v>1187</v>
      </c>
      <c r="R143">
        <v>1187</v>
      </c>
      <c r="S143">
        <v>1187</v>
      </c>
      <c r="T143">
        <v>1187</v>
      </c>
      <c r="U143">
        <v>1187</v>
      </c>
      <c r="V143">
        <v>1187</v>
      </c>
      <c r="W143">
        <v>1187</v>
      </c>
      <c r="X143">
        <v>1187</v>
      </c>
      <c r="Y143">
        <v>1187</v>
      </c>
      <c r="Z143">
        <v>1187</v>
      </c>
      <c r="AA143">
        <v>1187</v>
      </c>
      <c r="AB143">
        <v>1187</v>
      </c>
      <c r="AC143">
        <v>1187</v>
      </c>
      <c r="AD143">
        <v>1187</v>
      </c>
      <c r="AE143">
        <v>1187</v>
      </c>
      <c r="AF143">
        <v>1187</v>
      </c>
      <c r="AG143">
        <v>1187</v>
      </c>
      <c r="AH143">
        <v>1187</v>
      </c>
      <c r="AI143">
        <v>1187</v>
      </c>
      <c r="AJ143">
        <v>1052</v>
      </c>
      <c r="AK143">
        <v>1052</v>
      </c>
      <c r="AL143">
        <v>881</v>
      </c>
      <c r="AM143">
        <v>623</v>
      </c>
      <c r="AN143">
        <v>438</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row>
    <row r="144" spans="1:154">
      <c r="A144" t="s">
        <v>244</v>
      </c>
      <c r="B144">
        <v>25998</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row>
    <row r="145" spans="1:154">
      <c r="A145" t="s">
        <v>245</v>
      </c>
      <c r="B145">
        <v>25996</v>
      </c>
      <c r="C145">
        <v>2139</v>
      </c>
      <c r="D145">
        <v>2043</v>
      </c>
      <c r="E145">
        <v>2007</v>
      </c>
      <c r="F145">
        <v>1984</v>
      </c>
      <c r="G145">
        <v>1984</v>
      </c>
      <c r="H145">
        <v>1882</v>
      </c>
      <c r="I145">
        <v>1849</v>
      </c>
      <c r="J145">
        <v>1808</v>
      </c>
      <c r="K145">
        <v>1827</v>
      </c>
      <c r="L145">
        <v>1725</v>
      </c>
      <c r="M145">
        <v>1725</v>
      </c>
      <c r="N145">
        <v>1725</v>
      </c>
      <c r="O145">
        <v>1186</v>
      </c>
      <c r="P145">
        <v>1187</v>
      </c>
      <c r="Q145">
        <v>1187</v>
      </c>
      <c r="R145">
        <v>1187</v>
      </c>
      <c r="S145">
        <v>1187</v>
      </c>
      <c r="T145">
        <v>1187</v>
      </c>
      <c r="U145">
        <v>1187</v>
      </c>
      <c r="V145">
        <v>1187</v>
      </c>
      <c r="W145">
        <v>1187</v>
      </c>
      <c r="X145">
        <v>1187</v>
      </c>
      <c r="Y145">
        <v>1187</v>
      </c>
      <c r="Z145">
        <v>1187</v>
      </c>
      <c r="AA145">
        <v>1187</v>
      </c>
      <c r="AB145">
        <v>1187</v>
      </c>
      <c r="AC145">
        <v>1187</v>
      </c>
      <c r="AD145">
        <v>1187</v>
      </c>
      <c r="AE145">
        <v>1187</v>
      </c>
      <c r="AF145">
        <v>1187</v>
      </c>
      <c r="AG145">
        <v>1187</v>
      </c>
      <c r="AH145">
        <v>1187</v>
      </c>
      <c r="AI145">
        <v>1187</v>
      </c>
      <c r="AJ145">
        <v>1052</v>
      </c>
      <c r="AK145">
        <v>1052</v>
      </c>
      <c r="AL145">
        <v>881</v>
      </c>
      <c r="AM145">
        <v>623</v>
      </c>
      <c r="AN145">
        <v>438</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row>
    <row r="146" spans="1:154">
      <c r="A146" t="s">
        <v>252</v>
      </c>
      <c r="B146">
        <v>6458</v>
      </c>
      <c r="C146">
        <v>746</v>
      </c>
      <c r="D146">
        <v>705</v>
      </c>
      <c r="E146">
        <v>680</v>
      </c>
      <c r="F146">
        <v>654</v>
      </c>
      <c r="G146">
        <v>633</v>
      </c>
      <c r="H146">
        <v>601</v>
      </c>
      <c r="I146">
        <v>572</v>
      </c>
      <c r="J146">
        <v>550</v>
      </c>
      <c r="K146">
        <v>520</v>
      </c>
      <c r="L146">
        <v>493</v>
      </c>
      <c r="M146">
        <v>465</v>
      </c>
      <c r="N146">
        <v>441</v>
      </c>
      <c r="O146">
        <v>415</v>
      </c>
      <c r="P146">
        <v>383</v>
      </c>
      <c r="Q146">
        <v>353</v>
      </c>
      <c r="R146">
        <v>322</v>
      </c>
      <c r="S146">
        <v>307</v>
      </c>
      <c r="T146">
        <v>275</v>
      </c>
      <c r="U146">
        <v>261</v>
      </c>
      <c r="V146">
        <v>241</v>
      </c>
      <c r="W146">
        <v>204</v>
      </c>
      <c r="X146">
        <v>180</v>
      </c>
      <c r="Y146">
        <v>152</v>
      </c>
      <c r="Z146">
        <v>141</v>
      </c>
      <c r="AA146">
        <v>116</v>
      </c>
      <c r="AB146">
        <v>96</v>
      </c>
      <c r="AC146">
        <v>83</v>
      </c>
      <c r="AD146">
        <v>72</v>
      </c>
      <c r="AE146">
        <v>61</v>
      </c>
      <c r="AF146">
        <v>52</v>
      </c>
      <c r="AG146">
        <v>40</v>
      </c>
      <c r="AH146">
        <v>36</v>
      </c>
      <c r="AI146">
        <v>27</v>
      </c>
      <c r="AJ146">
        <v>25</v>
      </c>
      <c r="AK146">
        <v>22</v>
      </c>
      <c r="AL146">
        <v>21</v>
      </c>
      <c r="AM146">
        <v>21</v>
      </c>
      <c r="AN146">
        <v>22</v>
      </c>
      <c r="AO146">
        <v>20</v>
      </c>
      <c r="AP146">
        <v>16</v>
      </c>
      <c r="AQ146">
        <v>15</v>
      </c>
      <c r="AR146">
        <v>14</v>
      </c>
      <c r="AS146">
        <v>13</v>
      </c>
      <c r="AT146">
        <v>13</v>
      </c>
      <c r="AU146">
        <v>14</v>
      </c>
      <c r="AV146">
        <v>11</v>
      </c>
      <c r="AW146">
        <v>10</v>
      </c>
      <c r="AX146">
        <v>10</v>
      </c>
      <c r="AY146">
        <v>11</v>
      </c>
      <c r="AZ146">
        <v>10</v>
      </c>
      <c r="BA146">
        <v>10</v>
      </c>
      <c r="BB146">
        <v>10</v>
      </c>
      <c r="BC146">
        <v>10</v>
      </c>
      <c r="BD146">
        <v>8</v>
      </c>
      <c r="BE146">
        <v>8</v>
      </c>
      <c r="BF146">
        <v>8</v>
      </c>
      <c r="BG146">
        <v>8</v>
      </c>
      <c r="BH146">
        <v>8</v>
      </c>
      <c r="BI146">
        <v>7</v>
      </c>
      <c r="BJ146">
        <v>6</v>
      </c>
      <c r="BK146">
        <v>6</v>
      </c>
      <c r="BL146">
        <v>6</v>
      </c>
      <c r="BM146">
        <v>6</v>
      </c>
      <c r="BN146">
        <v>6</v>
      </c>
      <c r="BO146">
        <v>6</v>
      </c>
      <c r="BP146">
        <v>6</v>
      </c>
      <c r="BQ146">
        <v>6</v>
      </c>
      <c r="BR146">
        <v>6</v>
      </c>
      <c r="BS146">
        <v>6</v>
      </c>
      <c r="BT146">
        <v>5</v>
      </c>
      <c r="BU146">
        <v>4</v>
      </c>
      <c r="BV146">
        <v>2</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row>
    <row r="147" spans="1:154">
      <c r="A147" t="s">
        <v>253</v>
      </c>
      <c r="B147">
        <v>6460</v>
      </c>
      <c r="C147">
        <v>26361</v>
      </c>
      <c r="D147">
        <v>27378</v>
      </c>
      <c r="E147">
        <v>28676</v>
      </c>
      <c r="F147">
        <v>27767</v>
      </c>
      <c r="G147">
        <v>28609</v>
      </c>
      <c r="H147">
        <v>29247</v>
      </c>
      <c r="I147">
        <v>29832</v>
      </c>
      <c r="J147">
        <v>30033</v>
      </c>
      <c r="K147">
        <v>31462</v>
      </c>
      <c r="L147">
        <v>31484</v>
      </c>
      <c r="M147">
        <v>31209</v>
      </c>
      <c r="N147">
        <v>30572</v>
      </c>
      <c r="O147">
        <v>31624</v>
      </c>
      <c r="P147">
        <v>33484</v>
      </c>
      <c r="Q147">
        <v>34969</v>
      </c>
      <c r="R147">
        <v>35325</v>
      </c>
      <c r="S147">
        <v>35546</v>
      </c>
      <c r="T147">
        <v>37472</v>
      </c>
      <c r="U147">
        <v>39169</v>
      </c>
      <c r="V147">
        <v>40336</v>
      </c>
      <c r="W147">
        <v>42926</v>
      </c>
      <c r="X147">
        <v>45535</v>
      </c>
      <c r="Y147">
        <v>47291</v>
      </c>
      <c r="Z147">
        <v>47479</v>
      </c>
      <c r="AA147">
        <v>50496</v>
      </c>
      <c r="AB147">
        <v>53373</v>
      </c>
      <c r="AC147">
        <v>56180</v>
      </c>
      <c r="AD147">
        <v>58119</v>
      </c>
      <c r="AE147">
        <v>60178</v>
      </c>
      <c r="AF147">
        <v>65151</v>
      </c>
      <c r="AG147">
        <v>71063</v>
      </c>
      <c r="AH147">
        <v>72737</v>
      </c>
      <c r="AI147">
        <v>75048</v>
      </c>
      <c r="AJ147">
        <v>76347</v>
      </c>
      <c r="AK147">
        <v>78794</v>
      </c>
      <c r="AL147">
        <v>80214</v>
      </c>
      <c r="AM147">
        <v>82883</v>
      </c>
      <c r="AN147">
        <v>85428</v>
      </c>
      <c r="AO147">
        <v>86539</v>
      </c>
      <c r="AP147">
        <v>88180</v>
      </c>
      <c r="AQ147">
        <v>90818</v>
      </c>
      <c r="AR147">
        <v>94295</v>
      </c>
      <c r="AS147">
        <v>95893</v>
      </c>
      <c r="AT147">
        <v>96799</v>
      </c>
      <c r="AU147">
        <v>94174</v>
      </c>
      <c r="AV147">
        <v>95581</v>
      </c>
      <c r="AW147">
        <v>95060</v>
      </c>
      <c r="AX147">
        <v>91002</v>
      </c>
      <c r="AY147">
        <v>88244</v>
      </c>
      <c r="AZ147">
        <v>88837</v>
      </c>
      <c r="BA147">
        <v>89161</v>
      </c>
      <c r="BB147">
        <v>85478</v>
      </c>
      <c r="BC147">
        <v>84605</v>
      </c>
      <c r="BD147">
        <v>86007</v>
      </c>
      <c r="BE147">
        <v>85310</v>
      </c>
      <c r="BF147">
        <v>82677</v>
      </c>
      <c r="BG147">
        <v>83807</v>
      </c>
      <c r="BH147">
        <v>85357</v>
      </c>
      <c r="BI147">
        <v>87373</v>
      </c>
      <c r="BJ147">
        <v>85628</v>
      </c>
      <c r="BK147">
        <v>86141</v>
      </c>
      <c r="BL147">
        <v>87192</v>
      </c>
      <c r="BM147">
        <v>86684</v>
      </c>
      <c r="BN147">
        <v>85408</v>
      </c>
      <c r="BO147">
        <v>83866</v>
      </c>
      <c r="BP147">
        <v>83125</v>
      </c>
      <c r="BQ147">
        <v>82747</v>
      </c>
      <c r="BR147">
        <v>80945</v>
      </c>
      <c r="BS147">
        <v>81286</v>
      </c>
      <c r="BT147">
        <v>82725</v>
      </c>
      <c r="BU147">
        <v>83470</v>
      </c>
      <c r="BV147">
        <v>82046</v>
      </c>
      <c r="BW147">
        <v>80463</v>
      </c>
      <c r="BX147">
        <v>79485</v>
      </c>
      <c r="BY147">
        <v>76869</v>
      </c>
      <c r="BZ147">
        <v>73769</v>
      </c>
      <c r="CA147">
        <v>72104</v>
      </c>
      <c r="CB147">
        <v>70734</v>
      </c>
      <c r="CC147">
        <v>70163</v>
      </c>
      <c r="CD147">
        <v>66198</v>
      </c>
      <c r="CE147">
        <v>66671</v>
      </c>
      <c r="CF147">
        <v>69107</v>
      </c>
      <c r="CG147">
        <v>70564</v>
      </c>
      <c r="CH147">
        <v>72015</v>
      </c>
      <c r="CI147">
        <v>78144</v>
      </c>
      <c r="CJ147">
        <v>79477</v>
      </c>
      <c r="CK147">
        <v>80897</v>
      </c>
      <c r="CL147">
        <v>77678</v>
      </c>
      <c r="CM147">
        <v>80619</v>
      </c>
      <c r="CN147">
        <v>81570</v>
      </c>
      <c r="CO147">
        <v>84292</v>
      </c>
      <c r="CP147">
        <v>80897</v>
      </c>
      <c r="CQ147">
        <v>82282</v>
      </c>
      <c r="CR147">
        <v>84298</v>
      </c>
      <c r="CS147">
        <v>84450</v>
      </c>
      <c r="CT147">
        <v>81905</v>
      </c>
      <c r="CU147">
        <v>104451</v>
      </c>
      <c r="CV147">
        <v>122541</v>
      </c>
      <c r="CW147">
        <v>141028</v>
      </c>
      <c r="CX147">
        <v>153581</v>
      </c>
      <c r="CY147">
        <v>162265</v>
      </c>
      <c r="CZ147">
        <v>167733</v>
      </c>
      <c r="DA147">
        <v>171230</v>
      </c>
      <c r="DB147">
        <v>168975</v>
      </c>
      <c r="DC147">
        <v>179625</v>
      </c>
      <c r="DD147">
        <v>189665</v>
      </c>
      <c r="DE147">
        <v>199592</v>
      </c>
      <c r="DF147">
        <v>202637</v>
      </c>
      <c r="DG147">
        <v>206181</v>
      </c>
      <c r="DH147">
        <v>213572</v>
      </c>
      <c r="DI147">
        <v>214207</v>
      </c>
      <c r="DJ147">
        <v>208841</v>
      </c>
      <c r="DK147">
        <v>218455</v>
      </c>
      <c r="DL147">
        <v>232621</v>
      </c>
      <c r="DM147">
        <v>239422</v>
      </c>
      <c r="DN147">
        <v>238161</v>
      </c>
      <c r="DO147">
        <v>257702</v>
      </c>
      <c r="DP147">
        <v>283735</v>
      </c>
      <c r="DQ147">
        <v>284878</v>
      </c>
      <c r="DR147">
        <v>260719</v>
      </c>
      <c r="DS147">
        <v>242483</v>
      </c>
      <c r="DT147">
        <v>232208</v>
      </c>
      <c r="DU147">
        <v>221311</v>
      </c>
      <c r="DV147">
        <v>204489</v>
      </c>
      <c r="DW147">
        <v>212010</v>
      </c>
      <c r="DX147">
        <v>215821</v>
      </c>
      <c r="DY147">
        <v>213558</v>
      </c>
      <c r="DZ147">
        <v>209694</v>
      </c>
      <c r="EA147">
        <v>223605</v>
      </c>
      <c r="EB147">
        <v>226625</v>
      </c>
      <c r="EC147">
        <v>225308</v>
      </c>
      <c r="ED147">
        <v>218480</v>
      </c>
      <c r="EE147">
        <v>228808</v>
      </c>
      <c r="EF147">
        <v>232512</v>
      </c>
      <c r="EG147">
        <v>236168</v>
      </c>
      <c r="EH147">
        <v>231885</v>
      </c>
      <c r="EI147">
        <v>241584</v>
      </c>
      <c r="EJ147">
        <v>250577</v>
      </c>
      <c r="EK147">
        <v>254473</v>
      </c>
      <c r="EL147">
        <v>249802</v>
      </c>
      <c r="EM147">
        <v>254975</v>
      </c>
      <c r="EN147">
        <v>260197</v>
      </c>
      <c r="EO147">
        <v>258959</v>
      </c>
      <c r="EP147">
        <v>250872</v>
      </c>
      <c r="EQ147">
        <v>253070</v>
      </c>
      <c r="ER147">
        <v>263767</v>
      </c>
      <c r="ES147">
        <v>268888</v>
      </c>
      <c r="ET147">
        <v>263118</v>
      </c>
      <c r="EU147">
        <v>271219</v>
      </c>
      <c r="EV147">
        <v>280286</v>
      </c>
      <c r="EW147">
        <v>282577</v>
      </c>
      <c r="EX147">
        <v>0</v>
      </c>
    </row>
    <row r="148" spans="1:154">
      <c r="A148" t="s">
        <v>255</v>
      </c>
      <c r="B148">
        <v>6432</v>
      </c>
      <c r="C148">
        <v>12094</v>
      </c>
      <c r="D148">
        <v>12357</v>
      </c>
      <c r="E148">
        <v>12359</v>
      </c>
      <c r="F148">
        <v>12630</v>
      </c>
      <c r="G148">
        <v>12598</v>
      </c>
      <c r="H148">
        <v>12842</v>
      </c>
      <c r="I148">
        <v>12860</v>
      </c>
      <c r="J148">
        <v>13195</v>
      </c>
      <c r="K148">
        <v>13163</v>
      </c>
      <c r="L148">
        <v>13497</v>
      </c>
      <c r="M148">
        <v>13473</v>
      </c>
      <c r="N148">
        <v>13833</v>
      </c>
      <c r="O148">
        <v>13868</v>
      </c>
      <c r="P148">
        <v>14232</v>
      </c>
      <c r="Q148">
        <v>14242</v>
      </c>
      <c r="R148">
        <v>14679</v>
      </c>
      <c r="S148">
        <v>14707</v>
      </c>
      <c r="T148">
        <v>15112</v>
      </c>
      <c r="U148">
        <v>15164</v>
      </c>
      <c r="V148">
        <v>15637</v>
      </c>
      <c r="W148">
        <v>15723</v>
      </c>
      <c r="X148">
        <v>16177</v>
      </c>
      <c r="Y148">
        <v>16230</v>
      </c>
      <c r="Z148">
        <v>16721</v>
      </c>
      <c r="AA148">
        <v>16757</v>
      </c>
      <c r="AB148">
        <v>17226</v>
      </c>
      <c r="AC148">
        <v>17282</v>
      </c>
      <c r="AD148">
        <v>17829</v>
      </c>
      <c r="AE148">
        <v>17859</v>
      </c>
      <c r="AF148">
        <v>18355</v>
      </c>
      <c r="AG148">
        <v>18428</v>
      </c>
      <c r="AH148">
        <v>18871</v>
      </c>
      <c r="AI148">
        <v>18998</v>
      </c>
      <c r="AJ148">
        <v>19487</v>
      </c>
      <c r="AK148">
        <v>20518</v>
      </c>
      <c r="AL148">
        <v>20076</v>
      </c>
      <c r="AM148">
        <v>20097</v>
      </c>
      <c r="AN148">
        <v>20617</v>
      </c>
      <c r="AO148">
        <v>20654</v>
      </c>
      <c r="AP148">
        <v>21249</v>
      </c>
      <c r="AQ148">
        <v>21271</v>
      </c>
      <c r="AR148">
        <v>21798</v>
      </c>
      <c r="AS148">
        <v>21790</v>
      </c>
      <c r="AT148">
        <v>22406</v>
      </c>
      <c r="AU148">
        <v>22402</v>
      </c>
      <c r="AV148">
        <v>22950</v>
      </c>
      <c r="AW148">
        <v>22985</v>
      </c>
      <c r="AX148">
        <v>23594</v>
      </c>
      <c r="AY148">
        <v>23655</v>
      </c>
      <c r="AZ148">
        <v>24227</v>
      </c>
      <c r="BA148">
        <v>24118</v>
      </c>
      <c r="BB148">
        <v>24790</v>
      </c>
      <c r="BC148">
        <v>24674</v>
      </c>
      <c r="BD148">
        <v>25287</v>
      </c>
      <c r="BE148">
        <v>25454</v>
      </c>
      <c r="BF148">
        <v>26229</v>
      </c>
      <c r="BG148">
        <v>26232</v>
      </c>
      <c r="BH148">
        <v>26872</v>
      </c>
      <c r="BI148">
        <v>26941</v>
      </c>
      <c r="BJ148">
        <v>27622</v>
      </c>
      <c r="BK148">
        <v>27628</v>
      </c>
      <c r="BL148">
        <v>28307</v>
      </c>
      <c r="BM148">
        <v>28405</v>
      </c>
      <c r="BN148">
        <v>28890</v>
      </c>
      <c r="BO148">
        <v>28940</v>
      </c>
      <c r="BP148">
        <v>29371</v>
      </c>
      <c r="BQ148">
        <v>29445</v>
      </c>
      <c r="BR148">
        <v>29909</v>
      </c>
      <c r="BS148">
        <v>30001</v>
      </c>
      <c r="BT148">
        <v>30609</v>
      </c>
      <c r="BU148">
        <v>30648</v>
      </c>
      <c r="BV148">
        <v>30526</v>
      </c>
      <c r="BW148">
        <v>31236</v>
      </c>
      <c r="BX148">
        <v>31787</v>
      </c>
      <c r="BY148">
        <v>31763</v>
      </c>
      <c r="BZ148">
        <v>32263</v>
      </c>
      <c r="CA148">
        <v>32443</v>
      </c>
      <c r="CB148">
        <v>33096</v>
      </c>
      <c r="CC148">
        <v>33099</v>
      </c>
      <c r="CD148">
        <v>33555</v>
      </c>
      <c r="CE148">
        <v>33724</v>
      </c>
      <c r="CF148">
        <v>34398</v>
      </c>
      <c r="CG148">
        <v>34455</v>
      </c>
      <c r="CH148">
        <v>34956</v>
      </c>
      <c r="CI148">
        <v>35248</v>
      </c>
      <c r="CJ148">
        <v>35904</v>
      </c>
      <c r="CK148">
        <v>35958</v>
      </c>
      <c r="CL148">
        <v>36396</v>
      </c>
      <c r="CM148">
        <v>36555</v>
      </c>
      <c r="CN148">
        <v>37148</v>
      </c>
      <c r="CO148">
        <v>37155</v>
      </c>
      <c r="CP148">
        <v>37781</v>
      </c>
      <c r="CQ148">
        <v>37713</v>
      </c>
      <c r="CR148">
        <v>38713</v>
      </c>
      <c r="CS148">
        <v>38684</v>
      </c>
      <c r="CT148">
        <v>39354</v>
      </c>
      <c r="CU148">
        <v>39373</v>
      </c>
      <c r="CV148">
        <v>39793</v>
      </c>
      <c r="CW148">
        <v>39930</v>
      </c>
      <c r="CX148">
        <v>40480</v>
      </c>
      <c r="CY148">
        <v>40468</v>
      </c>
      <c r="CZ148">
        <v>40940</v>
      </c>
      <c r="DA148">
        <v>40994</v>
      </c>
      <c r="DB148">
        <v>41566</v>
      </c>
      <c r="DC148">
        <v>41567</v>
      </c>
      <c r="DD148">
        <v>41985</v>
      </c>
      <c r="DE148">
        <v>42055</v>
      </c>
      <c r="DF148">
        <v>42702</v>
      </c>
      <c r="DG148">
        <v>42778</v>
      </c>
      <c r="DH148">
        <v>43333</v>
      </c>
      <c r="DI148">
        <v>43470</v>
      </c>
      <c r="DJ148">
        <v>44204</v>
      </c>
      <c r="DK148">
        <v>44565</v>
      </c>
      <c r="DL148">
        <v>45132</v>
      </c>
      <c r="DM148">
        <v>45116</v>
      </c>
      <c r="DN148">
        <v>45769</v>
      </c>
      <c r="DO148">
        <v>45682</v>
      </c>
      <c r="DP148">
        <v>46170</v>
      </c>
      <c r="DQ148">
        <v>46054</v>
      </c>
      <c r="DR148">
        <v>46747</v>
      </c>
      <c r="DS148">
        <v>46689</v>
      </c>
      <c r="DT148">
        <v>47204</v>
      </c>
      <c r="DU148">
        <v>47239</v>
      </c>
      <c r="DV148">
        <v>47845</v>
      </c>
      <c r="DW148">
        <v>47750</v>
      </c>
      <c r="DX148">
        <v>47927</v>
      </c>
      <c r="DY148">
        <v>48092</v>
      </c>
      <c r="DZ148">
        <v>48707</v>
      </c>
      <c r="EA148">
        <v>48777</v>
      </c>
      <c r="EB148">
        <v>49209</v>
      </c>
      <c r="EC148">
        <v>49498</v>
      </c>
      <c r="ED148">
        <v>49970</v>
      </c>
      <c r="EE148">
        <v>50076</v>
      </c>
      <c r="EF148">
        <v>50436</v>
      </c>
      <c r="EG148">
        <v>50381</v>
      </c>
      <c r="EH148">
        <v>50257</v>
      </c>
      <c r="EI148">
        <v>50298</v>
      </c>
      <c r="EJ148">
        <v>50481</v>
      </c>
      <c r="EK148">
        <v>50357</v>
      </c>
      <c r="EL148">
        <v>50487</v>
      </c>
      <c r="EM148">
        <v>50467</v>
      </c>
      <c r="EN148">
        <v>50605</v>
      </c>
      <c r="EO148">
        <v>50911</v>
      </c>
      <c r="EP148">
        <v>51257</v>
      </c>
      <c r="EQ148">
        <v>50736</v>
      </c>
      <c r="ER148">
        <v>50967</v>
      </c>
      <c r="ES148">
        <v>50822</v>
      </c>
      <c r="ET148">
        <v>51149</v>
      </c>
      <c r="EU148">
        <v>51050</v>
      </c>
      <c r="EV148">
        <v>51245</v>
      </c>
      <c r="EW148">
        <v>51261</v>
      </c>
      <c r="EX148">
        <v>0</v>
      </c>
    </row>
    <row r="149" spans="1:154">
      <c r="A149" t="s">
        <v>257</v>
      </c>
      <c r="B149">
        <v>6466</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962</v>
      </c>
      <c r="AL149">
        <v>1166</v>
      </c>
      <c r="AM149">
        <v>1763</v>
      </c>
      <c r="AN149">
        <v>2807</v>
      </c>
      <c r="AO149">
        <v>3583</v>
      </c>
      <c r="AP149">
        <v>5822</v>
      </c>
      <c r="AQ149">
        <v>6106</v>
      </c>
      <c r="AR149">
        <v>7153</v>
      </c>
      <c r="AS149">
        <v>7483</v>
      </c>
      <c r="AT149">
        <v>7772</v>
      </c>
      <c r="AU149">
        <v>7440</v>
      </c>
      <c r="AV149">
        <v>7693</v>
      </c>
      <c r="AW149">
        <v>7437</v>
      </c>
      <c r="AX149">
        <v>7688</v>
      </c>
      <c r="AY149">
        <v>7421</v>
      </c>
      <c r="AZ149">
        <v>7675</v>
      </c>
      <c r="BA149">
        <v>6705</v>
      </c>
      <c r="BB149">
        <v>6959</v>
      </c>
      <c r="BC149">
        <v>6669</v>
      </c>
      <c r="BD149">
        <v>6924</v>
      </c>
      <c r="BE149">
        <v>6631</v>
      </c>
      <c r="BF149">
        <v>6884</v>
      </c>
      <c r="BG149">
        <v>6791</v>
      </c>
      <c r="BH149">
        <v>6788</v>
      </c>
      <c r="BI149">
        <v>6548</v>
      </c>
      <c r="BJ149">
        <v>6800</v>
      </c>
      <c r="BK149">
        <v>6503</v>
      </c>
      <c r="BL149">
        <v>6555</v>
      </c>
      <c r="BM149">
        <v>6640</v>
      </c>
      <c r="BN149">
        <v>6802</v>
      </c>
      <c r="BO149">
        <v>6590</v>
      </c>
      <c r="BP149">
        <v>6753</v>
      </c>
      <c r="BQ149">
        <v>6618</v>
      </c>
      <c r="BR149">
        <v>6661</v>
      </c>
      <c r="BS149">
        <v>6600</v>
      </c>
      <c r="BT149">
        <v>7326</v>
      </c>
      <c r="BU149">
        <v>7174</v>
      </c>
      <c r="BV149">
        <v>7269</v>
      </c>
      <c r="BW149">
        <v>6553</v>
      </c>
      <c r="BX149">
        <v>6699</v>
      </c>
      <c r="BY149">
        <v>4192</v>
      </c>
      <c r="BZ149">
        <v>6635</v>
      </c>
      <c r="CA149">
        <v>6605</v>
      </c>
      <c r="CB149">
        <v>6573</v>
      </c>
      <c r="CC149">
        <v>6700</v>
      </c>
      <c r="CD149">
        <v>6700</v>
      </c>
      <c r="CE149">
        <v>6697</v>
      </c>
      <c r="CF149">
        <v>6657</v>
      </c>
      <c r="CG149">
        <v>6701</v>
      </c>
      <c r="CH149">
        <v>6550</v>
      </c>
      <c r="CI149">
        <v>6629</v>
      </c>
      <c r="CJ149">
        <v>6514</v>
      </c>
      <c r="CK149">
        <v>6554</v>
      </c>
      <c r="CL149">
        <v>6390</v>
      </c>
      <c r="CM149">
        <v>6478</v>
      </c>
      <c r="CN149">
        <v>6357</v>
      </c>
      <c r="CO149">
        <v>6392</v>
      </c>
      <c r="CP149">
        <v>6217</v>
      </c>
      <c r="CQ149">
        <v>6304</v>
      </c>
      <c r="CR149">
        <v>6176</v>
      </c>
      <c r="CS149">
        <v>6203</v>
      </c>
      <c r="CT149">
        <v>6028</v>
      </c>
      <c r="CU149">
        <v>6106</v>
      </c>
      <c r="CV149">
        <v>5977</v>
      </c>
      <c r="CW149">
        <v>6000</v>
      </c>
      <c r="CX149">
        <v>5823</v>
      </c>
      <c r="CY149">
        <v>5895</v>
      </c>
      <c r="CZ149">
        <v>5759</v>
      </c>
      <c r="DA149">
        <v>5780</v>
      </c>
      <c r="DB149">
        <v>5598</v>
      </c>
      <c r="DC149">
        <v>5598</v>
      </c>
      <c r="DD149">
        <v>5533</v>
      </c>
      <c r="DE149">
        <v>5550</v>
      </c>
      <c r="DF149">
        <v>5360</v>
      </c>
      <c r="DG149">
        <v>5426</v>
      </c>
      <c r="DH149">
        <v>5283</v>
      </c>
      <c r="DI149">
        <v>5296</v>
      </c>
      <c r="DJ149">
        <v>5095</v>
      </c>
      <c r="DK149">
        <v>5163</v>
      </c>
      <c r="DL149">
        <v>5011</v>
      </c>
      <c r="DM149">
        <v>5015</v>
      </c>
      <c r="DN149">
        <v>4861</v>
      </c>
      <c r="DO149">
        <v>4562</v>
      </c>
      <c r="DP149">
        <v>4484</v>
      </c>
      <c r="DQ149">
        <v>4404</v>
      </c>
      <c r="DR149">
        <v>4322</v>
      </c>
      <c r="DS149">
        <v>4241</v>
      </c>
      <c r="DT149">
        <v>4156</v>
      </c>
      <c r="DU149">
        <v>4069</v>
      </c>
      <c r="DV149">
        <v>3980</v>
      </c>
      <c r="DW149">
        <v>3891</v>
      </c>
      <c r="DX149">
        <v>3799</v>
      </c>
      <c r="DY149">
        <v>3704</v>
      </c>
      <c r="DZ149">
        <v>3607</v>
      </c>
      <c r="EA149">
        <v>3511</v>
      </c>
      <c r="EB149">
        <v>3410</v>
      </c>
      <c r="EC149">
        <v>3307</v>
      </c>
      <c r="ED149">
        <v>3201</v>
      </c>
      <c r="EE149">
        <v>3095</v>
      </c>
      <c r="EF149">
        <v>2986</v>
      </c>
      <c r="EG149">
        <v>2873</v>
      </c>
      <c r="EH149">
        <v>2758</v>
      </c>
      <c r="EI149">
        <v>2643</v>
      </c>
      <c r="EJ149">
        <v>2524</v>
      </c>
      <c r="EK149">
        <v>2402</v>
      </c>
      <c r="EL149">
        <v>2276</v>
      </c>
      <c r="EM149">
        <v>2151</v>
      </c>
      <c r="EN149">
        <v>2022</v>
      </c>
      <c r="EO149">
        <v>1888</v>
      </c>
      <c r="EP149">
        <v>1752</v>
      </c>
      <c r="EQ149">
        <v>1615</v>
      </c>
      <c r="ER149">
        <v>1474</v>
      </c>
      <c r="ES149">
        <v>1329</v>
      </c>
      <c r="ET149">
        <v>1180</v>
      </c>
      <c r="EU149">
        <v>1030</v>
      </c>
      <c r="EV149">
        <v>878</v>
      </c>
      <c r="EW149">
        <v>722</v>
      </c>
      <c r="EX149">
        <v>0</v>
      </c>
    </row>
    <row r="150" spans="1:154">
      <c r="A150" t="s">
        <v>260</v>
      </c>
      <c r="B150">
        <v>6468</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15369</v>
      </c>
      <c r="CU150">
        <v>16094</v>
      </c>
      <c r="CV150">
        <v>17217</v>
      </c>
      <c r="CW150">
        <v>18445</v>
      </c>
      <c r="CX150">
        <v>34980</v>
      </c>
      <c r="CY150">
        <v>34473</v>
      </c>
      <c r="CZ150">
        <v>35296</v>
      </c>
      <c r="DA150">
        <v>35864</v>
      </c>
      <c r="DB150">
        <v>52372</v>
      </c>
      <c r="DC150">
        <v>54286</v>
      </c>
      <c r="DD150">
        <v>50902</v>
      </c>
      <c r="DE150">
        <v>52873</v>
      </c>
      <c r="DF150">
        <v>75388</v>
      </c>
      <c r="DG150">
        <v>74191</v>
      </c>
      <c r="DH150">
        <v>73193</v>
      </c>
      <c r="DI150">
        <v>72740</v>
      </c>
      <c r="DJ150">
        <v>93469</v>
      </c>
      <c r="DK150">
        <v>92276</v>
      </c>
      <c r="DL150">
        <v>112870</v>
      </c>
      <c r="DM150">
        <v>117682</v>
      </c>
      <c r="DN150">
        <v>137344</v>
      </c>
      <c r="DO150">
        <v>136915</v>
      </c>
      <c r="DP150">
        <v>138523</v>
      </c>
      <c r="DQ150">
        <v>145019</v>
      </c>
      <c r="DR150">
        <v>163846</v>
      </c>
      <c r="DS150">
        <v>159645</v>
      </c>
      <c r="DT150">
        <v>160814</v>
      </c>
      <c r="DU150">
        <v>161936</v>
      </c>
      <c r="DV150">
        <v>180413</v>
      </c>
      <c r="DW150">
        <v>179337</v>
      </c>
      <c r="DX150">
        <v>180481</v>
      </c>
      <c r="DY150">
        <v>184404</v>
      </c>
      <c r="DZ150">
        <v>202897</v>
      </c>
      <c r="EA150">
        <v>202811</v>
      </c>
      <c r="EB150">
        <v>196467</v>
      </c>
      <c r="EC150">
        <v>205448</v>
      </c>
      <c r="ED150">
        <v>221428</v>
      </c>
      <c r="EE150">
        <v>220276</v>
      </c>
      <c r="EF150">
        <v>223129</v>
      </c>
      <c r="EG150">
        <v>221460</v>
      </c>
      <c r="EH150">
        <v>234774</v>
      </c>
      <c r="EI150">
        <v>233638</v>
      </c>
      <c r="EJ150">
        <v>231253</v>
      </c>
      <c r="EK150">
        <v>230988</v>
      </c>
      <c r="EL150">
        <v>246931</v>
      </c>
      <c r="EM150">
        <v>246245</v>
      </c>
      <c r="EN150">
        <v>248999</v>
      </c>
      <c r="EO150">
        <v>248839</v>
      </c>
      <c r="EP150">
        <v>257309</v>
      </c>
      <c r="EQ150">
        <v>253237</v>
      </c>
      <c r="ER150">
        <v>250593</v>
      </c>
      <c r="ES150">
        <v>251029</v>
      </c>
      <c r="ET150">
        <v>264694</v>
      </c>
      <c r="EU150">
        <v>262972</v>
      </c>
      <c r="EV150">
        <v>264982</v>
      </c>
      <c r="EW150">
        <v>264977</v>
      </c>
      <c r="EX150">
        <v>0</v>
      </c>
    </row>
    <row r="151" spans="1:154">
      <c r="A151" t="s">
        <v>258</v>
      </c>
      <c r="B151">
        <v>26002</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15369</v>
      </c>
      <c r="CU151">
        <v>16094</v>
      </c>
      <c r="CV151">
        <v>17217</v>
      </c>
      <c r="CW151">
        <v>18445</v>
      </c>
      <c r="CX151">
        <v>34980</v>
      </c>
      <c r="CY151">
        <v>34473</v>
      </c>
      <c r="CZ151">
        <v>35296</v>
      </c>
      <c r="DA151">
        <v>35864</v>
      </c>
      <c r="DB151">
        <v>52372</v>
      </c>
      <c r="DC151">
        <v>54286</v>
      </c>
      <c r="DD151">
        <v>50902</v>
      </c>
      <c r="DE151">
        <v>52873</v>
      </c>
      <c r="DF151">
        <v>75388</v>
      </c>
      <c r="DG151">
        <v>74191</v>
      </c>
      <c r="DH151">
        <v>73193</v>
      </c>
      <c r="DI151">
        <v>72740</v>
      </c>
      <c r="DJ151">
        <v>93469</v>
      </c>
      <c r="DK151">
        <v>92276</v>
      </c>
      <c r="DL151">
        <v>92779</v>
      </c>
      <c r="DM151">
        <v>92191</v>
      </c>
      <c r="DN151">
        <v>111284</v>
      </c>
      <c r="DO151">
        <v>110855</v>
      </c>
      <c r="DP151">
        <v>111830</v>
      </c>
      <c r="DQ151">
        <v>112726</v>
      </c>
      <c r="DR151">
        <v>130867</v>
      </c>
      <c r="DS151">
        <v>126666</v>
      </c>
      <c r="DT151">
        <v>127099</v>
      </c>
      <c r="DU151">
        <v>126821</v>
      </c>
      <c r="DV151">
        <v>144553</v>
      </c>
      <c r="DW151">
        <v>143477</v>
      </c>
      <c r="DX151">
        <v>143866</v>
      </c>
      <c r="DY151">
        <v>142289</v>
      </c>
      <c r="DZ151">
        <v>159999</v>
      </c>
      <c r="EA151">
        <v>159913</v>
      </c>
      <c r="EB151">
        <v>162293</v>
      </c>
      <c r="EC151">
        <v>161741</v>
      </c>
      <c r="ED151">
        <v>176900</v>
      </c>
      <c r="EE151">
        <v>175748</v>
      </c>
      <c r="EF151">
        <v>177782</v>
      </c>
      <c r="EG151">
        <v>176113</v>
      </c>
      <c r="EH151">
        <v>189427</v>
      </c>
      <c r="EI151">
        <v>187498</v>
      </c>
      <c r="EJ151">
        <v>188929</v>
      </c>
      <c r="EK151">
        <v>188664</v>
      </c>
      <c r="EL151">
        <v>199233</v>
      </c>
      <c r="EM151">
        <v>198547</v>
      </c>
      <c r="EN151">
        <v>200532</v>
      </c>
      <c r="EO151">
        <v>200372</v>
      </c>
      <c r="EP151">
        <v>208077</v>
      </c>
      <c r="EQ151">
        <v>204005</v>
      </c>
      <c r="ER151">
        <v>205357</v>
      </c>
      <c r="ES151">
        <v>205793</v>
      </c>
      <c r="ET151">
        <v>213950</v>
      </c>
      <c r="EU151">
        <v>212228</v>
      </c>
      <c r="EV151">
        <v>213487</v>
      </c>
      <c r="EW151">
        <v>213482</v>
      </c>
      <c r="EX151">
        <v>0</v>
      </c>
    </row>
    <row r="152" spans="1:154">
      <c r="A152" t="s">
        <v>259</v>
      </c>
      <c r="B152">
        <v>26004</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20091</v>
      </c>
      <c r="DM152">
        <v>25491</v>
      </c>
      <c r="DN152">
        <v>26060</v>
      </c>
      <c r="DO152">
        <v>26060</v>
      </c>
      <c r="DP152">
        <v>26693</v>
      </c>
      <c r="DQ152">
        <v>32293</v>
      </c>
      <c r="DR152">
        <v>32979</v>
      </c>
      <c r="DS152">
        <v>32979</v>
      </c>
      <c r="DT152">
        <v>33715</v>
      </c>
      <c r="DU152">
        <v>35115</v>
      </c>
      <c r="DV152">
        <v>35860</v>
      </c>
      <c r="DW152">
        <v>35860</v>
      </c>
      <c r="DX152">
        <v>36615</v>
      </c>
      <c r="DY152">
        <v>42115</v>
      </c>
      <c r="DZ152">
        <v>42898</v>
      </c>
      <c r="EA152">
        <v>42898</v>
      </c>
      <c r="EB152">
        <v>34174</v>
      </c>
      <c r="EC152">
        <v>43707</v>
      </c>
      <c r="ED152">
        <v>44528</v>
      </c>
      <c r="EE152">
        <v>44528</v>
      </c>
      <c r="EF152">
        <v>45347</v>
      </c>
      <c r="EG152">
        <v>45347</v>
      </c>
      <c r="EH152">
        <v>45347</v>
      </c>
      <c r="EI152">
        <v>46140</v>
      </c>
      <c r="EJ152">
        <v>42324</v>
      </c>
      <c r="EK152">
        <v>42324</v>
      </c>
      <c r="EL152">
        <v>47698</v>
      </c>
      <c r="EM152">
        <v>47698</v>
      </c>
      <c r="EN152">
        <v>48467</v>
      </c>
      <c r="EO152">
        <v>48467</v>
      </c>
      <c r="EP152">
        <v>49232</v>
      </c>
      <c r="EQ152">
        <v>49232</v>
      </c>
      <c r="ER152">
        <v>45236</v>
      </c>
      <c r="ES152">
        <v>45236</v>
      </c>
      <c r="ET152">
        <v>50744</v>
      </c>
      <c r="EU152">
        <v>50744</v>
      </c>
      <c r="EV152">
        <v>51495</v>
      </c>
      <c r="EW152">
        <v>51495</v>
      </c>
      <c r="EX152">
        <v>0</v>
      </c>
    </row>
    <row r="153" spans="1:154">
      <c r="A153" t="s">
        <v>256</v>
      </c>
      <c r="B153">
        <v>6430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row>
    <row r="154" spans="1:154">
      <c r="A154" t="s">
        <v>423</v>
      </c>
      <c r="B154">
        <v>6550</v>
      </c>
      <c r="C154">
        <v>514278</v>
      </c>
      <c r="D154">
        <v>523439</v>
      </c>
      <c r="E154">
        <v>526676</v>
      </c>
      <c r="F154">
        <v>536871</v>
      </c>
      <c r="G154">
        <v>549759</v>
      </c>
      <c r="H154">
        <v>559439</v>
      </c>
      <c r="I154">
        <v>560974</v>
      </c>
      <c r="J154">
        <v>571927</v>
      </c>
      <c r="K154">
        <v>585695</v>
      </c>
      <c r="L154">
        <v>595772</v>
      </c>
      <c r="M154">
        <v>596115</v>
      </c>
      <c r="N154">
        <v>607596</v>
      </c>
      <c r="O154">
        <v>622222</v>
      </c>
      <c r="P154">
        <v>632212</v>
      </c>
      <c r="Q154">
        <v>632274</v>
      </c>
      <c r="R154">
        <v>643816</v>
      </c>
      <c r="S154">
        <v>658644</v>
      </c>
      <c r="T154">
        <v>668516</v>
      </c>
      <c r="U154">
        <v>668402</v>
      </c>
      <c r="V154">
        <v>679178</v>
      </c>
      <c r="W154">
        <v>694176</v>
      </c>
      <c r="X154">
        <v>703521</v>
      </c>
      <c r="Y154">
        <v>703789</v>
      </c>
      <c r="Z154">
        <v>714320</v>
      </c>
      <c r="AA154">
        <v>719874</v>
      </c>
      <c r="AB154">
        <v>730317</v>
      </c>
      <c r="AC154">
        <v>731194</v>
      </c>
      <c r="AD154">
        <v>732878</v>
      </c>
      <c r="AE154">
        <v>752129</v>
      </c>
      <c r="AF154">
        <v>763859</v>
      </c>
      <c r="AG154">
        <v>769794</v>
      </c>
      <c r="AH154">
        <v>772026</v>
      </c>
      <c r="AI154">
        <v>790197</v>
      </c>
      <c r="AJ154">
        <v>799584</v>
      </c>
      <c r="AK154">
        <v>801117</v>
      </c>
      <c r="AL154">
        <v>802191</v>
      </c>
      <c r="AM154">
        <v>821265</v>
      </c>
      <c r="AN154">
        <v>829576</v>
      </c>
      <c r="AO154">
        <v>831973</v>
      </c>
      <c r="AP154">
        <v>831285</v>
      </c>
      <c r="AQ154">
        <v>851486</v>
      </c>
      <c r="AR154">
        <v>859414</v>
      </c>
      <c r="AS154">
        <v>862624</v>
      </c>
      <c r="AT154">
        <v>860759</v>
      </c>
      <c r="AU154">
        <v>881823</v>
      </c>
      <c r="AV154">
        <v>890816</v>
      </c>
      <c r="AW154">
        <v>893419</v>
      </c>
      <c r="AX154">
        <v>891908</v>
      </c>
      <c r="AY154">
        <v>914181</v>
      </c>
      <c r="AZ154">
        <v>921431</v>
      </c>
      <c r="BA154">
        <v>923815</v>
      </c>
      <c r="BB154">
        <v>920685</v>
      </c>
      <c r="BC154">
        <v>944559</v>
      </c>
      <c r="BD154">
        <v>952505</v>
      </c>
      <c r="BE154">
        <v>954739</v>
      </c>
      <c r="BF154">
        <v>951421</v>
      </c>
      <c r="BG154">
        <v>976105</v>
      </c>
      <c r="BH154">
        <v>983236</v>
      </c>
      <c r="BI154">
        <v>985155</v>
      </c>
      <c r="BJ154">
        <v>981299</v>
      </c>
      <c r="BK154">
        <v>1005728</v>
      </c>
      <c r="BL154">
        <v>1013095</v>
      </c>
      <c r="BM154">
        <v>1015620</v>
      </c>
      <c r="BN154">
        <v>1011034</v>
      </c>
      <c r="BO154">
        <v>1036347</v>
      </c>
      <c r="BP154">
        <v>1043145</v>
      </c>
      <c r="BQ154">
        <v>1045386</v>
      </c>
      <c r="BR154">
        <v>1066460</v>
      </c>
      <c r="BS154">
        <v>1069612</v>
      </c>
      <c r="BT154">
        <v>1074369</v>
      </c>
      <c r="BU154">
        <v>1077978</v>
      </c>
      <c r="BV154">
        <v>1069159</v>
      </c>
      <c r="BW154">
        <v>1095518</v>
      </c>
      <c r="BX154">
        <v>1102782</v>
      </c>
      <c r="BY154">
        <v>1104269</v>
      </c>
      <c r="BZ154">
        <v>1096334</v>
      </c>
      <c r="CA154">
        <v>1124492</v>
      </c>
      <c r="CB154">
        <v>1130674</v>
      </c>
      <c r="CC154">
        <v>1133496</v>
      </c>
      <c r="CD154">
        <v>1124562</v>
      </c>
      <c r="CE154">
        <v>1152287</v>
      </c>
      <c r="CF154">
        <v>1159773</v>
      </c>
      <c r="CG154">
        <v>1162985</v>
      </c>
      <c r="CH154">
        <v>1154425</v>
      </c>
      <c r="CI154">
        <v>1183411</v>
      </c>
      <c r="CJ154">
        <v>1190995</v>
      </c>
      <c r="CK154">
        <v>1195206</v>
      </c>
      <c r="CL154">
        <v>1205982</v>
      </c>
      <c r="CM154">
        <v>1216003</v>
      </c>
      <c r="CN154">
        <v>1222980</v>
      </c>
      <c r="CO154">
        <v>1228483</v>
      </c>
      <c r="CP154">
        <v>1219728</v>
      </c>
      <c r="CQ154">
        <v>1249689</v>
      </c>
      <c r="CR154">
        <v>1259061</v>
      </c>
      <c r="CS154">
        <v>1266588</v>
      </c>
      <c r="CT154">
        <v>1268994</v>
      </c>
      <c r="CU154">
        <v>1360187</v>
      </c>
      <c r="CV154">
        <v>1319606</v>
      </c>
      <c r="CW154">
        <v>1330378</v>
      </c>
      <c r="CX154">
        <v>1323973</v>
      </c>
      <c r="CY154">
        <v>1358048</v>
      </c>
      <c r="CZ154">
        <v>1370345</v>
      </c>
      <c r="DA154">
        <v>1375908</v>
      </c>
      <c r="DB154">
        <v>1365196</v>
      </c>
      <c r="DC154">
        <v>1397621</v>
      </c>
      <c r="DD154">
        <v>1423024</v>
      </c>
      <c r="DE154">
        <v>1430356</v>
      </c>
      <c r="DF154">
        <v>1422797</v>
      </c>
      <c r="DG154">
        <v>1457228</v>
      </c>
      <c r="DH154">
        <v>1472970</v>
      </c>
      <c r="DI154">
        <v>1478406</v>
      </c>
      <c r="DJ154">
        <v>1468330</v>
      </c>
      <c r="DK154">
        <v>1503599</v>
      </c>
      <c r="DL154">
        <v>1534475</v>
      </c>
      <c r="DM154">
        <v>1538925</v>
      </c>
      <c r="DN154">
        <v>1516754</v>
      </c>
      <c r="DO154">
        <v>1552628</v>
      </c>
      <c r="DP154">
        <v>1566753</v>
      </c>
      <c r="DQ154">
        <v>1568572</v>
      </c>
      <c r="DR154">
        <v>1535824</v>
      </c>
      <c r="DS154">
        <v>1588510</v>
      </c>
      <c r="DT154">
        <v>1614810</v>
      </c>
      <c r="DU154">
        <v>1629825</v>
      </c>
      <c r="DV154">
        <v>1597572</v>
      </c>
      <c r="DW154">
        <v>1662620</v>
      </c>
      <c r="DX154">
        <v>1707733</v>
      </c>
      <c r="DY154">
        <v>1741344</v>
      </c>
      <c r="DZ154">
        <v>1730764</v>
      </c>
      <c r="EA154">
        <v>1766522</v>
      </c>
      <c r="EB154">
        <v>1979949</v>
      </c>
      <c r="EC154">
        <v>1790393</v>
      </c>
      <c r="ED154">
        <v>1748208</v>
      </c>
      <c r="EE154">
        <v>1788607</v>
      </c>
      <c r="EF154">
        <v>1802502</v>
      </c>
      <c r="EG154">
        <v>1804844</v>
      </c>
      <c r="EH154">
        <v>1797321</v>
      </c>
      <c r="EI154">
        <v>1808706</v>
      </c>
      <c r="EJ154">
        <v>1929212</v>
      </c>
      <c r="EK154">
        <v>2069930</v>
      </c>
      <c r="EL154">
        <v>1785693</v>
      </c>
      <c r="EM154">
        <v>1820186</v>
      </c>
      <c r="EN154">
        <v>1839597</v>
      </c>
      <c r="EO154">
        <v>1842869</v>
      </c>
      <c r="EP154">
        <v>1806245</v>
      </c>
      <c r="EQ154">
        <v>1937933</v>
      </c>
      <c r="ER154">
        <v>2091676</v>
      </c>
      <c r="ES154">
        <v>2210572</v>
      </c>
      <c r="ET154">
        <v>1821674</v>
      </c>
      <c r="EU154">
        <v>1860175</v>
      </c>
      <c r="EV154">
        <v>1883454</v>
      </c>
      <c r="EW154">
        <v>1889511</v>
      </c>
      <c r="EX154">
        <v>0</v>
      </c>
    </row>
    <row r="155" spans="1:154">
      <c r="A155" t="s">
        <v>424</v>
      </c>
      <c r="B155">
        <v>6554</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8908</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49520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104697</v>
      </c>
      <c r="EC155">
        <v>0</v>
      </c>
      <c r="ED155">
        <v>0</v>
      </c>
      <c r="EE155">
        <v>1762</v>
      </c>
      <c r="EF155">
        <v>0</v>
      </c>
      <c r="EG155">
        <v>0</v>
      </c>
      <c r="EH155">
        <v>1226</v>
      </c>
      <c r="EI155">
        <v>2566</v>
      </c>
      <c r="EJ155">
        <v>14026</v>
      </c>
      <c r="EK155">
        <v>115731</v>
      </c>
      <c r="EL155">
        <v>0</v>
      </c>
      <c r="EM155">
        <v>0</v>
      </c>
      <c r="EN155">
        <v>0</v>
      </c>
      <c r="EO155">
        <v>0</v>
      </c>
      <c r="EP155">
        <v>0</v>
      </c>
      <c r="EQ155">
        <v>60921</v>
      </c>
      <c r="ER155">
        <v>127556</v>
      </c>
      <c r="ES155">
        <v>199916</v>
      </c>
      <c r="ET155">
        <v>0</v>
      </c>
      <c r="EU155">
        <v>0</v>
      </c>
      <c r="EV155">
        <v>0</v>
      </c>
      <c r="EW155">
        <v>0</v>
      </c>
      <c r="EX155">
        <v>0</v>
      </c>
    </row>
    <row r="156" spans="1:154">
      <c r="A156" t="s">
        <v>234</v>
      </c>
      <c r="B156">
        <v>6536</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1174</v>
      </c>
      <c r="CU156">
        <v>2342</v>
      </c>
      <c r="CV156">
        <v>2355</v>
      </c>
      <c r="CW156">
        <v>2738</v>
      </c>
      <c r="CX156">
        <v>2796</v>
      </c>
      <c r="CY156">
        <v>2900</v>
      </c>
      <c r="CZ156">
        <v>2984</v>
      </c>
      <c r="DA156">
        <v>3338</v>
      </c>
      <c r="DB156">
        <v>3266</v>
      </c>
      <c r="DC156">
        <v>3157</v>
      </c>
      <c r="DD156">
        <v>3072</v>
      </c>
      <c r="DE156">
        <v>3263</v>
      </c>
      <c r="DF156">
        <v>3178</v>
      </c>
      <c r="DG156">
        <v>3064</v>
      </c>
      <c r="DH156">
        <v>2973</v>
      </c>
      <c r="DI156">
        <v>3074</v>
      </c>
      <c r="DJ156">
        <v>2761</v>
      </c>
      <c r="DK156">
        <v>2450</v>
      </c>
      <c r="DL156">
        <v>2160</v>
      </c>
      <c r="DM156">
        <v>2070</v>
      </c>
      <c r="DN156">
        <v>2135</v>
      </c>
      <c r="DO156">
        <v>2178</v>
      </c>
      <c r="DP156">
        <v>2227</v>
      </c>
      <c r="DQ156">
        <v>1914</v>
      </c>
      <c r="DR156">
        <v>1742</v>
      </c>
      <c r="DS156">
        <v>1552</v>
      </c>
      <c r="DT156">
        <v>1381</v>
      </c>
      <c r="DU156">
        <v>1144</v>
      </c>
      <c r="DV156">
        <v>1057</v>
      </c>
      <c r="DW156">
        <v>1000</v>
      </c>
      <c r="DX156">
        <v>929</v>
      </c>
      <c r="DY156">
        <v>916</v>
      </c>
      <c r="DZ156">
        <v>865</v>
      </c>
      <c r="EA156">
        <v>811</v>
      </c>
      <c r="EB156">
        <v>765</v>
      </c>
      <c r="EC156">
        <v>720</v>
      </c>
      <c r="ED156">
        <v>708</v>
      </c>
      <c r="EE156">
        <v>684</v>
      </c>
      <c r="EF156">
        <v>661</v>
      </c>
      <c r="EG156">
        <v>555</v>
      </c>
      <c r="EH156">
        <v>546</v>
      </c>
      <c r="EI156">
        <v>530</v>
      </c>
      <c r="EJ156">
        <v>519</v>
      </c>
      <c r="EK156">
        <v>519</v>
      </c>
      <c r="EL156">
        <v>513</v>
      </c>
      <c r="EM156">
        <v>499</v>
      </c>
      <c r="EN156">
        <v>490</v>
      </c>
      <c r="EO156">
        <v>386</v>
      </c>
      <c r="EP156">
        <v>381</v>
      </c>
      <c r="EQ156">
        <v>370</v>
      </c>
      <c r="ER156">
        <v>367</v>
      </c>
      <c r="ES156">
        <v>397</v>
      </c>
      <c r="ET156">
        <v>388</v>
      </c>
      <c r="EU156">
        <v>381</v>
      </c>
      <c r="EV156">
        <v>373</v>
      </c>
      <c r="EW156">
        <v>362</v>
      </c>
      <c r="EX156">
        <v>0</v>
      </c>
    </row>
    <row r="157" spans="1:154">
      <c r="A157" t="s">
        <v>235</v>
      </c>
      <c r="B157">
        <v>6542</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783</v>
      </c>
      <c r="CU157">
        <v>1561</v>
      </c>
      <c r="CV157">
        <v>1570</v>
      </c>
      <c r="CW157">
        <v>1825</v>
      </c>
      <c r="CX157">
        <v>1901</v>
      </c>
      <c r="CY157">
        <v>2007</v>
      </c>
      <c r="CZ157">
        <v>2099</v>
      </c>
      <c r="DA157">
        <v>2383</v>
      </c>
      <c r="DB157">
        <v>2433</v>
      </c>
      <c r="DC157">
        <v>2454</v>
      </c>
      <c r="DD157">
        <v>2491</v>
      </c>
      <c r="DE157">
        <v>2760</v>
      </c>
      <c r="DF157">
        <v>2741</v>
      </c>
      <c r="DG157">
        <v>2695</v>
      </c>
      <c r="DH157">
        <v>2668</v>
      </c>
      <c r="DI157">
        <v>2816</v>
      </c>
      <c r="DJ157">
        <v>3094</v>
      </c>
      <c r="DK157">
        <v>3356</v>
      </c>
      <c r="DL157">
        <v>3628</v>
      </c>
      <c r="DM157">
        <v>4298</v>
      </c>
      <c r="DN157">
        <v>4305</v>
      </c>
      <c r="DO157">
        <v>4270</v>
      </c>
      <c r="DP157">
        <v>4252</v>
      </c>
      <c r="DQ157">
        <v>3563</v>
      </c>
      <c r="DR157">
        <v>3651</v>
      </c>
      <c r="DS157">
        <v>3679</v>
      </c>
      <c r="DT157">
        <v>3728</v>
      </c>
      <c r="DU157">
        <v>3543</v>
      </c>
      <c r="DV157">
        <v>3201</v>
      </c>
      <c r="DW157">
        <v>2954</v>
      </c>
      <c r="DX157">
        <v>2670</v>
      </c>
      <c r="DY157">
        <v>2552</v>
      </c>
      <c r="DZ157">
        <v>2874</v>
      </c>
      <c r="EA157">
        <v>3159</v>
      </c>
      <c r="EB157">
        <v>3453</v>
      </c>
      <c r="EC157">
        <v>3727</v>
      </c>
      <c r="ED157">
        <v>3666</v>
      </c>
      <c r="EE157">
        <v>3540</v>
      </c>
      <c r="EF157">
        <v>3418</v>
      </c>
      <c r="EG157">
        <v>4154</v>
      </c>
      <c r="EH157">
        <v>4084</v>
      </c>
      <c r="EI157">
        <v>3961</v>
      </c>
      <c r="EJ157">
        <v>3877</v>
      </c>
      <c r="EK157">
        <v>4192</v>
      </c>
      <c r="EL157">
        <v>4146</v>
      </c>
      <c r="EM157">
        <v>4028</v>
      </c>
      <c r="EN157">
        <v>3954</v>
      </c>
      <c r="EO157">
        <v>4517</v>
      </c>
      <c r="EP157">
        <v>4456</v>
      </c>
      <c r="EQ157">
        <v>4330</v>
      </c>
      <c r="ER157">
        <v>4290</v>
      </c>
      <c r="ES157">
        <v>5099</v>
      </c>
      <c r="ET157">
        <v>4977</v>
      </c>
      <c r="EU157">
        <v>4890</v>
      </c>
      <c r="EV157">
        <v>4785</v>
      </c>
      <c r="EW157">
        <v>4647</v>
      </c>
      <c r="EX157">
        <v>0</v>
      </c>
    </row>
    <row r="158" spans="1:154">
      <c r="A158" t="s">
        <v>236</v>
      </c>
      <c r="B158">
        <v>6548</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1430</v>
      </c>
      <c r="CT158">
        <v>6654</v>
      </c>
      <c r="CU158">
        <v>12807</v>
      </c>
      <c r="CV158">
        <v>14945</v>
      </c>
      <c r="CW158">
        <v>15515</v>
      </c>
      <c r="CX158">
        <v>17021</v>
      </c>
      <c r="CY158">
        <v>17352</v>
      </c>
      <c r="CZ158">
        <v>17360</v>
      </c>
      <c r="DA158">
        <v>16211</v>
      </c>
      <c r="DB158">
        <v>17835</v>
      </c>
      <c r="DC158">
        <v>17214</v>
      </c>
      <c r="DD158">
        <v>17501</v>
      </c>
      <c r="DE158">
        <v>17563</v>
      </c>
      <c r="DF158">
        <v>17748</v>
      </c>
      <c r="DG158">
        <v>18323</v>
      </c>
      <c r="DH158">
        <v>17709</v>
      </c>
      <c r="DI158">
        <v>17927</v>
      </c>
      <c r="DJ158">
        <v>18936</v>
      </c>
      <c r="DK158">
        <v>18878</v>
      </c>
      <c r="DL158">
        <v>19793</v>
      </c>
      <c r="DM158">
        <v>19078</v>
      </c>
      <c r="DN158">
        <v>17932</v>
      </c>
      <c r="DO158">
        <v>15571</v>
      </c>
      <c r="DP158">
        <v>14761</v>
      </c>
      <c r="DQ158">
        <v>14268</v>
      </c>
      <c r="DR158">
        <v>10454</v>
      </c>
      <c r="DS158">
        <v>8712</v>
      </c>
      <c r="DT158">
        <v>9595</v>
      </c>
      <c r="DU158">
        <v>11143</v>
      </c>
      <c r="DV158">
        <v>11559</v>
      </c>
      <c r="DW158">
        <v>12321</v>
      </c>
      <c r="DX158">
        <v>10844</v>
      </c>
      <c r="DY158">
        <v>11673</v>
      </c>
      <c r="DZ158">
        <v>12376</v>
      </c>
      <c r="EA158">
        <v>12432</v>
      </c>
      <c r="EB158">
        <v>11823</v>
      </c>
      <c r="EC158">
        <v>9469</v>
      </c>
      <c r="ED158">
        <v>10386</v>
      </c>
      <c r="EE158">
        <v>11268</v>
      </c>
      <c r="EF158">
        <v>10488</v>
      </c>
      <c r="EG158">
        <v>10018</v>
      </c>
      <c r="EH158">
        <v>9809</v>
      </c>
      <c r="EI158">
        <v>10515</v>
      </c>
      <c r="EJ158">
        <v>10527</v>
      </c>
      <c r="EK158">
        <v>10316</v>
      </c>
      <c r="EL158">
        <v>11177</v>
      </c>
      <c r="EM158">
        <v>11026</v>
      </c>
      <c r="EN158">
        <v>11295</v>
      </c>
      <c r="EO158">
        <v>10197</v>
      </c>
      <c r="EP158">
        <v>10532</v>
      </c>
      <c r="EQ158">
        <v>10368</v>
      </c>
      <c r="ER158">
        <v>10242</v>
      </c>
      <c r="ES158">
        <v>8463</v>
      </c>
      <c r="ET158">
        <v>8731</v>
      </c>
      <c r="EU158">
        <v>8603</v>
      </c>
      <c r="EV158">
        <v>8600</v>
      </c>
      <c r="EW158">
        <v>8680</v>
      </c>
      <c r="EX158">
        <v>0</v>
      </c>
    </row>
    <row r="159" spans="1:154">
      <c r="A159" t="s">
        <v>425</v>
      </c>
      <c r="B159">
        <v>6570</v>
      </c>
      <c r="C159">
        <v>572829</v>
      </c>
      <c r="D159">
        <v>583485</v>
      </c>
      <c r="E159">
        <v>594283</v>
      </c>
      <c r="F159">
        <v>605130</v>
      </c>
      <c r="G159">
        <v>615920</v>
      </c>
      <c r="H159">
        <v>626797</v>
      </c>
      <c r="I159">
        <v>637898</v>
      </c>
      <c r="J159">
        <v>649110</v>
      </c>
      <c r="K159">
        <v>660134</v>
      </c>
      <c r="L159">
        <v>671425</v>
      </c>
      <c r="M159">
        <v>683010</v>
      </c>
      <c r="N159">
        <v>694775</v>
      </c>
      <c r="O159">
        <v>706535</v>
      </c>
      <c r="P159">
        <v>718557</v>
      </c>
      <c r="Q159">
        <v>730790</v>
      </c>
      <c r="R159">
        <v>743061</v>
      </c>
      <c r="S159">
        <v>755018</v>
      </c>
      <c r="T159">
        <v>767251</v>
      </c>
      <c r="U159">
        <v>779902</v>
      </c>
      <c r="V159">
        <v>792965</v>
      </c>
      <c r="W159">
        <v>805816</v>
      </c>
      <c r="X159">
        <v>819068</v>
      </c>
      <c r="Y159">
        <v>832753</v>
      </c>
      <c r="Z159">
        <v>846582</v>
      </c>
      <c r="AA159">
        <v>860737</v>
      </c>
      <c r="AB159">
        <v>875156</v>
      </c>
      <c r="AC159">
        <v>889935</v>
      </c>
      <c r="AD159">
        <v>905008</v>
      </c>
      <c r="AE159">
        <v>921831</v>
      </c>
      <c r="AF159">
        <v>939028</v>
      </c>
      <c r="AG159">
        <v>956435</v>
      </c>
      <c r="AH159">
        <v>973708</v>
      </c>
      <c r="AI159">
        <v>988780</v>
      </c>
      <c r="AJ159">
        <v>1003828</v>
      </c>
      <c r="AK159">
        <v>1018958</v>
      </c>
      <c r="AL159">
        <v>1034141</v>
      </c>
      <c r="AM159">
        <v>1049224</v>
      </c>
      <c r="AN159">
        <v>1064505</v>
      </c>
      <c r="AO159">
        <v>1080166</v>
      </c>
      <c r="AP159">
        <v>1096015</v>
      </c>
      <c r="AQ159">
        <v>1111662</v>
      </c>
      <c r="AR159">
        <v>1127604</v>
      </c>
      <c r="AS159">
        <v>1143803</v>
      </c>
      <c r="AT159">
        <v>1160046</v>
      </c>
      <c r="AU159">
        <v>1175861</v>
      </c>
      <c r="AV159">
        <v>1191891</v>
      </c>
      <c r="AW159">
        <v>1208167</v>
      </c>
      <c r="AX159">
        <v>1224549</v>
      </c>
      <c r="AY159">
        <v>1240812</v>
      </c>
      <c r="AZ159">
        <v>1257432</v>
      </c>
      <c r="BA159">
        <v>1274449</v>
      </c>
      <c r="BB159">
        <v>1291684</v>
      </c>
      <c r="BC159">
        <v>1309244</v>
      </c>
      <c r="BD159">
        <v>1326879</v>
      </c>
      <c r="BE159">
        <v>1344641</v>
      </c>
      <c r="BF159">
        <v>1362207</v>
      </c>
      <c r="BG159">
        <v>1378925</v>
      </c>
      <c r="BH159">
        <v>1395619</v>
      </c>
      <c r="BI159">
        <v>1412385</v>
      </c>
      <c r="BJ159">
        <v>1429163</v>
      </c>
      <c r="BK159">
        <v>1445676</v>
      </c>
      <c r="BL159">
        <v>1462468</v>
      </c>
      <c r="BM159">
        <v>1479503</v>
      </c>
      <c r="BN159">
        <v>1496540</v>
      </c>
      <c r="BO159">
        <v>1513239</v>
      </c>
      <c r="BP159">
        <v>1530063</v>
      </c>
      <c r="BQ159">
        <v>1547003</v>
      </c>
      <c r="BR159">
        <v>1563884</v>
      </c>
      <c r="BS159">
        <v>1580462</v>
      </c>
      <c r="BT159">
        <v>1597019</v>
      </c>
      <c r="BU159">
        <v>1613766</v>
      </c>
      <c r="BV159">
        <v>1630551</v>
      </c>
      <c r="BW159">
        <v>1647055</v>
      </c>
      <c r="BX159">
        <v>1663822</v>
      </c>
      <c r="BY159">
        <v>1680871</v>
      </c>
      <c r="BZ159">
        <v>1698027</v>
      </c>
      <c r="CA159">
        <v>1714961</v>
      </c>
      <c r="CB159">
        <v>1732206</v>
      </c>
      <c r="CC159">
        <v>1749772</v>
      </c>
      <c r="CD159">
        <v>1767473</v>
      </c>
      <c r="CE159">
        <v>1784841</v>
      </c>
      <c r="CF159">
        <v>1802509</v>
      </c>
      <c r="CG159">
        <v>1820453</v>
      </c>
      <c r="CH159">
        <v>1838458</v>
      </c>
      <c r="CI159">
        <v>1856361</v>
      </c>
      <c r="CJ159">
        <v>1874324</v>
      </c>
      <c r="CK159">
        <v>1892569</v>
      </c>
      <c r="CL159">
        <v>1910917</v>
      </c>
      <c r="CM159">
        <v>1929277</v>
      </c>
      <c r="CN159">
        <v>1947895</v>
      </c>
      <c r="CO159">
        <v>1966716</v>
      </c>
      <c r="CP159">
        <v>1985498</v>
      </c>
      <c r="CQ159">
        <v>2003426</v>
      </c>
      <c r="CR159">
        <v>2021632</v>
      </c>
      <c r="CS159">
        <v>2041703</v>
      </c>
      <c r="CT159">
        <v>2069078</v>
      </c>
      <c r="CU159">
        <v>2097522</v>
      </c>
      <c r="CV159">
        <v>2119475</v>
      </c>
      <c r="CW159">
        <v>2141340</v>
      </c>
      <c r="CX159">
        <v>2163117</v>
      </c>
      <c r="CY159">
        <v>2183720</v>
      </c>
      <c r="CZ159">
        <v>2204009</v>
      </c>
      <c r="DA159">
        <v>2224094</v>
      </c>
      <c r="DB159">
        <v>2246411</v>
      </c>
      <c r="DC159">
        <v>2266428</v>
      </c>
      <c r="DD159">
        <v>2287718</v>
      </c>
      <c r="DE159">
        <v>2309605</v>
      </c>
      <c r="DF159">
        <v>2330929</v>
      </c>
      <c r="DG159">
        <v>2351663</v>
      </c>
      <c r="DH159">
        <v>2371266</v>
      </c>
      <c r="DI159">
        <v>2392263</v>
      </c>
      <c r="DJ159">
        <v>2413450</v>
      </c>
      <c r="DK159">
        <v>2433193</v>
      </c>
      <c r="DL159">
        <v>2454277</v>
      </c>
      <c r="DM159">
        <v>2474823</v>
      </c>
      <c r="DN159">
        <v>2494684</v>
      </c>
      <c r="DO159">
        <v>2513253</v>
      </c>
      <c r="DP159">
        <v>2533310</v>
      </c>
      <c r="DQ159">
        <v>2552284</v>
      </c>
      <c r="DR159">
        <v>2568900</v>
      </c>
      <c r="DS159">
        <v>2597841</v>
      </c>
      <c r="DT159">
        <v>2629465</v>
      </c>
      <c r="DU159">
        <v>2661621</v>
      </c>
      <c r="DV159">
        <v>2692922</v>
      </c>
      <c r="DW159">
        <v>2741700</v>
      </c>
      <c r="DX159">
        <v>2789120</v>
      </c>
      <c r="DY159">
        <v>2840133</v>
      </c>
      <c r="DZ159">
        <v>2891855</v>
      </c>
      <c r="EA159">
        <v>2913665</v>
      </c>
      <c r="EB159">
        <v>2935295</v>
      </c>
      <c r="EC159">
        <v>2955410</v>
      </c>
      <c r="ED159">
        <v>2978383</v>
      </c>
      <c r="EE159">
        <v>3001242</v>
      </c>
      <c r="EF159">
        <v>3022216</v>
      </c>
      <c r="EG159">
        <v>3044316</v>
      </c>
      <c r="EH159">
        <v>3066081</v>
      </c>
      <c r="EI159">
        <v>3088104</v>
      </c>
      <c r="EJ159">
        <v>3109850</v>
      </c>
      <c r="EK159">
        <v>3132207</v>
      </c>
      <c r="EL159">
        <v>3155270</v>
      </c>
      <c r="EM159">
        <v>3176867</v>
      </c>
      <c r="EN159">
        <v>3199247</v>
      </c>
      <c r="EO159">
        <v>3221313</v>
      </c>
      <c r="EP159">
        <v>3244234</v>
      </c>
      <c r="EQ159">
        <v>3265824</v>
      </c>
      <c r="ER159">
        <v>3288103</v>
      </c>
      <c r="ES159">
        <v>3310069</v>
      </c>
      <c r="ET159">
        <v>3333805</v>
      </c>
      <c r="EU159">
        <v>3357191</v>
      </c>
      <c r="EV159">
        <v>3380678</v>
      </c>
      <c r="EW159">
        <v>3404205</v>
      </c>
      <c r="EX159">
        <v>0</v>
      </c>
    </row>
    <row r="160" spans="1:154">
      <c r="A160" t="s">
        <v>424</v>
      </c>
      <c r="B160">
        <v>6554</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8908</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49520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104697</v>
      </c>
      <c r="EC160">
        <v>0</v>
      </c>
      <c r="ED160">
        <v>0</v>
      </c>
      <c r="EE160">
        <v>1762</v>
      </c>
      <c r="EF160">
        <v>0</v>
      </c>
      <c r="EG160">
        <v>0</v>
      </c>
      <c r="EH160">
        <v>1226</v>
      </c>
      <c r="EI160">
        <v>2566</v>
      </c>
      <c r="EJ160">
        <v>14026</v>
      </c>
      <c r="EK160">
        <v>115731</v>
      </c>
      <c r="EL160">
        <v>0</v>
      </c>
      <c r="EM160">
        <v>0</v>
      </c>
      <c r="EN160">
        <v>0</v>
      </c>
      <c r="EO160">
        <v>0</v>
      </c>
      <c r="EP160">
        <v>0</v>
      </c>
      <c r="EQ160">
        <v>60921</v>
      </c>
      <c r="ER160">
        <v>127556</v>
      </c>
      <c r="ES160">
        <v>199916</v>
      </c>
      <c r="ET160">
        <v>0</v>
      </c>
      <c r="EU160">
        <v>0</v>
      </c>
      <c r="EV160">
        <v>0</v>
      </c>
      <c r="EW160">
        <v>0</v>
      </c>
      <c r="EX160">
        <v>0</v>
      </c>
    </row>
    <row r="161" spans="1:154">
      <c r="A161" t="s">
        <v>234</v>
      </c>
      <c r="B161">
        <v>6536</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1174</v>
      </c>
      <c r="CU161">
        <v>2342</v>
      </c>
      <c r="CV161">
        <v>2355</v>
      </c>
      <c r="CW161">
        <v>2738</v>
      </c>
      <c r="CX161">
        <v>2796</v>
      </c>
      <c r="CY161">
        <v>2900</v>
      </c>
      <c r="CZ161">
        <v>2984</v>
      </c>
      <c r="DA161">
        <v>3338</v>
      </c>
      <c r="DB161">
        <v>3266</v>
      </c>
      <c r="DC161">
        <v>3157</v>
      </c>
      <c r="DD161">
        <v>3072</v>
      </c>
      <c r="DE161">
        <v>3263</v>
      </c>
      <c r="DF161">
        <v>3178</v>
      </c>
      <c r="DG161">
        <v>3064</v>
      </c>
      <c r="DH161">
        <v>2973</v>
      </c>
      <c r="DI161">
        <v>3074</v>
      </c>
      <c r="DJ161">
        <v>2761</v>
      </c>
      <c r="DK161">
        <v>2450</v>
      </c>
      <c r="DL161">
        <v>2160</v>
      </c>
      <c r="DM161">
        <v>2070</v>
      </c>
      <c r="DN161">
        <v>2135</v>
      </c>
      <c r="DO161">
        <v>2178</v>
      </c>
      <c r="DP161">
        <v>2227</v>
      </c>
      <c r="DQ161">
        <v>1914</v>
      </c>
      <c r="DR161">
        <v>1742</v>
      </c>
      <c r="DS161">
        <v>1552</v>
      </c>
      <c r="DT161">
        <v>1381</v>
      </c>
      <c r="DU161">
        <v>1144</v>
      </c>
      <c r="DV161">
        <v>1057</v>
      </c>
      <c r="DW161">
        <v>1000</v>
      </c>
      <c r="DX161">
        <v>929</v>
      </c>
      <c r="DY161">
        <v>916</v>
      </c>
      <c r="DZ161">
        <v>865</v>
      </c>
      <c r="EA161">
        <v>811</v>
      </c>
      <c r="EB161">
        <v>765</v>
      </c>
      <c r="EC161">
        <v>720</v>
      </c>
      <c r="ED161">
        <v>708</v>
      </c>
      <c r="EE161">
        <v>684</v>
      </c>
      <c r="EF161">
        <v>661</v>
      </c>
      <c r="EG161">
        <v>555</v>
      </c>
      <c r="EH161">
        <v>546</v>
      </c>
      <c r="EI161">
        <v>530</v>
      </c>
      <c r="EJ161">
        <v>519</v>
      </c>
      <c r="EK161">
        <v>519</v>
      </c>
      <c r="EL161">
        <v>513</v>
      </c>
      <c r="EM161">
        <v>499</v>
      </c>
      <c r="EN161">
        <v>490</v>
      </c>
      <c r="EO161">
        <v>386</v>
      </c>
      <c r="EP161">
        <v>381</v>
      </c>
      <c r="EQ161">
        <v>370</v>
      </c>
      <c r="ER161">
        <v>367</v>
      </c>
      <c r="ES161">
        <v>397</v>
      </c>
      <c r="ET161">
        <v>388</v>
      </c>
      <c r="EU161">
        <v>381</v>
      </c>
      <c r="EV161">
        <v>373</v>
      </c>
      <c r="EW161">
        <v>362</v>
      </c>
      <c r="EX161">
        <v>0</v>
      </c>
    </row>
    <row r="162" spans="1:154">
      <c r="A162" t="s">
        <v>235</v>
      </c>
      <c r="B162">
        <v>6542</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783</v>
      </c>
      <c r="CU162">
        <v>1561</v>
      </c>
      <c r="CV162">
        <v>1570</v>
      </c>
      <c r="CW162">
        <v>1825</v>
      </c>
      <c r="CX162">
        <v>1901</v>
      </c>
      <c r="CY162">
        <v>2007</v>
      </c>
      <c r="CZ162">
        <v>2099</v>
      </c>
      <c r="DA162">
        <v>2383</v>
      </c>
      <c r="DB162">
        <v>2433</v>
      </c>
      <c r="DC162">
        <v>2454</v>
      </c>
      <c r="DD162">
        <v>2491</v>
      </c>
      <c r="DE162">
        <v>2760</v>
      </c>
      <c r="DF162">
        <v>2741</v>
      </c>
      <c r="DG162">
        <v>2695</v>
      </c>
      <c r="DH162">
        <v>2668</v>
      </c>
      <c r="DI162">
        <v>2816</v>
      </c>
      <c r="DJ162">
        <v>3094</v>
      </c>
      <c r="DK162">
        <v>3356</v>
      </c>
      <c r="DL162">
        <v>3628</v>
      </c>
      <c r="DM162">
        <v>4298</v>
      </c>
      <c r="DN162">
        <v>4305</v>
      </c>
      <c r="DO162">
        <v>4270</v>
      </c>
      <c r="DP162">
        <v>4252</v>
      </c>
      <c r="DQ162">
        <v>3563</v>
      </c>
      <c r="DR162">
        <v>3651</v>
      </c>
      <c r="DS162">
        <v>3679</v>
      </c>
      <c r="DT162">
        <v>3728</v>
      </c>
      <c r="DU162">
        <v>3543</v>
      </c>
      <c r="DV162">
        <v>3201</v>
      </c>
      <c r="DW162">
        <v>2954</v>
      </c>
      <c r="DX162">
        <v>2670</v>
      </c>
      <c r="DY162">
        <v>2552</v>
      </c>
      <c r="DZ162">
        <v>2874</v>
      </c>
      <c r="EA162">
        <v>3159</v>
      </c>
      <c r="EB162">
        <v>3453</v>
      </c>
      <c r="EC162">
        <v>3727</v>
      </c>
      <c r="ED162">
        <v>3666</v>
      </c>
      <c r="EE162">
        <v>3540</v>
      </c>
      <c r="EF162">
        <v>3418</v>
      </c>
      <c r="EG162">
        <v>4154</v>
      </c>
      <c r="EH162">
        <v>4084</v>
      </c>
      <c r="EI162">
        <v>3961</v>
      </c>
      <c r="EJ162">
        <v>3877</v>
      </c>
      <c r="EK162">
        <v>4192</v>
      </c>
      <c r="EL162">
        <v>4146</v>
      </c>
      <c r="EM162">
        <v>4028</v>
      </c>
      <c r="EN162">
        <v>3954</v>
      </c>
      <c r="EO162">
        <v>4517</v>
      </c>
      <c r="EP162">
        <v>4456</v>
      </c>
      <c r="EQ162">
        <v>4330</v>
      </c>
      <c r="ER162">
        <v>4290</v>
      </c>
      <c r="ES162">
        <v>5099</v>
      </c>
      <c r="ET162">
        <v>4977</v>
      </c>
      <c r="EU162">
        <v>4890</v>
      </c>
      <c r="EV162">
        <v>4785</v>
      </c>
      <c r="EW162">
        <v>4647</v>
      </c>
      <c r="EX162">
        <v>0</v>
      </c>
    </row>
    <row r="163" spans="1:154">
      <c r="A163" t="s">
        <v>236</v>
      </c>
      <c r="B163">
        <v>6548</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1430</v>
      </c>
      <c r="CT163">
        <v>6654</v>
      </c>
      <c r="CU163">
        <v>12807</v>
      </c>
      <c r="CV163">
        <v>14945</v>
      </c>
      <c r="CW163">
        <v>15515</v>
      </c>
      <c r="CX163">
        <v>17021</v>
      </c>
      <c r="CY163">
        <v>17352</v>
      </c>
      <c r="CZ163">
        <v>17360</v>
      </c>
      <c r="DA163">
        <v>16211</v>
      </c>
      <c r="DB163">
        <v>17835</v>
      </c>
      <c r="DC163">
        <v>17214</v>
      </c>
      <c r="DD163">
        <v>17501</v>
      </c>
      <c r="DE163">
        <v>17563</v>
      </c>
      <c r="DF163">
        <v>17748</v>
      </c>
      <c r="DG163">
        <v>18323</v>
      </c>
      <c r="DH163">
        <v>17709</v>
      </c>
      <c r="DI163">
        <v>17927</v>
      </c>
      <c r="DJ163">
        <v>18936</v>
      </c>
      <c r="DK163">
        <v>18878</v>
      </c>
      <c r="DL163">
        <v>19793</v>
      </c>
      <c r="DM163">
        <v>19078</v>
      </c>
      <c r="DN163">
        <v>17932</v>
      </c>
      <c r="DO163">
        <v>15571</v>
      </c>
      <c r="DP163">
        <v>14761</v>
      </c>
      <c r="DQ163">
        <v>14268</v>
      </c>
      <c r="DR163">
        <v>10454</v>
      </c>
      <c r="DS163">
        <v>8712</v>
      </c>
      <c r="DT163">
        <v>9595</v>
      </c>
      <c r="DU163">
        <v>11143</v>
      </c>
      <c r="DV163">
        <v>11559</v>
      </c>
      <c r="DW163">
        <v>12321</v>
      </c>
      <c r="DX163">
        <v>10844</v>
      </c>
      <c r="DY163">
        <v>11673</v>
      </c>
      <c r="DZ163">
        <v>12376</v>
      </c>
      <c r="EA163">
        <v>12432</v>
      </c>
      <c r="EB163">
        <v>11823</v>
      </c>
      <c r="EC163">
        <v>9469</v>
      </c>
      <c r="ED163">
        <v>10386</v>
      </c>
      <c r="EE163">
        <v>11268</v>
      </c>
      <c r="EF163">
        <v>10488</v>
      </c>
      <c r="EG163">
        <v>10018</v>
      </c>
      <c r="EH163">
        <v>9809</v>
      </c>
      <c r="EI163">
        <v>10515</v>
      </c>
      <c r="EJ163">
        <v>10527</v>
      </c>
      <c r="EK163">
        <v>10316</v>
      </c>
      <c r="EL163">
        <v>11177</v>
      </c>
      <c r="EM163">
        <v>11026</v>
      </c>
      <c r="EN163">
        <v>11295</v>
      </c>
      <c r="EO163">
        <v>10197</v>
      </c>
      <c r="EP163">
        <v>10532</v>
      </c>
      <c r="EQ163">
        <v>10368</v>
      </c>
      <c r="ER163">
        <v>10242</v>
      </c>
      <c r="ES163">
        <v>8463</v>
      </c>
      <c r="ET163">
        <v>8731</v>
      </c>
      <c r="EU163">
        <v>8603</v>
      </c>
      <c r="EV163">
        <v>8600</v>
      </c>
      <c r="EW163">
        <v>8680</v>
      </c>
      <c r="EX163">
        <v>0</v>
      </c>
    </row>
    <row r="164" spans="1:154">
      <c r="A164" t="s">
        <v>413</v>
      </c>
      <c r="B164">
        <v>6060</v>
      </c>
      <c r="C164">
        <v>274742</v>
      </c>
      <c r="D164">
        <v>283306</v>
      </c>
      <c r="E164">
        <v>293116</v>
      </c>
      <c r="F164">
        <v>303908</v>
      </c>
      <c r="G164">
        <v>308773</v>
      </c>
      <c r="H164">
        <v>312175</v>
      </c>
      <c r="I164">
        <v>321545</v>
      </c>
      <c r="J164">
        <v>330515</v>
      </c>
      <c r="K164">
        <v>337726</v>
      </c>
      <c r="L164">
        <v>345767</v>
      </c>
      <c r="M164">
        <v>354217</v>
      </c>
      <c r="N164">
        <v>360589</v>
      </c>
      <c r="O164">
        <v>367077</v>
      </c>
      <c r="P164">
        <v>377277</v>
      </c>
      <c r="Q164">
        <v>384378</v>
      </c>
      <c r="R164">
        <v>392686</v>
      </c>
      <c r="S164">
        <v>400206</v>
      </c>
      <c r="T164">
        <v>415598</v>
      </c>
      <c r="U164">
        <v>425252</v>
      </c>
      <c r="V164">
        <v>438947</v>
      </c>
      <c r="W164">
        <v>452748</v>
      </c>
      <c r="X164">
        <v>470920</v>
      </c>
      <c r="Y164">
        <v>489264</v>
      </c>
      <c r="Z164">
        <v>506731</v>
      </c>
      <c r="AA164">
        <v>537014</v>
      </c>
      <c r="AB164">
        <v>569779</v>
      </c>
      <c r="AC164">
        <v>592461</v>
      </c>
      <c r="AD164">
        <v>686177</v>
      </c>
      <c r="AE164">
        <v>692035</v>
      </c>
      <c r="AF164">
        <v>725301</v>
      </c>
      <c r="AG164">
        <v>740216</v>
      </c>
      <c r="AH164">
        <v>771652</v>
      </c>
      <c r="AI164">
        <v>796980</v>
      </c>
      <c r="AJ164">
        <v>814014</v>
      </c>
      <c r="AK164">
        <v>830398</v>
      </c>
      <c r="AL164">
        <v>856379</v>
      </c>
      <c r="AM164">
        <v>860919</v>
      </c>
      <c r="AN164">
        <v>870788</v>
      </c>
      <c r="AO164">
        <v>879288</v>
      </c>
      <c r="AP164">
        <v>900347</v>
      </c>
      <c r="AQ164">
        <v>913383</v>
      </c>
      <c r="AR164">
        <v>934416</v>
      </c>
      <c r="AS164">
        <v>950265</v>
      </c>
      <c r="AT164">
        <v>970879</v>
      </c>
      <c r="AU164">
        <v>992965</v>
      </c>
      <c r="AV164">
        <v>1004827</v>
      </c>
      <c r="AW164">
        <v>1008740</v>
      </c>
      <c r="AX164">
        <v>1019831</v>
      </c>
      <c r="AY164">
        <v>1021895</v>
      </c>
      <c r="AZ164">
        <v>1036409</v>
      </c>
      <c r="BA164">
        <v>1060580</v>
      </c>
      <c r="BB164">
        <v>1082934</v>
      </c>
      <c r="BC164">
        <v>1088103</v>
      </c>
      <c r="BD164">
        <v>1091929</v>
      </c>
      <c r="BE164">
        <v>1092794</v>
      </c>
      <c r="BF164">
        <v>1091037</v>
      </c>
      <c r="BG164">
        <v>1093899</v>
      </c>
      <c r="BH164">
        <v>1100016</v>
      </c>
      <c r="BI164">
        <v>1102374</v>
      </c>
      <c r="BJ164">
        <v>1111149</v>
      </c>
      <c r="BK164">
        <v>1107780</v>
      </c>
      <c r="BL164">
        <v>1111502</v>
      </c>
      <c r="BM164">
        <v>1114667</v>
      </c>
      <c r="BN164">
        <v>1117815</v>
      </c>
      <c r="BO164">
        <v>1117433</v>
      </c>
      <c r="BP164">
        <v>1119736</v>
      </c>
      <c r="BQ164">
        <v>1121710</v>
      </c>
      <c r="BR164">
        <v>1121491</v>
      </c>
      <c r="BS164">
        <v>1121546</v>
      </c>
      <c r="BT164">
        <v>1132561</v>
      </c>
      <c r="BU164">
        <v>1140494</v>
      </c>
      <c r="BV164">
        <v>1162300</v>
      </c>
      <c r="BW164">
        <v>1183580</v>
      </c>
      <c r="BX164">
        <v>1220117</v>
      </c>
      <c r="BY164">
        <v>1251815</v>
      </c>
      <c r="BZ164">
        <v>1286593</v>
      </c>
      <c r="CA164">
        <v>1344365</v>
      </c>
      <c r="CB164">
        <v>1388022</v>
      </c>
      <c r="CC164">
        <v>1412107</v>
      </c>
      <c r="CD164">
        <v>1474550</v>
      </c>
      <c r="CE164">
        <v>1507567</v>
      </c>
      <c r="CF164">
        <v>1535712</v>
      </c>
      <c r="CG164">
        <v>1554583</v>
      </c>
      <c r="CH164">
        <v>1601036</v>
      </c>
      <c r="CI164">
        <v>1623640</v>
      </c>
      <c r="CJ164">
        <v>1636035</v>
      </c>
      <c r="CK164">
        <v>1652249</v>
      </c>
      <c r="CL164">
        <v>1661221</v>
      </c>
      <c r="CM164">
        <v>1681253</v>
      </c>
      <c r="CN164">
        <v>1720508</v>
      </c>
      <c r="CO164">
        <v>1713498</v>
      </c>
      <c r="CP164">
        <v>1749560</v>
      </c>
      <c r="CQ164">
        <v>1752179</v>
      </c>
      <c r="CR164">
        <v>1760018</v>
      </c>
      <c r="CS164">
        <v>1760621</v>
      </c>
      <c r="CT164">
        <v>1800255</v>
      </c>
      <c r="CU164">
        <v>1795133</v>
      </c>
      <c r="CV164">
        <v>1836458</v>
      </c>
      <c r="CW164">
        <v>1828122</v>
      </c>
      <c r="CX164">
        <v>1873708</v>
      </c>
      <c r="CY164">
        <v>1909593</v>
      </c>
      <c r="CZ164">
        <v>1969424</v>
      </c>
      <c r="DA164">
        <v>1986967</v>
      </c>
      <c r="DB164">
        <v>2052444</v>
      </c>
      <c r="DC164">
        <v>2102770</v>
      </c>
      <c r="DD164">
        <v>2156260</v>
      </c>
      <c r="DE164">
        <v>2249773</v>
      </c>
      <c r="DF164">
        <v>2321081</v>
      </c>
      <c r="DG164">
        <v>2337524</v>
      </c>
      <c r="DH164">
        <v>2382278</v>
      </c>
      <c r="DI164">
        <v>2455041</v>
      </c>
      <c r="DJ164">
        <v>2545510</v>
      </c>
      <c r="DK164">
        <v>2630563</v>
      </c>
      <c r="DL164">
        <v>2690814</v>
      </c>
      <c r="DM164">
        <v>2738256</v>
      </c>
      <c r="DN164">
        <v>2789958</v>
      </c>
      <c r="DO164">
        <v>2774959</v>
      </c>
      <c r="DP164">
        <v>2731900</v>
      </c>
      <c r="DQ164">
        <v>2654562</v>
      </c>
      <c r="DR164">
        <v>2619209</v>
      </c>
      <c r="DS164">
        <v>2561721</v>
      </c>
      <c r="DT164">
        <v>2608418</v>
      </c>
      <c r="DU164">
        <v>2644354</v>
      </c>
      <c r="DV164">
        <v>2681341</v>
      </c>
      <c r="DW164">
        <v>2692740</v>
      </c>
      <c r="DX164">
        <v>2657027</v>
      </c>
      <c r="DY164">
        <v>2708475</v>
      </c>
      <c r="DZ164">
        <v>2776946</v>
      </c>
      <c r="EA164">
        <v>2762018</v>
      </c>
      <c r="EB164">
        <v>2741645</v>
      </c>
      <c r="EC164">
        <v>2715512</v>
      </c>
      <c r="ED164">
        <v>2749799</v>
      </c>
      <c r="EE164">
        <v>2774787</v>
      </c>
      <c r="EF164">
        <v>2784568</v>
      </c>
      <c r="EG164">
        <v>2821445</v>
      </c>
      <c r="EH164">
        <v>2849060</v>
      </c>
      <c r="EI164">
        <v>2872572</v>
      </c>
      <c r="EJ164">
        <v>2848318</v>
      </c>
      <c r="EK164">
        <v>2837393</v>
      </c>
      <c r="EL164">
        <v>2861348</v>
      </c>
      <c r="EM164">
        <v>2882725</v>
      </c>
      <c r="EN164">
        <v>2922816</v>
      </c>
      <c r="EO164">
        <v>2913544</v>
      </c>
      <c r="EP164">
        <v>2968760</v>
      </c>
      <c r="EQ164">
        <v>3012339</v>
      </c>
      <c r="ER164">
        <v>2995162</v>
      </c>
      <c r="ES164">
        <v>3030839</v>
      </c>
      <c r="ET164">
        <v>3072287</v>
      </c>
      <c r="EU164">
        <v>3086202</v>
      </c>
      <c r="EV164">
        <v>3126317</v>
      </c>
      <c r="EW164">
        <v>3168913</v>
      </c>
      <c r="EX164">
        <v>0</v>
      </c>
    </row>
    <row r="165" spans="1:154">
      <c r="A165" t="s">
        <v>416</v>
      </c>
      <c r="B165">
        <v>6142</v>
      </c>
      <c r="C165">
        <v>241680</v>
      </c>
      <c r="D165">
        <v>248347</v>
      </c>
      <c r="E165">
        <v>255209</v>
      </c>
      <c r="F165">
        <v>262146</v>
      </c>
      <c r="G165">
        <v>265522</v>
      </c>
      <c r="H165">
        <v>268966</v>
      </c>
      <c r="I165">
        <v>272606</v>
      </c>
      <c r="J165">
        <v>276403</v>
      </c>
      <c r="K165">
        <v>284349</v>
      </c>
      <c r="L165">
        <v>292559</v>
      </c>
      <c r="M165">
        <v>300999</v>
      </c>
      <c r="N165">
        <v>309531</v>
      </c>
      <c r="O165">
        <v>318725</v>
      </c>
      <c r="P165">
        <v>328185</v>
      </c>
      <c r="Q165">
        <v>338002</v>
      </c>
      <c r="R165">
        <v>348164</v>
      </c>
      <c r="S165">
        <v>355066</v>
      </c>
      <c r="T165">
        <v>362355</v>
      </c>
      <c r="U165">
        <v>369916</v>
      </c>
      <c r="V165">
        <v>377539</v>
      </c>
      <c r="W165">
        <v>386061</v>
      </c>
      <c r="X165">
        <v>394594</v>
      </c>
      <c r="Y165">
        <v>403358</v>
      </c>
      <c r="Z165">
        <v>412340</v>
      </c>
      <c r="AA165">
        <v>421595</v>
      </c>
      <c r="AB165">
        <v>431247</v>
      </c>
      <c r="AC165">
        <v>441245</v>
      </c>
      <c r="AD165">
        <v>451419</v>
      </c>
      <c r="AE165">
        <v>462526</v>
      </c>
      <c r="AF165">
        <v>473952</v>
      </c>
      <c r="AG165">
        <v>485760</v>
      </c>
      <c r="AH165">
        <v>497855</v>
      </c>
      <c r="AI165">
        <v>508432</v>
      </c>
      <c r="AJ165">
        <v>519373</v>
      </c>
      <c r="AK165">
        <v>530649</v>
      </c>
      <c r="AL165">
        <v>542002</v>
      </c>
      <c r="AM165">
        <v>552214</v>
      </c>
      <c r="AN165">
        <v>562664</v>
      </c>
      <c r="AO165">
        <v>573808</v>
      </c>
      <c r="AP165">
        <v>585663</v>
      </c>
      <c r="AQ165">
        <v>618278</v>
      </c>
      <c r="AR165">
        <v>651831</v>
      </c>
      <c r="AS165">
        <v>686225</v>
      </c>
      <c r="AT165">
        <v>721082</v>
      </c>
      <c r="AU165">
        <v>737526</v>
      </c>
      <c r="AV165">
        <v>754117</v>
      </c>
      <c r="AW165">
        <v>771145</v>
      </c>
      <c r="AX165">
        <v>788151</v>
      </c>
      <c r="AY165">
        <v>805501</v>
      </c>
      <c r="AZ165">
        <v>823292</v>
      </c>
      <c r="BA165">
        <v>842239</v>
      </c>
      <c r="BB165">
        <v>862148</v>
      </c>
      <c r="BC165">
        <v>912024</v>
      </c>
      <c r="BD165">
        <v>962656</v>
      </c>
      <c r="BE165">
        <v>1013627</v>
      </c>
      <c r="BF165">
        <v>1064960</v>
      </c>
      <c r="BG165">
        <v>1084499</v>
      </c>
      <c r="BH165">
        <v>1103695</v>
      </c>
      <c r="BI165">
        <v>1124532</v>
      </c>
      <c r="BJ165">
        <v>1145464</v>
      </c>
      <c r="BK165">
        <v>1168449</v>
      </c>
      <c r="BL165">
        <v>1191705</v>
      </c>
      <c r="BM165">
        <v>1215637</v>
      </c>
      <c r="BN165">
        <v>1239767</v>
      </c>
      <c r="BO165">
        <v>1267495</v>
      </c>
      <c r="BP165">
        <v>1296274</v>
      </c>
      <c r="BQ165">
        <v>1325797</v>
      </c>
      <c r="BR165">
        <v>1355524</v>
      </c>
      <c r="BS165">
        <v>1379266</v>
      </c>
      <c r="BT165">
        <v>1403490</v>
      </c>
      <c r="BU165">
        <v>1429347</v>
      </c>
      <c r="BV165">
        <v>1454878</v>
      </c>
      <c r="BW165">
        <v>1476929</v>
      </c>
      <c r="BX165">
        <v>1500308</v>
      </c>
      <c r="BY165">
        <v>1524482</v>
      </c>
      <c r="BZ165">
        <v>1549654</v>
      </c>
      <c r="CA165">
        <v>1579246</v>
      </c>
      <c r="CB165">
        <v>1611291</v>
      </c>
      <c r="CC165">
        <v>1643622</v>
      </c>
      <c r="CD165">
        <v>1676455</v>
      </c>
      <c r="CE165">
        <v>1709850</v>
      </c>
      <c r="CF165">
        <v>1744334</v>
      </c>
      <c r="CG165">
        <v>1776803</v>
      </c>
      <c r="CH165">
        <v>1809809</v>
      </c>
      <c r="CI165">
        <v>1844366</v>
      </c>
      <c r="CJ165">
        <v>1880121</v>
      </c>
      <c r="CK165">
        <v>1917574</v>
      </c>
      <c r="CL165">
        <v>1959036</v>
      </c>
      <c r="CM165">
        <v>2005982</v>
      </c>
      <c r="CN165">
        <v>2052559</v>
      </c>
      <c r="CO165">
        <v>2098766</v>
      </c>
      <c r="CP165">
        <v>2145116</v>
      </c>
      <c r="CQ165">
        <v>2187613</v>
      </c>
      <c r="CR165">
        <v>2234061</v>
      </c>
      <c r="CS165">
        <v>2280305</v>
      </c>
      <c r="CT165">
        <v>2324683</v>
      </c>
      <c r="CU165">
        <v>2366917</v>
      </c>
      <c r="CV165">
        <v>2410205</v>
      </c>
      <c r="CW165">
        <v>2458023</v>
      </c>
      <c r="CX165">
        <v>2505530</v>
      </c>
      <c r="CY165">
        <v>2602900</v>
      </c>
      <c r="CZ165">
        <v>2699997</v>
      </c>
      <c r="DA165">
        <v>2801295</v>
      </c>
      <c r="DB165">
        <v>2894780</v>
      </c>
      <c r="DC165">
        <v>2945904</v>
      </c>
      <c r="DD165">
        <v>2997339</v>
      </c>
      <c r="DE165">
        <v>3042226</v>
      </c>
      <c r="DF165">
        <v>3086914</v>
      </c>
      <c r="DG165">
        <v>3143520</v>
      </c>
      <c r="DH165">
        <v>3204749</v>
      </c>
      <c r="DI165">
        <v>3262623</v>
      </c>
      <c r="DJ165">
        <v>3320430</v>
      </c>
      <c r="DK165">
        <v>3355909</v>
      </c>
      <c r="DL165">
        <v>3388260</v>
      </c>
      <c r="DM165">
        <v>3432727</v>
      </c>
      <c r="DN165">
        <v>3477284</v>
      </c>
      <c r="DO165">
        <v>3531542</v>
      </c>
      <c r="DP165">
        <v>3581710</v>
      </c>
      <c r="DQ165">
        <v>3640973</v>
      </c>
      <c r="DR165">
        <v>3704904</v>
      </c>
      <c r="DS165">
        <v>3745776</v>
      </c>
      <c r="DT165">
        <v>3778245</v>
      </c>
      <c r="DU165">
        <v>3814344</v>
      </c>
      <c r="DV165">
        <v>3855165</v>
      </c>
      <c r="DW165">
        <v>3968196</v>
      </c>
      <c r="DX165">
        <v>4088968</v>
      </c>
      <c r="DY165">
        <v>4195474</v>
      </c>
      <c r="DZ165">
        <v>4302203</v>
      </c>
      <c r="EA165">
        <v>4346676</v>
      </c>
      <c r="EB165">
        <v>4393813</v>
      </c>
      <c r="EC165">
        <v>4450252</v>
      </c>
      <c r="ED165">
        <v>4493335</v>
      </c>
      <c r="EE165">
        <v>4531077</v>
      </c>
      <c r="EF165">
        <v>4576939</v>
      </c>
      <c r="EG165">
        <v>4620517</v>
      </c>
      <c r="EH165">
        <v>4665026</v>
      </c>
      <c r="EI165">
        <v>4709754</v>
      </c>
      <c r="EJ165">
        <v>4759182</v>
      </c>
      <c r="EK165">
        <v>4800415</v>
      </c>
      <c r="EL165">
        <v>4840428</v>
      </c>
      <c r="EM165">
        <v>4896556</v>
      </c>
      <c r="EN165">
        <v>4949025</v>
      </c>
      <c r="EO165">
        <v>5015063</v>
      </c>
      <c r="EP165">
        <v>5077890</v>
      </c>
      <c r="EQ165">
        <v>5142122</v>
      </c>
      <c r="ER165">
        <v>5209618</v>
      </c>
      <c r="ES165">
        <v>5283184</v>
      </c>
      <c r="ET165">
        <v>5348109</v>
      </c>
      <c r="EU165">
        <v>5414857</v>
      </c>
      <c r="EV165">
        <v>5479701</v>
      </c>
      <c r="EW165">
        <v>5544515</v>
      </c>
      <c r="EX165">
        <v>0</v>
      </c>
    </row>
    <row r="166" spans="1:154">
      <c r="A166" t="s">
        <v>297</v>
      </c>
      <c r="B166">
        <v>6096</v>
      </c>
      <c r="C166">
        <v>4073</v>
      </c>
      <c r="D166">
        <v>3867</v>
      </c>
      <c r="E166">
        <v>3880</v>
      </c>
      <c r="F166">
        <v>3910</v>
      </c>
      <c r="G166">
        <v>4101</v>
      </c>
      <c r="H166">
        <v>4025</v>
      </c>
      <c r="I166">
        <v>3921</v>
      </c>
      <c r="J166">
        <v>4059</v>
      </c>
      <c r="K166">
        <v>3920</v>
      </c>
      <c r="L166">
        <v>3995</v>
      </c>
      <c r="M166">
        <v>3859</v>
      </c>
      <c r="N166">
        <v>3856</v>
      </c>
      <c r="O166">
        <v>3651</v>
      </c>
      <c r="P166">
        <v>3848</v>
      </c>
      <c r="Q166">
        <v>3550</v>
      </c>
      <c r="R166">
        <v>3131</v>
      </c>
      <c r="S166">
        <v>2363</v>
      </c>
      <c r="T166">
        <v>2483</v>
      </c>
      <c r="U166">
        <v>2423</v>
      </c>
      <c r="V166">
        <v>2000</v>
      </c>
      <c r="W166">
        <v>2151</v>
      </c>
      <c r="X166">
        <v>2264</v>
      </c>
      <c r="Y166">
        <v>2068</v>
      </c>
      <c r="Z166">
        <v>1534</v>
      </c>
      <c r="AA166">
        <v>1550</v>
      </c>
      <c r="AB166">
        <v>1278</v>
      </c>
      <c r="AC166">
        <v>1225</v>
      </c>
      <c r="AD166">
        <v>1128</v>
      </c>
      <c r="AE166">
        <v>938</v>
      </c>
      <c r="AF166">
        <v>1196</v>
      </c>
      <c r="AG166">
        <v>1035</v>
      </c>
      <c r="AH166">
        <v>709</v>
      </c>
      <c r="AI166">
        <v>553</v>
      </c>
      <c r="AJ166">
        <v>606</v>
      </c>
      <c r="AK166">
        <v>647</v>
      </c>
      <c r="AL166">
        <v>808</v>
      </c>
      <c r="AM166">
        <v>667</v>
      </c>
      <c r="AN166">
        <v>742</v>
      </c>
      <c r="AO166">
        <v>622</v>
      </c>
      <c r="AP166">
        <v>533</v>
      </c>
      <c r="AQ166">
        <v>467</v>
      </c>
      <c r="AR166">
        <v>403</v>
      </c>
      <c r="AS166">
        <v>336</v>
      </c>
      <c r="AT166">
        <v>268</v>
      </c>
      <c r="AU166">
        <v>479</v>
      </c>
      <c r="AV166">
        <v>486</v>
      </c>
      <c r="AW166">
        <v>245</v>
      </c>
      <c r="AX166">
        <v>473</v>
      </c>
      <c r="AY166">
        <v>364</v>
      </c>
      <c r="AZ166">
        <v>487</v>
      </c>
      <c r="BA166">
        <v>549</v>
      </c>
      <c r="BB166">
        <v>619</v>
      </c>
      <c r="BC166">
        <v>554</v>
      </c>
      <c r="BD166">
        <v>534</v>
      </c>
      <c r="BE166">
        <v>378</v>
      </c>
      <c r="BF166">
        <v>445</v>
      </c>
      <c r="BG166">
        <v>460</v>
      </c>
      <c r="BH166">
        <v>617</v>
      </c>
      <c r="BI166">
        <v>1222</v>
      </c>
      <c r="BJ166">
        <v>1371</v>
      </c>
      <c r="BK166">
        <v>716</v>
      </c>
      <c r="BL166">
        <v>845</v>
      </c>
      <c r="BM166">
        <v>1104</v>
      </c>
      <c r="BN166">
        <v>1112</v>
      </c>
      <c r="BO166">
        <v>1053</v>
      </c>
      <c r="BP166">
        <v>1131</v>
      </c>
      <c r="BQ166">
        <v>1374</v>
      </c>
      <c r="BR166">
        <v>1830</v>
      </c>
      <c r="BS166">
        <v>2271</v>
      </c>
      <c r="BT166">
        <v>1297</v>
      </c>
      <c r="BU166">
        <v>496</v>
      </c>
      <c r="BV166">
        <v>561</v>
      </c>
      <c r="BW166">
        <v>2051</v>
      </c>
      <c r="BX166">
        <v>2059</v>
      </c>
      <c r="BY166">
        <v>2467</v>
      </c>
      <c r="BZ166">
        <v>1503</v>
      </c>
      <c r="CA166">
        <v>2080</v>
      </c>
      <c r="CB166">
        <v>2227</v>
      </c>
      <c r="CC166">
        <v>2151</v>
      </c>
      <c r="CD166">
        <v>3252</v>
      </c>
      <c r="CE166">
        <v>4536</v>
      </c>
      <c r="CF166">
        <v>3241</v>
      </c>
      <c r="CG166">
        <v>3122</v>
      </c>
      <c r="CH166">
        <v>3044</v>
      </c>
      <c r="CI166">
        <v>2900</v>
      </c>
      <c r="CJ166">
        <v>2836</v>
      </c>
      <c r="CK166">
        <v>2272</v>
      </c>
      <c r="CL166">
        <v>1707</v>
      </c>
      <c r="CM166">
        <v>1943</v>
      </c>
      <c r="CN166">
        <v>1779</v>
      </c>
      <c r="CO166">
        <v>715</v>
      </c>
      <c r="CP166">
        <v>1651</v>
      </c>
      <c r="CQ166">
        <v>686</v>
      </c>
      <c r="CR166">
        <v>822</v>
      </c>
      <c r="CS166">
        <v>837</v>
      </c>
      <c r="CT166">
        <v>858</v>
      </c>
      <c r="CU166">
        <v>876</v>
      </c>
      <c r="CV166">
        <v>851</v>
      </c>
      <c r="CW166">
        <v>2570</v>
      </c>
      <c r="CX166">
        <v>4386</v>
      </c>
      <c r="CY166">
        <v>6478</v>
      </c>
      <c r="CZ166">
        <v>8253</v>
      </c>
      <c r="DA166">
        <v>2304</v>
      </c>
      <c r="DB166">
        <v>2539</v>
      </c>
      <c r="DC166">
        <v>1953</v>
      </c>
      <c r="DD166">
        <v>1555</v>
      </c>
      <c r="DE166">
        <v>1476</v>
      </c>
      <c r="DF166">
        <v>1647</v>
      </c>
      <c r="DG166">
        <v>1741</v>
      </c>
      <c r="DH166">
        <v>1815</v>
      </c>
      <c r="DI166">
        <v>1694</v>
      </c>
      <c r="DJ166">
        <v>1605</v>
      </c>
      <c r="DK166">
        <v>1514</v>
      </c>
      <c r="DL166">
        <v>1431</v>
      </c>
      <c r="DM166">
        <v>1368</v>
      </c>
      <c r="DN166">
        <v>1402</v>
      </c>
      <c r="DO166">
        <v>1372</v>
      </c>
      <c r="DP166">
        <v>1318</v>
      </c>
      <c r="DQ166">
        <v>1326</v>
      </c>
      <c r="DR166">
        <v>1268</v>
      </c>
      <c r="DS166">
        <v>1149</v>
      </c>
      <c r="DT166">
        <v>1049</v>
      </c>
      <c r="DU166">
        <v>1131</v>
      </c>
      <c r="DV166">
        <v>1330</v>
      </c>
      <c r="DW166">
        <v>1506</v>
      </c>
      <c r="DX166">
        <v>1680</v>
      </c>
      <c r="DY166">
        <v>1750</v>
      </c>
      <c r="DZ166">
        <v>1993</v>
      </c>
      <c r="EA166">
        <v>2147</v>
      </c>
      <c r="EB166">
        <v>2214</v>
      </c>
      <c r="EC166">
        <v>1799</v>
      </c>
      <c r="ED166">
        <v>1437</v>
      </c>
      <c r="EE166">
        <v>1087</v>
      </c>
      <c r="EF166">
        <v>745</v>
      </c>
      <c r="EG166">
        <v>1068</v>
      </c>
      <c r="EH166">
        <v>1421</v>
      </c>
      <c r="EI166">
        <v>1781</v>
      </c>
      <c r="EJ166">
        <v>2253</v>
      </c>
      <c r="EK166">
        <v>2335</v>
      </c>
      <c r="EL166">
        <v>2393</v>
      </c>
      <c r="EM166">
        <v>2367</v>
      </c>
      <c r="EN166">
        <v>2363</v>
      </c>
      <c r="EO166">
        <v>2280</v>
      </c>
      <c r="EP166">
        <v>2240</v>
      </c>
      <c r="EQ166">
        <v>2207</v>
      </c>
      <c r="ER166">
        <v>2220</v>
      </c>
      <c r="ES166">
        <v>2039</v>
      </c>
      <c r="ET166">
        <v>2004</v>
      </c>
      <c r="EU166">
        <v>2392</v>
      </c>
      <c r="EV166">
        <v>2444</v>
      </c>
      <c r="EW166">
        <v>2454</v>
      </c>
      <c r="EX166">
        <v>0</v>
      </c>
    </row>
    <row r="167" spans="1:154">
      <c r="A167" t="s">
        <v>410</v>
      </c>
      <c r="B167">
        <v>6008</v>
      </c>
      <c r="C167">
        <v>6457</v>
      </c>
      <c r="D167">
        <v>6381</v>
      </c>
      <c r="E167">
        <v>6437</v>
      </c>
      <c r="F167">
        <v>6788</v>
      </c>
      <c r="G167">
        <v>7036</v>
      </c>
      <c r="H167">
        <v>7354</v>
      </c>
      <c r="I167">
        <v>7409</v>
      </c>
      <c r="J167">
        <v>7008</v>
      </c>
      <c r="K167">
        <v>6874</v>
      </c>
      <c r="L167">
        <v>6712</v>
      </c>
      <c r="M167">
        <v>6925</v>
      </c>
      <c r="N167">
        <v>7139</v>
      </c>
      <c r="O167">
        <v>7598</v>
      </c>
      <c r="P167">
        <v>7601</v>
      </c>
      <c r="Q167">
        <v>7605</v>
      </c>
      <c r="R167">
        <v>7383</v>
      </c>
      <c r="S167">
        <v>7551</v>
      </c>
      <c r="T167">
        <v>7254</v>
      </c>
      <c r="U167">
        <v>7506</v>
      </c>
      <c r="V167">
        <v>7955</v>
      </c>
      <c r="W167">
        <v>8454</v>
      </c>
      <c r="X167">
        <v>8743</v>
      </c>
      <c r="Y167">
        <v>8682</v>
      </c>
      <c r="Z167">
        <v>9016</v>
      </c>
      <c r="AA167">
        <v>8650</v>
      </c>
      <c r="AB167">
        <v>8151</v>
      </c>
      <c r="AC167">
        <v>9145</v>
      </c>
      <c r="AD167">
        <v>9605</v>
      </c>
      <c r="AE167">
        <v>9822</v>
      </c>
      <c r="AF167">
        <v>10086</v>
      </c>
      <c r="AG167">
        <v>10312</v>
      </c>
      <c r="AH167">
        <v>10415</v>
      </c>
      <c r="AI167">
        <v>10444</v>
      </c>
      <c r="AJ167">
        <v>10446</v>
      </c>
      <c r="AK167">
        <v>10381</v>
      </c>
      <c r="AL167">
        <v>10205</v>
      </c>
      <c r="AM167">
        <v>10039</v>
      </c>
      <c r="AN167">
        <v>10000</v>
      </c>
      <c r="AO167">
        <v>10086</v>
      </c>
      <c r="AP167">
        <v>10288</v>
      </c>
      <c r="AQ167">
        <v>10514</v>
      </c>
      <c r="AR167">
        <v>10673</v>
      </c>
      <c r="AS167">
        <v>10771</v>
      </c>
      <c r="AT167">
        <v>10816</v>
      </c>
      <c r="AU167">
        <v>10871</v>
      </c>
      <c r="AV167">
        <v>11000</v>
      </c>
      <c r="AW167">
        <v>11229</v>
      </c>
      <c r="AX167">
        <v>11583</v>
      </c>
      <c r="AY167">
        <v>11896</v>
      </c>
      <c r="AZ167">
        <v>12000</v>
      </c>
      <c r="BA167">
        <v>11907</v>
      </c>
      <c r="BB167">
        <v>11627</v>
      </c>
      <c r="BC167">
        <v>11284</v>
      </c>
      <c r="BD167">
        <v>11000</v>
      </c>
      <c r="BE167">
        <v>10751</v>
      </c>
      <c r="BF167">
        <v>10502</v>
      </c>
      <c r="BG167">
        <v>10253</v>
      </c>
      <c r="BH167">
        <v>10000</v>
      </c>
      <c r="BI167">
        <v>9746</v>
      </c>
      <c r="BJ167">
        <v>9483</v>
      </c>
      <c r="BK167">
        <v>9229</v>
      </c>
      <c r="BL167">
        <v>9000</v>
      </c>
      <c r="BM167">
        <v>8796</v>
      </c>
      <c r="BN167">
        <v>8608</v>
      </c>
      <c r="BO167">
        <v>8442</v>
      </c>
      <c r="BP167">
        <v>8300</v>
      </c>
      <c r="BQ167">
        <v>7192</v>
      </c>
      <c r="BR167">
        <v>5115</v>
      </c>
      <c r="BS167">
        <v>4057</v>
      </c>
      <c r="BT167">
        <v>4793</v>
      </c>
      <c r="BU167">
        <v>4560</v>
      </c>
      <c r="BV167">
        <v>4639</v>
      </c>
      <c r="BW167">
        <v>4430</v>
      </c>
      <c r="BX167">
        <v>4540</v>
      </c>
      <c r="BY167">
        <v>4000</v>
      </c>
      <c r="BZ167">
        <v>3900</v>
      </c>
      <c r="CA167">
        <v>3500</v>
      </c>
      <c r="CB167">
        <v>3000</v>
      </c>
      <c r="CC167">
        <v>3040</v>
      </c>
      <c r="CD167">
        <v>3194</v>
      </c>
      <c r="CE167">
        <v>3272</v>
      </c>
      <c r="CF167">
        <v>3333</v>
      </c>
      <c r="CG167">
        <v>3395</v>
      </c>
      <c r="CH167">
        <v>3519</v>
      </c>
      <c r="CI167">
        <v>3587</v>
      </c>
      <c r="CJ167">
        <v>3625</v>
      </c>
      <c r="CK167">
        <v>3690</v>
      </c>
      <c r="CL167">
        <v>3723</v>
      </c>
      <c r="CM167">
        <v>3770</v>
      </c>
      <c r="CN167">
        <v>3870</v>
      </c>
      <c r="CO167">
        <v>3875</v>
      </c>
      <c r="CP167">
        <v>3968</v>
      </c>
      <c r="CQ167">
        <v>3994</v>
      </c>
      <c r="CR167">
        <v>4018</v>
      </c>
      <c r="CS167">
        <v>4022</v>
      </c>
      <c r="CT167">
        <v>4099</v>
      </c>
      <c r="CU167">
        <v>4096</v>
      </c>
      <c r="CV167">
        <v>4223</v>
      </c>
      <c r="CW167">
        <v>4337</v>
      </c>
      <c r="CX167">
        <v>4540</v>
      </c>
      <c r="CY167">
        <v>4740</v>
      </c>
      <c r="CZ167">
        <v>5111</v>
      </c>
      <c r="DA167">
        <v>5347</v>
      </c>
      <c r="DB167">
        <v>5663</v>
      </c>
      <c r="DC167">
        <v>5911</v>
      </c>
      <c r="DD167">
        <v>6148</v>
      </c>
      <c r="DE167">
        <v>6603</v>
      </c>
      <c r="DF167">
        <v>6939</v>
      </c>
      <c r="DG167">
        <v>7144</v>
      </c>
      <c r="DH167">
        <v>7485</v>
      </c>
      <c r="DI167">
        <v>7969</v>
      </c>
      <c r="DJ167">
        <v>8365</v>
      </c>
      <c r="DK167">
        <v>8850</v>
      </c>
      <c r="DL167">
        <v>9241</v>
      </c>
      <c r="DM167">
        <v>9652</v>
      </c>
      <c r="DN167">
        <v>10021</v>
      </c>
      <c r="DO167">
        <v>10297</v>
      </c>
      <c r="DP167">
        <v>10389</v>
      </c>
      <c r="DQ167">
        <v>10327</v>
      </c>
      <c r="DR167">
        <v>10417</v>
      </c>
      <c r="DS167">
        <v>10420</v>
      </c>
      <c r="DT167">
        <v>10756</v>
      </c>
      <c r="DU167">
        <v>11226</v>
      </c>
      <c r="DV167">
        <v>11533</v>
      </c>
      <c r="DW167">
        <v>11770</v>
      </c>
      <c r="DX167">
        <v>11965</v>
      </c>
      <c r="DY167">
        <v>12480</v>
      </c>
      <c r="DZ167">
        <v>12941</v>
      </c>
      <c r="EA167">
        <v>13076</v>
      </c>
      <c r="EB167">
        <v>13263</v>
      </c>
      <c r="EC167">
        <v>13272</v>
      </c>
      <c r="ED167">
        <v>13186</v>
      </c>
      <c r="EE167">
        <v>13109</v>
      </c>
      <c r="EF167">
        <v>13174</v>
      </c>
      <c r="EG167">
        <v>13340</v>
      </c>
      <c r="EH167">
        <v>13405</v>
      </c>
      <c r="EI167">
        <v>13467</v>
      </c>
      <c r="EJ167">
        <v>13297</v>
      </c>
      <c r="EK167">
        <v>13281</v>
      </c>
      <c r="EL167">
        <v>13263</v>
      </c>
      <c r="EM167">
        <v>13403</v>
      </c>
      <c r="EN167">
        <v>13653</v>
      </c>
      <c r="EO167">
        <v>13527</v>
      </c>
      <c r="EP167">
        <v>13601</v>
      </c>
      <c r="EQ167">
        <v>13863</v>
      </c>
      <c r="ER167">
        <v>13901</v>
      </c>
      <c r="ES167">
        <v>14156</v>
      </c>
      <c r="ET167">
        <v>14406</v>
      </c>
      <c r="EU167">
        <v>14486</v>
      </c>
      <c r="EV167">
        <v>14576</v>
      </c>
      <c r="EW167">
        <v>14769</v>
      </c>
      <c r="EX167">
        <v>0</v>
      </c>
    </row>
    <row r="168" spans="1:154">
      <c r="A168" t="s">
        <v>144</v>
      </c>
      <c r="B168">
        <v>5994</v>
      </c>
      <c r="C168">
        <v>10967</v>
      </c>
      <c r="D168">
        <v>12066</v>
      </c>
      <c r="E168">
        <v>11217</v>
      </c>
      <c r="F168">
        <v>13045</v>
      </c>
      <c r="G168">
        <v>10681</v>
      </c>
      <c r="H168">
        <v>11979</v>
      </c>
      <c r="I168">
        <v>11013</v>
      </c>
      <c r="J168">
        <v>12438</v>
      </c>
      <c r="K168">
        <v>9573</v>
      </c>
      <c r="L168">
        <v>10806</v>
      </c>
      <c r="M168">
        <v>9412</v>
      </c>
      <c r="N168">
        <v>10964</v>
      </c>
      <c r="O168">
        <v>8846</v>
      </c>
      <c r="P168">
        <v>10008</v>
      </c>
      <c r="Q168">
        <v>8678</v>
      </c>
      <c r="R168">
        <v>9409</v>
      </c>
      <c r="S168">
        <v>7424</v>
      </c>
      <c r="T168">
        <v>9317</v>
      </c>
      <c r="U168">
        <v>7234</v>
      </c>
      <c r="V168">
        <v>8729</v>
      </c>
      <c r="W168">
        <v>10543</v>
      </c>
      <c r="X168">
        <v>12940</v>
      </c>
      <c r="Y168">
        <v>10669</v>
      </c>
      <c r="Z168">
        <v>13760</v>
      </c>
      <c r="AA168">
        <v>10987</v>
      </c>
      <c r="AB168">
        <v>14109</v>
      </c>
      <c r="AC168">
        <v>12860</v>
      </c>
      <c r="AD168">
        <v>14831</v>
      </c>
      <c r="AE168">
        <v>12639</v>
      </c>
      <c r="AF168">
        <v>18099</v>
      </c>
      <c r="AG168">
        <v>14470</v>
      </c>
      <c r="AH168">
        <v>17282</v>
      </c>
      <c r="AI168">
        <v>12712</v>
      </c>
      <c r="AJ168">
        <v>15650</v>
      </c>
      <c r="AK168">
        <v>13190</v>
      </c>
      <c r="AL168">
        <v>16548</v>
      </c>
      <c r="AM168">
        <v>18981</v>
      </c>
      <c r="AN168">
        <v>23229</v>
      </c>
      <c r="AO168">
        <v>22227</v>
      </c>
      <c r="AP168">
        <v>24882</v>
      </c>
      <c r="AQ168">
        <v>20594</v>
      </c>
      <c r="AR168">
        <v>23257</v>
      </c>
      <c r="AS168">
        <v>22385</v>
      </c>
      <c r="AT168">
        <v>25237</v>
      </c>
      <c r="AU168">
        <v>21772</v>
      </c>
      <c r="AV168">
        <v>23595</v>
      </c>
      <c r="AW168">
        <v>22355</v>
      </c>
      <c r="AX168">
        <v>23960</v>
      </c>
      <c r="AY168">
        <v>21757</v>
      </c>
      <c r="AZ168">
        <v>25506</v>
      </c>
      <c r="BA168">
        <v>27287</v>
      </c>
      <c r="BB168">
        <v>30432</v>
      </c>
      <c r="BC168">
        <v>28216</v>
      </c>
      <c r="BD168">
        <v>29717</v>
      </c>
      <c r="BE168">
        <v>29133</v>
      </c>
      <c r="BF168">
        <v>31610</v>
      </c>
      <c r="BG168">
        <v>30655</v>
      </c>
      <c r="BH168">
        <v>32977</v>
      </c>
      <c r="BI168">
        <v>33732</v>
      </c>
      <c r="BJ168">
        <v>33561</v>
      </c>
      <c r="BK168">
        <v>34644</v>
      </c>
      <c r="BL168">
        <v>35404</v>
      </c>
      <c r="BM168">
        <v>31737</v>
      </c>
      <c r="BN168">
        <v>35349</v>
      </c>
      <c r="BO168">
        <v>34136</v>
      </c>
      <c r="BP168">
        <v>37243</v>
      </c>
      <c r="BQ168">
        <v>35652</v>
      </c>
      <c r="BR168">
        <v>38704</v>
      </c>
      <c r="BS168">
        <v>34018</v>
      </c>
      <c r="BT168">
        <v>34291</v>
      </c>
      <c r="BU168">
        <v>31148</v>
      </c>
      <c r="BV168">
        <v>33157</v>
      </c>
      <c r="BW168">
        <v>32689</v>
      </c>
      <c r="BX168">
        <v>31800</v>
      </c>
      <c r="BY168">
        <v>34134</v>
      </c>
      <c r="BZ168">
        <v>37542</v>
      </c>
      <c r="CA168">
        <v>32622</v>
      </c>
      <c r="CB168">
        <v>34300</v>
      </c>
      <c r="CC168">
        <v>32171</v>
      </c>
      <c r="CD168">
        <v>33640</v>
      </c>
      <c r="CE168">
        <v>32736</v>
      </c>
      <c r="CF168">
        <v>32451</v>
      </c>
      <c r="CG168">
        <v>32559</v>
      </c>
      <c r="CH168">
        <v>37551</v>
      </c>
      <c r="CI168">
        <v>32531</v>
      </c>
      <c r="CJ168">
        <v>32042</v>
      </c>
      <c r="CK168">
        <v>30464</v>
      </c>
      <c r="CL168">
        <v>37700</v>
      </c>
      <c r="CM168">
        <v>35326</v>
      </c>
      <c r="CN168">
        <v>34148</v>
      </c>
      <c r="CO168">
        <v>33269</v>
      </c>
      <c r="CP168">
        <v>41679</v>
      </c>
      <c r="CQ168">
        <v>40255</v>
      </c>
      <c r="CR168">
        <v>43970</v>
      </c>
      <c r="CS168">
        <v>42580</v>
      </c>
      <c r="CT168">
        <v>46843</v>
      </c>
      <c r="CU168">
        <v>43833</v>
      </c>
      <c r="CV168">
        <v>45000</v>
      </c>
      <c r="CW168">
        <v>45593</v>
      </c>
      <c r="CX168">
        <v>53815</v>
      </c>
      <c r="CY168">
        <v>52975</v>
      </c>
      <c r="CZ168">
        <v>49151</v>
      </c>
      <c r="DA168">
        <v>44456</v>
      </c>
      <c r="DB168">
        <v>50372</v>
      </c>
      <c r="DC168">
        <v>61176</v>
      </c>
      <c r="DD168">
        <v>63404</v>
      </c>
      <c r="DE168">
        <v>55748</v>
      </c>
      <c r="DF168">
        <v>66203</v>
      </c>
      <c r="DG168">
        <v>66211</v>
      </c>
      <c r="DH168">
        <v>66612</v>
      </c>
      <c r="DI168">
        <v>65039</v>
      </c>
      <c r="DJ168">
        <v>71702</v>
      </c>
      <c r="DK168">
        <v>67744</v>
      </c>
      <c r="DL168">
        <v>61014</v>
      </c>
      <c r="DM168">
        <v>60668</v>
      </c>
      <c r="DN168">
        <v>71482</v>
      </c>
      <c r="DO168">
        <v>66463</v>
      </c>
      <c r="DP168">
        <v>66351</v>
      </c>
      <c r="DQ168">
        <v>65898</v>
      </c>
      <c r="DR168">
        <v>79883</v>
      </c>
      <c r="DS168">
        <v>74737</v>
      </c>
      <c r="DT168">
        <v>99500</v>
      </c>
      <c r="DU168">
        <v>85519</v>
      </c>
      <c r="DV168">
        <v>99169</v>
      </c>
      <c r="DW168">
        <v>95350</v>
      </c>
      <c r="DX168">
        <v>95894</v>
      </c>
      <c r="DY168">
        <v>94978</v>
      </c>
      <c r="DZ168">
        <v>104856</v>
      </c>
      <c r="EA168">
        <v>103975</v>
      </c>
      <c r="EB168">
        <v>108792</v>
      </c>
      <c r="EC168">
        <v>108425</v>
      </c>
      <c r="ED168">
        <v>121648</v>
      </c>
      <c r="EE168">
        <v>118976</v>
      </c>
      <c r="EF168">
        <v>117502</v>
      </c>
      <c r="EG168">
        <v>112141</v>
      </c>
      <c r="EH168">
        <v>118208</v>
      </c>
      <c r="EI168">
        <v>115576</v>
      </c>
      <c r="EJ168">
        <v>112922</v>
      </c>
      <c r="EK168">
        <v>116601</v>
      </c>
      <c r="EL168">
        <v>125282</v>
      </c>
      <c r="EM168">
        <v>122136</v>
      </c>
      <c r="EN168">
        <v>121992</v>
      </c>
      <c r="EO168">
        <v>124050</v>
      </c>
      <c r="EP168">
        <v>141288</v>
      </c>
      <c r="EQ168">
        <v>130646</v>
      </c>
      <c r="ER168">
        <v>134282</v>
      </c>
      <c r="ES168">
        <v>131249</v>
      </c>
      <c r="ET168">
        <v>132504</v>
      </c>
      <c r="EU168">
        <v>133676</v>
      </c>
      <c r="EV168">
        <v>132330</v>
      </c>
      <c r="EW168">
        <v>134087</v>
      </c>
      <c r="EX168">
        <v>0</v>
      </c>
    </row>
    <row r="169" spans="1:154">
      <c r="A169" t="s">
        <v>285</v>
      </c>
      <c r="B169">
        <v>6082</v>
      </c>
      <c r="C169">
        <v>459</v>
      </c>
      <c r="D169">
        <v>479</v>
      </c>
      <c r="E169">
        <v>484</v>
      </c>
      <c r="F169">
        <v>566</v>
      </c>
      <c r="G169">
        <v>616</v>
      </c>
      <c r="H169">
        <v>664</v>
      </c>
      <c r="I169">
        <v>589</v>
      </c>
      <c r="J169">
        <v>603</v>
      </c>
      <c r="K169">
        <v>784</v>
      </c>
      <c r="L169">
        <v>716</v>
      </c>
      <c r="M169">
        <v>743</v>
      </c>
      <c r="N169">
        <v>624</v>
      </c>
      <c r="O169">
        <v>652</v>
      </c>
      <c r="P169">
        <v>760</v>
      </c>
      <c r="Q169">
        <v>836</v>
      </c>
      <c r="R169">
        <v>981</v>
      </c>
      <c r="S169">
        <v>1202</v>
      </c>
      <c r="T169">
        <v>1226</v>
      </c>
      <c r="U169">
        <v>1161</v>
      </c>
      <c r="V169">
        <v>1400</v>
      </c>
      <c r="W169">
        <v>1623</v>
      </c>
      <c r="X169">
        <v>1790</v>
      </c>
      <c r="Y169">
        <v>2003</v>
      </c>
      <c r="Z169">
        <v>1999</v>
      </c>
      <c r="AA169">
        <v>2339</v>
      </c>
      <c r="AB169">
        <v>2886</v>
      </c>
      <c r="AC169">
        <v>2496</v>
      </c>
      <c r="AD169">
        <v>2351</v>
      </c>
      <c r="AE169">
        <v>2300</v>
      </c>
      <c r="AF169">
        <v>2200</v>
      </c>
      <c r="AG169">
        <v>2499</v>
      </c>
      <c r="AH169">
        <v>3082</v>
      </c>
      <c r="AI169">
        <v>3709</v>
      </c>
      <c r="AJ169">
        <v>4301</v>
      </c>
      <c r="AK169">
        <v>4712</v>
      </c>
      <c r="AL169">
        <v>4844</v>
      </c>
      <c r="AM169">
        <v>4852</v>
      </c>
      <c r="AN169">
        <v>5095</v>
      </c>
      <c r="AO169">
        <v>4736</v>
      </c>
      <c r="AP169">
        <v>4410</v>
      </c>
      <c r="AQ169">
        <v>3685</v>
      </c>
      <c r="AR169">
        <v>3593</v>
      </c>
      <c r="AS169">
        <v>3298</v>
      </c>
      <c r="AT169">
        <v>3171</v>
      </c>
      <c r="AU169">
        <v>3790</v>
      </c>
      <c r="AV169">
        <v>4318</v>
      </c>
      <c r="AW169">
        <v>4716</v>
      </c>
      <c r="AX169">
        <v>4974</v>
      </c>
      <c r="AY169">
        <v>4366</v>
      </c>
      <c r="AZ169">
        <v>4640</v>
      </c>
      <c r="BA169">
        <v>3038</v>
      </c>
      <c r="BB169">
        <v>3807</v>
      </c>
      <c r="BC169">
        <v>3960</v>
      </c>
      <c r="BD169">
        <v>4435</v>
      </c>
      <c r="BE169">
        <v>6409</v>
      </c>
      <c r="BF169">
        <v>6515</v>
      </c>
      <c r="BG169">
        <v>5836</v>
      </c>
      <c r="BH169">
        <v>6129</v>
      </c>
      <c r="BI169">
        <v>5460</v>
      </c>
      <c r="BJ169">
        <v>6619</v>
      </c>
      <c r="BK169">
        <v>5476</v>
      </c>
      <c r="BL169">
        <v>5794</v>
      </c>
      <c r="BM169">
        <v>7137</v>
      </c>
      <c r="BN169">
        <v>6737</v>
      </c>
      <c r="BO169">
        <v>5139</v>
      </c>
      <c r="BP169">
        <v>4687</v>
      </c>
      <c r="BQ169">
        <v>5145</v>
      </c>
      <c r="BR169">
        <v>4207</v>
      </c>
      <c r="BS169">
        <v>4772</v>
      </c>
      <c r="BT169">
        <v>5883</v>
      </c>
      <c r="BU169">
        <v>7186</v>
      </c>
      <c r="BV169">
        <v>7466</v>
      </c>
      <c r="BW169">
        <v>5353</v>
      </c>
      <c r="BX169">
        <v>8820</v>
      </c>
      <c r="BY169">
        <v>6505</v>
      </c>
      <c r="BZ169">
        <v>5314</v>
      </c>
      <c r="CA169">
        <v>6666</v>
      </c>
      <c r="CB169">
        <v>7610</v>
      </c>
      <c r="CC169">
        <v>7749</v>
      </c>
      <c r="CD169">
        <v>9973</v>
      </c>
      <c r="CE169">
        <v>7600</v>
      </c>
      <c r="CF169">
        <v>9450</v>
      </c>
      <c r="CG169">
        <v>9370</v>
      </c>
      <c r="CH169">
        <v>9225</v>
      </c>
      <c r="CI169">
        <v>11100</v>
      </c>
      <c r="CJ169">
        <v>12778</v>
      </c>
      <c r="CK169">
        <v>12556</v>
      </c>
      <c r="CL169">
        <v>9935</v>
      </c>
      <c r="CM169">
        <v>8313</v>
      </c>
      <c r="CN169">
        <v>13291</v>
      </c>
      <c r="CO169">
        <v>13369</v>
      </c>
      <c r="CP169">
        <v>11448</v>
      </c>
      <c r="CQ169">
        <v>12126</v>
      </c>
      <c r="CR169">
        <v>11004</v>
      </c>
      <c r="CS169">
        <v>11959</v>
      </c>
      <c r="CT169">
        <v>12925</v>
      </c>
      <c r="CU169">
        <v>13910</v>
      </c>
      <c r="CV169">
        <v>14731</v>
      </c>
      <c r="CW169">
        <v>14075</v>
      </c>
      <c r="CX169">
        <v>13741</v>
      </c>
      <c r="CY169">
        <v>13426</v>
      </c>
      <c r="CZ169">
        <v>12517</v>
      </c>
      <c r="DA169">
        <v>15294</v>
      </c>
      <c r="DB169">
        <v>12871</v>
      </c>
      <c r="DC169">
        <v>9979</v>
      </c>
      <c r="DD169">
        <v>8105</v>
      </c>
      <c r="DE169">
        <v>8047</v>
      </c>
      <c r="DF169">
        <v>6095</v>
      </c>
      <c r="DG169">
        <v>4291</v>
      </c>
      <c r="DH169">
        <v>2897</v>
      </c>
      <c r="DI169">
        <v>3083</v>
      </c>
      <c r="DJ169">
        <v>3274</v>
      </c>
      <c r="DK169">
        <v>3467</v>
      </c>
      <c r="DL169">
        <v>3664</v>
      </c>
      <c r="DM169">
        <v>3602</v>
      </c>
      <c r="DN169">
        <v>3541</v>
      </c>
      <c r="DO169">
        <v>3485</v>
      </c>
      <c r="DP169">
        <v>3425</v>
      </c>
      <c r="DQ169">
        <v>3481</v>
      </c>
      <c r="DR169">
        <v>3511</v>
      </c>
      <c r="DS169">
        <v>3501</v>
      </c>
      <c r="DT169">
        <v>3445</v>
      </c>
      <c r="DU169">
        <v>3434</v>
      </c>
      <c r="DV169">
        <v>3424</v>
      </c>
      <c r="DW169">
        <v>3412</v>
      </c>
      <c r="DX169">
        <v>3404</v>
      </c>
      <c r="DY169">
        <v>3663</v>
      </c>
      <c r="DZ169">
        <v>3931</v>
      </c>
      <c r="EA169">
        <v>4205</v>
      </c>
      <c r="EB169">
        <v>4495</v>
      </c>
      <c r="EC169">
        <v>4318</v>
      </c>
      <c r="ED169">
        <v>4123</v>
      </c>
      <c r="EE169">
        <v>3927</v>
      </c>
      <c r="EF169">
        <v>3744</v>
      </c>
      <c r="EG169">
        <v>3765</v>
      </c>
      <c r="EH169">
        <v>3786</v>
      </c>
      <c r="EI169">
        <v>3801</v>
      </c>
      <c r="EJ169">
        <v>3818</v>
      </c>
      <c r="EK169">
        <v>3937</v>
      </c>
      <c r="EL169">
        <v>4055</v>
      </c>
      <c r="EM169">
        <v>4175</v>
      </c>
      <c r="EN169">
        <v>4292</v>
      </c>
      <c r="EO169">
        <v>4360</v>
      </c>
      <c r="EP169">
        <v>4424</v>
      </c>
      <c r="EQ169">
        <v>4487</v>
      </c>
      <c r="ER169">
        <v>4554</v>
      </c>
      <c r="ES169">
        <v>4488</v>
      </c>
      <c r="ET169">
        <v>4452</v>
      </c>
      <c r="EU169">
        <v>4249</v>
      </c>
      <c r="EV169">
        <v>4431</v>
      </c>
      <c r="EW169">
        <v>4449</v>
      </c>
      <c r="EX169">
        <v>0</v>
      </c>
    </row>
    <row r="170" spans="1:154">
      <c r="A170" t="s">
        <v>145</v>
      </c>
      <c r="B170">
        <v>5996</v>
      </c>
      <c r="C170">
        <v>65474</v>
      </c>
      <c r="D170">
        <v>62093</v>
      </c>
      <c r="E170">
        <v>62232</v>
      </c>
      <c r="F170">
        <v>60793</v>
      </c>
      <c r="G170">
        <v>62596</v>
      </c>
      <c r="H170">
        <v>58925</v>
      </c>
      <c r="I170">
        <v>57595</v>
      </c>
      <c r="J170">
        <v>58826</v>
      </c>
      <c r="K170">
        <v>60356</v>
      </c>
      <c r="L170">
        <v>57854</v>
      </c>
      <c r="M170">
        <v>57983</v>
      </c>
      <c r="N170">
        <v>61065</v>
      </c>
      <c r="O170">
        <v>65520</v>
      </c>
      <c r="P170">
        <v>63508</v>
      </c>
      <c r="Q170">
        <v>65194</v>
      </c>
      <c r="R170">
        <v>64893</v>
      </c>
      <c r="S170">
        <v>64565</v>
      </c>
      <c r="T170">
        <v>60535</v>
      </c>
      <c r="U170">
        <v>59605</v>
      </c>
      <c r="V170">
        <v>58633</v>
      </c>
      <c r="W170">
        <v>56089</v>
      </c>
      <c r="X170">
        <v>55083</v>
      </c>
      <c r="Y170">
        <v>57024</v>
      </c>
      <c r="Z170">
        <v>58862</v>
      </c>
      <c r="AA170">
        <v>62869</v>
      </c>
      <c r="AB170">
        <v>60563</v>
      </c>
      <c r="AC170">
        <v>62559</v>
      </c>
      <c r="AD170">
        <v>65888</v>
      </c>
      <c r="AE170">
        <v>67418</v>
      </c>
      <c r="AF170">
        <v>65426</v>
      </c>
      <c r="AG170">
        <v>66614</v>
      </c>
      <c r="AH170">
        <v>68239</v>
      </c>
      <c r="AI170">
        <v>73519</v>
      </c>
      <c r="AJ170">
        <v>73491</v>
      </c>
      <c r="AK170">
        <v>72961</v>
      </c>
      <c r="AL170">
        <v>75339</v>
      </c>
      <c r="AM170">
        <v>78302</v>
      </c>
      <c r="AN170">
        <v>73820</v>
      </c>
      <c r="AO170">
        <v>74581</v>
      </c>
      <c r="AP170">
        <v>73365</v>
      </c>
      <c r="AQ170">
        <v>75277</v>
      </c>
      <c r="AR170">
        <v>72775</v>
      </c>
      <c r="AS170">
        <v>70752</v>
      </c>
      <c r="AT170">
        <v>70585</v>
      </c>
      <c r="AU170">
        <v>71512</v>
      </c>
      <c r="AV170">
        <v>69140</v>
      </c>
      <c r="AW170">
        <v>68080</v>
      </c>
      <c r="AX170">
        <v>67545</v>
      </c>
      <c r="AY170">
        <v>62777</v>
      </c>
      <c r="AZ170">
        <v>60660</v>
      </c>
      <c r="BA170">
        <v>60664</v>
      </c>
      <c r="BB170">
        <v>56467</v>
      </c>
      <c r="BC170">
        <v>57855</v>
      </c>
      <c r="BD170">
        <v>52180</v>
      </c>
      <c r="BE170">
        <v>53207</v>
      </c>
      <c r="BF170">
        <v>50319</v>
      </c>
      <c r="BG170">
        <v>53274</v>
      </c>
      <c r="BH170">
        <v>48363</v>
      </c>
      <c r="BI170">
        <v>49002</v>
      </c>
      <c r="BJ170">
        <v>48790</v>
      </c>
      <c r="BK170">
        <v>52162</v>
      </c>
      <c r="BL170">
        <v>49715</v>
      </c>
      <c r="BM170">
        <v>53920</v>
      </c>
      <c r="BN170">
        <v>55319</v>
      </c>
      <c r="BO170">
        <v>60245</v>
      </c>
      <c r="BP170">
        <v>58001</v>
      </c>
      <c r="BQ170">
        <v>58492</v>
      </c>
      <c r="BR170">
        <v>61959</v>
      </c>
      <c r="BS170">
        <v>66592</v>
      </c>
      <c r="BT170">
        <v>67411</v>
      </c>
      <c r="BU170">
        <v>70800</v>
      </c>
      <c r="BV170">
        <v>72558</v>
      </c>
      <c r="BW170">
        <v>73058</v>
      </c>
      <c r="BX170">
        <v>74490</v>
      </c>
      <c r="BY170">
        <v>76885</v>
      </c>
      <c r="BZ170">
        <v>78361</v>
      </c>
      <c r="CA170">
        <v>84756</v>
      </c>
      <c r="CB170">
        <v>85820</v>
      </c>
      <c r="CC170">
        <v>87833</v>
      </c>
      <c r="CD170">
        <v>93175</v>
      </c>
      <c r="CE170">
        <v>96512</v>
      </c>
      <c r="CF170">
        <v>99354</v>
      </c>
      <c r="CG170">
        <v>102287</v>
      </c>
      <c r="CH170">
        <v>107156</v>
      </c>
      <c r="CI170">
        <v>110425</v>
      </c>
      <c r="CJ170">
        <v>112633</v>
      </c>
      <c r="CK170">
        <v>115671</v>
      </c>
      <c r="CL170">
        <v>117766</v>
      </c>
      <c r="CM170">
        <v>120347</v>
      </c>
      <c r="CN170">
        <v>124498</v>
      </c>
      <c r="CO170">
        <v>125659</v>
      </c>
      <c r="CP170">
        <v>129812</v>
      </c>
      <c r="CQ170">
        <v>131930</v>
      </c>
      <c r="CR170">
        <v>133631</v>
      </c>
      <c r="CS170">
        <v>134830</v>
      </c>
      <c r="CT170">
        <v>138661</v>
      </c>
      <c r="CU170">
        <v>145801</v>
      </c>
      <c r="CV170">
        <v>146660</v>
      </c>
      <c r="CW170">
        <v>150763</v>
      </c>
      <c r="CX170">
        <v>158973</v>
      </c>
      <c r="CY170">
        <v>167554</v>
      </c>
      <c r="CZ170">
        <v>162187</v>
      </c>
      <c r="DA170">
        <v>165039</v>
      </c>
      <c r="DB170">
        <v>166752</v>
      </c>
      <c r="DC170">
        <v>163189</v>
      </c>
      <c r="DD170">
        <v>160406</v>
      </c>
      <c r="DE170">
        <v>164289</v>
      </c>
      <c r="DF170">
        <v>170198</v>
      </c>
      <c r="DG170">
        <v>171092</v>
      </c>
      <c r="DH170">
        <v>170079</v>
      </c>
      <c r="DI170">
        <v>177063</v>
      </c>
      <c r="DJ170">
        <v>187511</v>
      </c>
      <c r="DK170">
        <v>190718</v>
      </c>
      <c r="DL170">
        <v>190474</v>
      </c>
      <c r="DM170">
        <v>202934</v>
      </c>
      <c r="DN170">
        <v>220681</v>
      </c>
      <c r="DO170">
        <v>221909</v>
      </c>
      <c r="DP170">
        <v>217807</v>
      </c>
      <c r="DQ170">
        <v>220687</v>
      </c>
      <c r="DR170">
        <v>238651</v>
      </c>
      <c r="DS170">
        <v>251573</v>
      </c>
      <c r="DT170">
        <v>240964</v>
      </c>
      <c r="DU170">
        <v>246391</v>
      </c>
      <c r="DV170">
        <v>249079</v>
      </c>
      <c r="DW170">
        <v>254907</v>
      </c>
      <c r="DX170">
        <v>237826</v>
      </c>
      <c r="DY170">
        <v>238877</v>
      </c>
      <c r="DZ170">
        <v>243105</v>
      </c>
      <c r="EA170">
        <v>243893</v>
      </c>
      <c r="EB170">
        <v>236610</v>
      </c>
      <c r="EC170">
        <v>243663</v>
      </c>
      <c r="ED170">
        <v>258901</v>
      </c>
      <c r="EE170">
        <v>279821</v>
      </c>
      <c r="EF170">
        <v>274868</v>
      </c>
      <c r="EG170">
        <v>287507</v>
      </c>
      <c r="EH170">
        <v>294534</v>
      </c>
      <c r="EI170">
        <v>299734</v>
      </c>
      <c r="EJ170">
        <v>298421</v>
      </c>
      <c r="EK170">
        <v>305943</v>
      </c>
      <c r="EL170">
        <v>312618</v>
      </c>
      <c r="EM170">
        <v>319706</v>
      </c>
      <c r="EN170">
        <v>312427</v>
      </c>
      <c r="EO170">
        <v>318413</v>
      </c>
      <c r="EP170">
        <v>321541</v>
      </c>
      <c r="EQ170">
        <v>331771</v>
      </c>
      <c r="ER170">
        <v>323666</v>
      </c>
      <c r="ES170">
        <v>326368</v>
      </c>
      <c r="ET170">
        <v>335092</v>
      </c>
      <c r="EU170">
        <v>339894</v>
      </c>
      <c r="EV170">
        <v>335178</v>
      </c>
      <c r="EW170">
        <v>330227</v>
      </c>
      <c r="EX170">
        <v>0</v>
      </c>
    </row>
    <row r="171" spans="1:154">
      <c r="A171" t="s">
        <v>284</v>
      </c>
      <c r="B171">
        <v>6084</v>
      </c>
      <c r="C171">
        <v>2747</v>
      </c>
      <c r="D171">
        <v>2844</v>
      </c>
      <c r="E171">
        <v>3055</v>
      </c>
      <c r="F171">
        <v>3458</v>
      </c>
      <c r="G171">
        <v>3569</v>
      </c>
      <c r="H171">
        <v>3556</v>
      </c>
      <c r="I171">
        <v>3559</v>
      </c>
      <c r="J171">
        <v>3684</v>
      </c>
      <c r="K171">
        <v>4107</v>
      </c>
      <c r="L171">
        <v>3761</v>
      </c>
      <c r="M171">
        <v>4296</v>
      </c>
      <c r="N171">
        <v>3813</v>
      </c>
      <c r="O171">
        <v>3972</v>
      </c>
      <c r="P171">
        <v>4610</v>
      </c>
      <c r="Q171">
        <v>5083</v>
      </c>
      <c r="R171">
        <v>5992</v>
      </c>
      <c r="S171">
        <v>7350</v>
      </c>
      <c r="T171">
        <v>7757</v>
      </c>
      <c r="U171">
        <v>7305</v>
      </c>
      <c r="V171">
        <v>8785</v>
      </c>
      <c r="W171">
        <v>10104</v>
      </c>
      <c r="X171">
        <v>11093</v>
      </c>
      <c r="Y171">
        <v>12727</v>
      </c>
      <c r="Z171">
        <v>11960</v>
      </c>
      <c r="AA171">
        <v>14085</v>
      </c>
      <c r="AB171">
        <v>14614</v>
      </c>
      <c r="AC171">
        <v>14149</v>
      </c>
      <c r="AD171">
        <v>13327</v>
      </c>
      <c r="AE171">
        <v>14072</v>
      </c>
      <c r="AF171">
        <v>14183</v>
      </c>
      <c r="AG171">
        <v>11595</v>
      </c>
      <c r="AH171">
        <v>9891</v>
      </c>
      <c r="AI171">
        <v>7403</v>
      </c>
      <c r="AJ171">
        <v>5753</v>
      </c>
      <c r="AK171">
        <v>5019</v>
      </c>
      <c r="AL171">
        <v>5216</v>
      </c>
      <c r="AM171">
        <v>5761</v>
      </c>
      <c r="AN171">
        <v>5865</v>
      </c>
      <c r="AO171">
        <v>6488</v>
      </c>
      <c r="AP171">
        <v>7116</v>
      </c>
      <c r="AQ171">
        <v>8123</v>
      </c>
      <c r="AR171">
        <v>8418</v>
      </c>
      <c r="AS171">
        <v>8850</v>
      </c>
      <c r="AT171">
        <v>9060</v>
      </c>
      <c r="AU171">
        <v>8479</v>
      </c>
      <c r="AV171">
        <v>7953</v>
      </c>
      <c r="AW171">
        <v>7802</v>
      </c>
      <c r="AX171">
        <v>7701</v>
      </c>
      <c r="AY171">
        <v>14658</v>
      </c>
      <c r="AZ171">
        <v>12230</v>
      </c>
      <c r="BA171">
        <v>9902</v>
      </c>
      <c r="BB171">
        <v>8828</v>
      </c>
      <c r="BC171">
        <v>8406</v>
      </c>
      <c r="BD171">
        <v>8358</v>
      </c>
      <c r="BE171">
        <v>7910</v>
      </c>
      <c r="BF171">
        <v>6942</v>
      </c>
      <c r="BG171">
        <v>7591</v>
      </c>
      <c r="BH171">
        <v>8601</v>
      </c>
      <c r="BI171">
        <v>8554</v>
      </c>
      <c r="BJ171">
        <v>6230</v>
      </c>
      <c r="BK171">
        <v>5869</v>
      </c>
      <c r="BL171">
        <v>5520</v>
      </c>
      <c r="BM171">
        <v>2636</v>
      </c>
      <c r="BN171">
        <v>2483</v>
      </c>
      <c r="BO171">
        <v>2536</v>
      </c>
      <c r="BP171">
        <v>2594</v>
      </c>
      <c r="BQ171">
        <v>4209</v>
      </c>
      <c r="BR171">
        <v>4464</v>
      </c>
      <c r="BS171">
        <v>4969</v>
      </c>
      <c r="BT171">
        <v>3871</v>
      </c>
      <c r="BU171">
        <v>2274</v>
      </c>
      <c r="BV171">
        <v>2293</v>
      </c>
      <c r="BW171">
        <v>5021</v>
      </c>
      <c r="BX171">
        <v>2302</v>
      </c>
      <c r="BY171">
        <v>2823</v>
      </c>
      <c r="BZ171">
        <v>2420</v>
      </c>
      <c r="CA171">
        <v>1653</v>
      </c>
      <c r="CB171">
        <v>1621</v>
      </c>
      <c r="CC171">
        <v>1717</v>
      </c>
      <c r="CD171">
        <v>1983</v>
      </c>
      <c r="CE171">
        <v>2169</v>
      </c>
      <c r="CF171">
        <v>1651</v>
      </c>
      <c r="CG171">
        <v>2120</v>
      </c>
      <c r="CH171">
        <v>1692</v>
      </c>
      <c r="CI171">
        <v>2400</v>
      </c>
      <c r="CJ171">
        <v>2869</v>
      </c>
      <c r="CK171">
        <v>4738</v>
      </c>
      <c r="CL171">
        <v>1606</v>
      </c>
      <c r="CM171">
        <v>1475</v>
      </c>
      <c r="CN171">
        <v>1944</v>
      </c>
      <c r="CO171">
        <v>1813</v>
      </c>
      <c r="CP171">
        <v>1781</v>
      </c>
      <c r="CQ171">
        <v>2550</v>
      </c>
      <c r="CR171">
        <v>2619</v>
      </c>
      <c r="CS171">
        <v>2249</v>
      </c>
      <c r="CT171">
        <v>1696</v>
      </c>
      <c r="CU171">
        <v>1138</v>
      </c>
      <c r="CV171">
        <v>903</v>
      </c>
      <c r="CW171">
        <v>862</v>
      </c>
      <c r="CX171">
        <v>842</v>
      </c>
      <c r="CY171">
        <v>823</v>
      </c>
      <c r="CZ171">
        <v>767</v>
      </c>
      <c r="DA171">
        <v>3396</v>
      </c>
      <c r="DB171">
        <v>5204</v>
      </c>
      <c r="DC171">
        <v>7267</v>
      </c>
      <c r="DD171">
        <v>9371</v>
      </c>
      <c r="DE171">
        <v>12132</v>
      </c>
      <c r="DF171">
        <v>14413</v>
      </c>
      <c r="DG171">
        <v>17024</v>
      </c>
      <c r="DH171">
        <v>19655</v>
      </c>
      <c r="DI171">
        <v>21233</v>
      </c>
      <c r="DJ171">
        <v>22864</v>
      </c>
      <c r="DK171">
        <v>24528</v>
      </c>
      <c r="DL171">
        <v>26231</v>
      </c>
      <c r="DM171">
        <v>26122</v>
      </c>
      <c r="DN171">
        <v>26000</v>
      </c>
      <c r="DO171">
        <v>25913</v>
      </c>
      <c r="DP171">
        <v>25780</v>
      </c>
      <c r="DQ171">
        <v>26578</v>
      </c>
      <c r="DR171">
        <v>27140</v>
      </c>
      <c r="DS171">
        <v>27337</v>
      </c>
      <c r="DT171">
        <v>27149</v>
      </c>
      <c r="DU171">
        <v>27339</v>
      </c>
      <c r="DV171">
        <v>27550</v>
      </c>
      <c r="DW171">
        <v>27754</v>
      </c>
      <c r="DX171">
        <v>28008</v>
      </c>
      <c r="DY171">
        <v>30478</v>
      </c>
      <c r="DZ171">
        <v>33057</v>
      </c>
      <c r="EA171">
        <v>35693</v>
      </c>
      <c r="EB171">
        <v>38493</v>
      </c>
      <c r="EC171">
        <v>36981</v>
      </c>
      <c r="ED171">
        <v>35309</v>
      </c>
      <c r="EE171">
        <v>33632</v>
      </c>
      <c r="EF171">
        <v>32062</v>
      </c>
      <c r="EG171">
        <v>32246</v>
      </c>
      <c r="EH171">
        <v>32421</v>
      </c>
      <c r="EI171">
        <v>32546</v>
      </c>
      <c r="EJ171">
        <v>32701</v>
      </c>
      <c r="EK171">
        <v>33717</v>
      </c>
      <c r="EL171">
        <v>34723</v>
      </c>
      <c r="EM171">
        <v>35753</v>
      </c>
      <c r="EN171">
        <v>36751</v>
      </c>
      <c r="EO171">
        <v>37335</v>
      </c>
      <c r="EP171">
        <v>37887</v>
      </c>
      <c r="EQ171">
        <v>38428</v>
      </c>
      <c r="ER171">
        <v>39000</v>
      </c>
      <c r="ES171">
        <v>38439</v>
      </c>
      <c r="ET171">
        <v>38127</v>
      </c>
      <c r="EU171">
        <v>36387</v>
      </c>
      <c r="EV171">
        <v>37948</v>
      </c>
      <c r="EW171">
        <v>38097</v>
      </c>
      <c r="EX171">
        <v>0</v>
      </c>
    </row>
    <row r="172" spans="1:154">
      <c r="A172" t="s">
        <v>146</v>
      </c>
      <c r="B172">
        <v>5998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293</v>
      </c>
      <c r="BH172">
        <v>585</v>
      </c>
      <c r="BI172">
        <v>1170</v>
      </c>
      <c r="BJ172">
        <v>1755</v>
      </c>
      <c r="BK172">
        <v>2340</v>
      </c>
      <c r="BL172">
        <v>3511</v>
      </c>
      <c r="BM172">
        <v>4681</v>
      </c>
      <c r="BN172">
        <v>5851</v>
      </c>
      <c r="BO172">
        <v>6635</v>
      </c>
      <c r="BP172">
        <v>8802</v>
      </c>
      <c r="BQ172">
        <v>9277</v>
      </c>
      <c r="BR172">
        <v>10672</v>
      </c>
      <c r="BS172">
        <v>11230</v>
      </c>
      <c r="BT172">
        <v>11156</v>
      </c>
      <c r="BU172">
        <v>11329</v>
      </c>
      <c r="BV172">
        <v>12037</v>
      </c>
      <c r="BW172">
        <v>13112</v>
      </c>
      <c r="BX172">
        <v>13716</v>
      </c>
      <c r="BY172">
        <v>14757</v>
      </c>
      <c r="BZ172">
        <v>15629</v>
      </c>
      <c r="CA172">
        <v>16491</v>
      </c>
      <c r="CB172">
        <v>18936</v>
      </c>
      <c r="CC172">
        <v>20680</v>
      </c>
      <c r="CD172">
        <v>46682</v>
      </c>
      <c r="CE172">
        <v>47759</v>
      </c>
      <c r="CF172">
        <v>48597</v>
      </c>
      <c r="CG172">
        <v>49437</v>
      </c>
      <c r="CH172">
        <v>51169</v>
      </c>
      <c r="CI172">
        <v>52088</v>
      </c>
      <c r="CJ172">
        <v>52581</v>
      </c>
      <c r="CK172">
        <v>53455</v>
      </c>
      <c r="CL172">
        <v>53860</v>
      </c>
      <c r="CM172">
        <v>54474</v>
      </c>
      <c r="CN172">
        <v>55842</v>
      </c>
      <c r="CO172">
        <v>55839</v>
      </c>
      <c r="CP172">
        <v>57107</v>
      </c>
      <c r="CQ172">
        <v>57413</v>
      </c>
      <c r="CR172">
        <v>57678</v>
      </c>
      <c r="CS172">
        <v>57661</v>
      </c>
      <c r="CT172">
        <v>58694</v>
      </c>
      <c r="CU172">
        <v>58656</v>
      </c>
      <c r="CV172">
        <v>60468</v>
      </c>
      <c r="CW172">
        <v>61326</v>
      </c>
      <c r="CX172">
        <v>63446</v>
      </c>
      <c r="CY172">
        <v>65508</v>
      </c>
      <c r="CZ172">
        <v>69903</v>
      </c>
      <c r="DA172">
        <v>72408</v>
      </c>
      <c r="DB172">
        <v>75969</v>
      </c>
      <c r="DC172">
        <v>78595</v>
      </c>
      <c r="DD172">
        <v>81049</v>
      </c>
      <c r="DE172">
        <v>86342</v>
      </c>
      <c r="DF172">
        <v>90025</v>
      </c>
      <c r="DG172">
        <v>92006</v>
      </c>
      <c r="DH172">
        <v>95709</v>
      </c>
      <c r="DI172">
        <v>101202</v>
      </c>
      <c r="DJ172">
        <v>105540</v>
      </c>
      <c r="DK172">
        <v>110979</v>
      </c>
      <c r="DL172">
        <v>115183</v>
      </c>
      <c r="DM172">
        <v>119605</v>
      </c>
      <c r="DN172">
        <v>123482</v>
      </c>
      <c r="DO172">
        <v>126210</v>
      </c>
      <c r="DP172">
        <v>126691</v>
      </c>
      <c r="DQ172">
        <v>125308</v>
      </c>
      <c r="DR172">
        <v>125789</v>
      </c>
      <c r="DS172">
        <v>125258</v>
      </c>
      <c r="DT172">
        <v>128716</v>
      </c>
      <c r="DU172">
        <v>133759</v>
      </c>
      <c r="DV172">
        <v>136844</v>
      </c>
      <c r="DW172">
        <v>139097</v>
      </c>
      <c r="DX172">
        <v>140849</v>
      </c>
      <c r="DY172">
        <v>146352</v>
      </c>
      <c r="DZ172">
        <v>151207</v>
      </c>
      <c r="EA172">
        <v>152245</v>
      </c>
      <c r="EB172">
        <v>153890</v>
      </c>
      <c r="EC172">
        <v>153996</v>
      </c>
      <c r="ED172">
        <v>153554</v>
      </c>
      <c r="EE172">
        <v>153216</v>
      </c>
      <c r="EF172">
        <v>154528</v>
      </c>
      <c r="EG172">
        <v>157035</v>
      </c>
      <c r="EH172">
        <v>158367</v>
      </c>
      <c r="EI172">
        <v>159666</v>
      </c>
      <c r="EJ172">
        <v>158200</v>
      </c>
      <c r="EK172">
        <v>158575</v>
      </c>
      <c r="EL172">
        <v>158918</v>
      </c>
      <c r="EM172">
        <v>161158</v>
      </c>
      <c r="EN172">
        <v>164736</v>
      </c>
      <c r="EO172">
        <v>163794</v>
      </c>
      <c r="EP172">
        <v>165259</v>
      </c>
      <c r="EQ172">
        <v>169022</v>
      </c>
      <c r="ER172">
        <v>170060</v>
      </c>
      <c r="ES172">
        <v>173783</v>
      </c>
      <c r="ET172">
        <v>177471</v>
      </c>
      <c r="EU172">
        <v>178456</v>
      </c>
      <c r="EV172">
        <v>179559</v>
      </c>
      <c r="EW172">
        <v>181938</v>
      </c>
      <c r="EX172">
        <v>0</v>
      </c>
    </row>
    <row r="173" spans="1:154">
      <c r="A173" t="s">
        <v>286</v>
      </c>
      <c r="B173">
        <v>6088</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1427</v>
      </c>
      <c r="AE173">
        <v>1494</v>
      </c>
      <c r="AF173">
        <v>1480</v>
      </c>
      <c r="AG173">
        <v>1587</v>
      </c>
      <c r="AH173">
        <v>1725</v>
      </c>
      <c r="AI173">
        <v>1757</v>
      </c>
      <c r="AJ173">
        <v>1885</v>
      </c>
      <c r="AK173">
        <v>1937</v>
      </c>
      <c r="AL173">
        <v>2015</v>
      </c>
      <c r="AM173">
        <v>2112</v>
      </c>
      <c r="AN173">
        <v>2270</v>
      </c>
      <c r="AO173">
        <v>2326</v>
      </c>
      <c r="AP173">
        <v>2329</v>
      </c>
      <c r="AQ173">
        <v>2428</v>
      </c>
      <c r="AR173">
        <v>2599</v>
      </c>
      <c r="AS173">
        <v>2610</v>
      </c>
      <c r="AT173">
        <v>2791</v>
      </c>
      <c r="AU173">
        <v>2929</v>
      </c>
      <c r="AV173">
        <v>2813</v>
      </c>
      <c r="AW173">
        <v>2738</v>
      </c>
      <c r="AX173">
        <v>2791</v>
      </c>
      <c r="AY173">
        <v>2722</v>
      </c>
      <c r="AZ173">
        <v>2804</v>
      </c>
      <c r="BA173">
        <v>3006</v>
      </c>
      <c r="BB173">
        <v>2950</v>
      </c>
      <c r="BC173">
        <v>2970</v>
      </c>
      <c r="BD173">
        <v>2979</v>
      </c>
      <c r="BE173">
        <v>3090</v>
      </c>
      <c r="BF173">
        <v>3106</v>
      </c>
      <c r="BG173">
        <v>3446</v>
      </c>
      <c r="BH173">
        <v>3766</v>
      </c>
      <c r="BI173">
        <v>3789</v>
      </c>
      <c r="BJ173">
        <v>4124</v>
      </c>
      <c r="BK173">
        <v>4512</v>
      </c>
      <c r="BL173">
        <v>4763</v>
      </c>
      <c r="BM173">
        <v>4807</v>
      </c>
      <c r="BN173">
        <v>4958</v>
      </c>
      <c r="BO173">
        <v>5071</v>
      </c>
      <c r="BP173">
        <v>5443</v>
      </c>
      <c r="BQ173">
        <v>5614</v>
      </c>
      <c r="BR173">
        <v>5894</v>
      </c>
      <c r="BS173">
        <v>6330</v>
      </c>
      <c r="BT173">
        <v>6593</v>
      </c>
      <c r="BU173">
        <v>6988</v>
      </c>
      <c r="BV173">
        <v>7592</v>
      </c>
      <c r="BW173">
        <v>8326</v>
      </c>
      <c r="BX173">
        <v>8689</v>
      </c>
      <c r="BY173">
        <v>9831</v>
      </c>
      <c r="BZ173">
        <v>9644</v>
      </c>
      <c r="CA173">
        <v>9710</v>
      </c>
      <c r="CB173">
        <v>9759</v>
      </c>
      <c r="CC173">
        <v>9802</v>
      </c>
      <c r="CD173">
        <v>9949</v>
      </c>
      <c r="CE173">
        <v>10546</v>
      </c>
      <c r="CF173">
        <v>10968</v>
      </c>
      <c r="CG173">
        <v>11736</v>
      </c>
      <c r="CH173">
        <v>11784</v>
      </c>
      <c r="CI173">
        <v>11800</v>
      </c>
      <c r="CJ173">
        <v>12107</v>
      </c>
      <c r="CK173">
        <v>12914</v>
      </c>
      <c r="CL173">
        <v>13220</v>
      </c>
      <c r="CM173">
        <v>13827</v>
      </c>
      <c r="CN173">
        <v>14434</v>
      </c>
      <c r="CO173">
        <v>14941</v>
      </c>
      <c r="CP173">
        <v>15447</v>
      </c>
      <c r="CQ173">
        <v>15954</v>
      </c>
      <c r="CR173">
        <v>16461</v>
      </c>
      <c r="CS173">
        <v>16248</v>
      </c>
      <c r="CT173">
        <v>15513</v>
      </c>
      <c r="CU173">
        <v>14798</v>
      </c>
      <c r="CV173">
        <v>14413</v>
      </c>
      <c r="CW173">
        <v>13770</v>
      </c>
      <c r="CX173">
        <v>13444</v>
      </c>
      <c r="CY173">
        <v>13136</v>
      </c>
      <c r="CZ173">
        <v>12247</v>
      </c>
      <c r="DA173">
        <v>14827</v>
      </c>
      <c r="DB173">
        <v>19729</v>
      </c>
      <c r="DC173">
        <v>23601</v>
      </c>
      <c r="DD173">
        <v>28899</v>
      </c>
      <c r="DE173">
        <v>31718</v>
      </c>
      <c r="DF173">
        <v>35970</v>
      </c>
      <c r="DG173">
        <v>39802</v>
      </c>
      <c r="DH173">
        <v>43258</v>
      </c>
      <c r="DI173">
        <v>45192</v>
      </c>
      <c r="DJ173">
        <v>47148</v>
      </c>
      <c r="DK173">
        <v>49117</v>
      </c>
      <c r="DL173">
        <v>51074</v>
      </c>
      <c r="DM173">
        <v>49350</v>
      </c>
      <c r="DN173">
        <v>47649</v>
      </c>
      <c r="DO173">
        <v>46065</v>
      </c>
      <c r="DP173">
        <v>44441</v>
      </c>
      <c r="DQ173">
        <v>44164</v>
      </c>
      <c r="DR173">
        <v>43677</v>
      </c>
      <c r="DS173">
        <v>42799</v>
      </c>
      <c r="DT173">
        <v>41464</v>
      </c>
      <c r="DU173">
        <v>40614</v>
      </c>
      <c r="DV173">
        <v>39736</v>
      </c>
      <c r="DW173">
        <v>38810</v>
      </c>
      <c r="DX173">
        <v>37873</v>
      </c>
      <c r="DY173">
        <v>39833</v>
      </c>
      <c r="DZ173">
        <v>41846</v>
      </c>
      <c r="EA173">
        <v>43877</v>
      </c>
      <c r="EB173">
        <v>46015</v>
      </c>
      <c r="EC173">
        <v>44207</v>
      </c>
      <c r="ED173">
        <v>42208</v>
      </c>
      <c r="EE173">
        <v>40204</v>
      </c>
      <c r="EF173">
        <v>38327</v>
      </c>
      <c r="EG173">
        <v>38547</v>
      </c>
      <c r="EH173">
        <v>38757</v>
      </c>
      <c r="EI173">
        <v>38906</v>
      </c>
      <c r="EJ173">
        <v>39090</v>
      </c>
      <c r="EK173">
        <v>40305</v>
      </c>
      <c r="EL173">
        <v>41508</v>
      </c>
      <c r="EM173">
        <v>42739</v>
      </c>
      <c r="EN173">
        <v>43933</v>
      </c>
      <c r="EO173">
        <v>44630</v>
      </c>
      <c r="EP173">
        <v>45290</v>
      </c>
      <c r="EQ173">
        <v>45937</v>
      </c>
      <c r="ER173">
        <v>46621</v>
      </c>
      <c r="ES173">
        <v>45949</v>
      </c>
      <c r="ET173">
        <v>45576</v>
      </c>
      <c r="EU173">
        <v>43496</v>
      </c>
      <c r="EV173">
        <v>45362</v>
      </c>
      <c r="EW173">
        <v>45541</v>
      </c>
      <c r="EX173">
        <v>0</v>
      </c>
    </row>
    <row r="174" spans="1:154">
      <c r="A174" t="s">
        <v>147</v>
      </c>
      <c r="B174">
        <v>5988</v>
      </c>
      <c r="C174">
        <v>3783</v>
      </c>
      <c r="D174">
        <v>8000</v>
      </c>
      <c r="E174">
        <v>10528</v>
      </c>
      <c r="F174">
        <v>11781</v>
      </c>
      <c r="G174">
        <v>14013</v>
      </c>
      <c r="H174">
        <v>17500</v>
      </c>
      <c r="I174">
        <v>20253</v>
      </c>
      <c r="J174">
        <v>16997</v>
      </c>
      <c r="K174">
        <v>17135</v>
      </c>
      <c r="L174">
        <v>16301</v>
      </c>
      <c r="M174">
        <v>17315</v>
      </c>
      <c r="N174">
        <v>13661</v>
      </c>
      <c r="O174">
        <v>11896</v>
      </c>
      <c r="P174">
        <v>13450</v>
      </c>
      <c r="Q174">
        <v>14701</v>
      </c>
      <c r="R174">
        <v>16086</v>
      </c>
      <c r="S174">
        <v>18517</v>
      </c>
      <c r="T174">
        <v>23422</v>
      </c>
      <c r="U174">
        <v>30795</v>
      </c>
      <c r="V174">
        <v>32665</v>
      </c>
      <c r="W174">
        <v>36581</v>
      </c>
      <c r="X174">
        <v>40000</v>
      </c>
      <c r="Y174">
        <v>48267</v>
      </c>
      <c r="Z174">
        <v>53122</v>
      </c>
      <c r="AA174">
        <v>58548</v>
      </c>
      <c r="AB174">
        <v>67216</v>
      </c>
      <c r="AC174">
        <v>73614</v>
      </c>
      <c r="AD174">
        <v>74128</v>
      </c>
      <c r="AE174">
        <v>74379</v>
      </c>
      <c r="AF174">
        <v>75637</v>
      </c>
      <c r="AG174">
        <v>81473</v>
      </c>
      <c r="AH174">
        <v>78977</v>
      </c>
      <c r="AI174">
        <v>81673</v>
      </c>
      <c r="AJ174">
        <v>85191</v>
      </c>
      <c r="AK174">
        <v>90656</v>
      </c>
      <c r="AL174">
        <v>90908</v>
      </c>
      <c r="AM174">
        <v>88141</v>
      </c>
      <c r="AN174">
        <v>92201</v>
      </c>
      <c r="AO174">
        <v>92776</v>
      </c>
      <c r="AP174">
        <v>89894</v>
      </c>
      <c r="AQ174">
        <v>97872</v>
      </c>
      <c r="AR174">
        <v>100237</v>
      </c>
      <c r="AS174">
        <v>103620</v>
      </c>
      <c r="AT174">
        <v>106040</v>
      </c>
      <c r="AU174">
        <v>106401</v>
      </c>
      <c r="AV174">
        <v>109562</v>
      </c>
      <c r="AW174">
        <v>109957</v>
      </c>
      <c r="AX174">
        <v>111771</v>
      </c>
      <c r="AY174">
        <v>109672</v>
      </c>
      <c r="AZ174">
        <v>114641</v>
      </c>
      <c r="BA174">
        <v>115611</v>
      </c>
      <c r="BB174">
        <v>118442</v>
      </c>
      <c r="BC174">
        <v>115788</v>
      </c>
      <c r="BD174">
        <v>122350</v>
      </c>
      <c r="BE174">
        <v>122183</v>
      </c>
      <c r="BF174">
        <v>123050</v>
      </c>
      <c r="BG174">
        <v>125826</v>
      </c>
      <c r="BH174">
        <v>124170</v>
      </c>
      <c r="BI174">
        <v>125838</v>
      </c>
      <c r="BJ174">
        <v>133746</v>
      </c>
      <c r="BK174">
        <v>128424</v>
      </c>
      <c r="BL174">
        <v>125790</v>
      </c>
      <c r="BM174">
        <v>118353</v>
      </c>
      <c r="BN174">
        <v>118640</v>
      </c>
      <c r="BO174">
        <v>109780</v>
      </c>
      <c r="BP174">
        <v>101100</v>
      </c>
      <c r="BQ174">
        <v>105767</v>
      </c>
      <c r="BR174">
        <v>115685</v>
      </c>
      <c r="BS174">
        <v>135600</v>
      </c>
      <c r="BT174">
        <v>143807</v>
      </c>
      <c r="BU174">
        <v>144188</v>
      </c>
      <c r="BV174">
        <v>147806</v>
      </c>
      <c r="BW174">
        <v>151689</v>
      </c>
      <c r="BX174">
        <v>149431</v>
      </c>
      <c r="BY174">
        <v>152625</v>
      </c>
      <c r="BZ174">
        <v>151373</v>
      </c>
      <c r="CA174">
        <v>160000</v>
      </c>
      <c r="CB174">
        <v>154000</v>
      </c>
      <c r="CC174">
        <v>152079</v>
      </c>
      <c r="CD174">
        <v>155552</v>
      </c>
      <c r="CE174">
        <v>155072</v>
      </c>
      <c r="CF174">
        <v>153653</v>
      </c>
      <c r="CG174">
        <v>152094</v>
      </c>
      <c r="CH174">
        <v>153061</v>
      </c>
      <c r="CI174">
        <v>151373</v>
      </c>
      <c r="CJ174">
        <v>148326</v>
      </c>
      <c r="CK174">
        <v>146236</v>
      </c>
      <c r="CL174">
        <v>142753</v>
      </c>
      <c r="CM174">
        <v>139738</v>
      </c>
      <c r="CN174">
        <v>138489</v>
      </c>
      <c r="CO174">
        <v>133722</v>
      </c>
      <c r="CP174">
        <v>131894</v>
      </c>
      <c r="CQ174">
        <v>127707</v>
      </c>
      <c r="CR174">
        <v>123382</v>
      </c>
      <c r="CS174">
        <v>118432</v>
      </c>
      <c r="CT174">
        <v>115552</v>
      </c>
      <c r="CU174">
        <v>115478</v>
      </c>
      <c r="CV174">
        <v>119044</v>
      </c>
      <c r="CW174">
        <v>116854</v>
      </c>
      <c r="CX174">
        <v>117058</v>
      </c>
      <c r="CY174">
        <v>117115</v>
      </c>
      <c r="CZ174">
        <v>121146</v>
      </c>
      <c r="DA174">
        <v>121643</v>
      </c>
      <c r="DB174">
        <v>123760</v>
      </c>
      <c r="DC174">
        <v>124282</v>
      </c>
      <c r="DD174">
        <v>124398</v>
      </c>
      <c r="DE174">
        <v>128623</v>
      </c>
      <c r="DF174">
        <v>130198</v>
      </c>
      <c r="DG174">
        <v>129297</v>
      </c>
      <c r="DH174">
        <v>130683</v>
      </c>
      <c r="DI174">
        <v>134247</v>
      </c>
      <c r="DJ174">
        <v>136040</v>
      </c>
      <c r="DK174">
        <v>139117</v>
      </c>
      <c r="DL174">
        <v>140397</v>
      </c>
      <c r="DM174">
        <v>141738</v>
      </c>
      <c r="DN174">
        <v>142291</v>
      </c>
      <c r="DO174">
        <v>141481</v>
      </c>
      <c r="DP174">
        <v>138175</v>
      </c>
      <c r="DQ174">
        <v>132943</v>
      </c>
      <c r="DR174">
        <v>129830</v>
      </c>
      <c r="DS174">
        <v>125860</v>
      </c>
      <c r="DT174">
        <v>125884</v>
      </c>
      <c r="DU174">
        <v>127298</v>
      </c>
      <c r="DV174">
        <v>126738</v>
      </c>
      <c r="DW174">
        <v>125449</v>
      </c>
      <c r="DX174">
        <v>123669</v>
      </c>
      <c r="DY174">
        <v>125068</v>
      </c>
      <c r="DZ174">
        <v>125769</v>
      </c>
      <c r="EA174">
        <v>123328</v>
      </c>
      <c r="EB174">
        <v>121372</v>
      </c>
      <c r="EC174">
        <v>121455</v>
      </c>
      <c r="ED174">
        <v>121225</v>
      </c>
      <c r="EE174">
        <v>121073</v>
      </c>
      <c r="EF174">
        <v>122226</v>
      </c>
      <c r="EG174">
        <v>124327</v>
      </c>
      <c r="EH174">
        <v>125501</v>
      </c>
      <c r="EI174">
        <v>126646</v>
      </c>
      <c r="EJ174">
        <v>125598</v>
      </c>
      <c r="EK174">
        <v>126012</v>
      </c>
      <c r="EL174">
        <v>126400</v>
      </c>
      <c r="EM174">
        <v>128295</v>
      </c>
      <c r="EN174">
        <v>131261</v>
      </c>
      <c r="EO174">
        <v>130626</v>
      </c>
      <c r="EP174">
        <v>131912</v>
      </c>
      <c r="EQ174">
        <v>135031</v>
      </c>
      <c r="ER174">
        <v>135978</v>
      </c>
      <c r="ES174">
        <v>139075</v>
      </c>
      <c r="ET174">
        <v>142149</v>
      </c>
      <c r="EU174">
        <v>142937</v>
      </c>
      <c r="EV174">
        <v>143821</v>
      </c>
      <c r="EW174">
        <v>145726</v>
      </c>
      <c r="EX174">
        <v>0</v>
      </c>
    </row>
    <row r="175" spans="1:154">
      <c r="A175" t="s">
        <v>289</v>
      </c>
      <c r="B175">
        <v>6080</v>
      </c>
      <c r="C175">
        <v>0</v>
      </c>
      <c r="D175">
        <v>0</v>
      </c>
      <c r="E175">
        <v>0</v>
      </c>
      <c r="F175">
        <v>0</v>
      </c>
      <c r="G175">
        <v>0</v>
      </c>
      <c r="H175">
        <v>0</v>
      </c>
      <c r="I175">
        <v>0</v>
      </c>
      <c r="J175">
        <v>0</v>
      </c>
      <c r="K175">
        <v>0</v>
      </c>
      <c r="L175">
        <v>0</v>
      </c>
      <c r="M175">
        <v>0</v>
      </c>
      <c r="N175">
        <v>0</v>
      </c>
      <c r="O175">
        <v>0</v>
      </c>
      <c r="P175">
        <v>0</v>
      </c>
      <c r="Q175">
        <v>0</v>
      </c>
      <c r="R175">
        <v>0</v>
      </c>
      <c r="S175">
        <v>164</v>
      </c>
      <c r="T175">
        <v>406</v>
      </c>
      <c r="U175">
        <v>695</v>
      </c>
      <c r="V175">
        <v>1000</v>
      </c>
      <c r="W175">
        <v>1321</v>
      </c>
      <c r="X175">
        <v>1657</v>
      </c>
      <c r="Y175">
        <v>2040</v>
      </c>
      <c r="Z175">
        <v>2500</v>
      </c>
      <c r="AA175">
        <v>3039</v>
      </c>
      <c r="AB175">
        <v>3656</v>
      </c>
      <c r="AC175">
        <v>4320</v>
      </c>
      <c r="AD175">
        <v>5000</v>
      </c>
      <c r="AE175">
        <v>5714</v>
      </c>
      <c r="AF175">
        <v>6480</v>
      </c>
      <c r="AG175">
        <v>7355</v>
      </c>
      <c r="AH175">
        <v>8270</v>
      </c>
      <c r="AI175">
        <v>9211</v>
      </c>
      <c r="AJ175">
        <v>10170</v>
      </c>
      <c r="AK175">
        <v>10929</v>
      </c>
      <c r="AL175">
        <v>11272</v>
      </c>
      <c r="AM175">
        <v>11247</v>
      </c>
      <c r="AN175">
        <v>10900</v>
      </c>
      <c r="AO175">
        <v>10468</v>
      </c>
      <c r="AP175">
        <v>10183</v>
      </c>
      <c r="AQ175">
        <v>10320</v>
      </c>
      <c r="AR175">
        <v>10353</v>
      </c>
      <c r="AS175">
        <v>10526</v>
      </c>
      <c r="AT175">
        <v>9703</v>
      </c>
      <c r="AU175">
        <v>9969</v>
      </c>
      <c r="AV175">
        <v>11410</v>
      </c>
      <c r="AW175">
        <v>11820</v>
      </c>
      <c r="AX175">
        <v>12233</v>
      </c>
      <c r="AY175">
        <v>13785</v>
      </c>
      <c r="AZ175">
        <v>16515</v>
      </c>
      <c r="BA175">
        <v>20870</v>
      </c>
      <c r="BB175">
        <v>18868</v>
      </c>
      <c r="BC175">
        <v>19299</v>
      </c>
      <c r="BD175">
        <v>20685</v>
      </c>
      <c r="BE175">
        <v>23573</v>
      </c>
      <c r="BF175">
        <v>24680</v>
      </c>
      <c r="BG175">
        <v>25219</v>
      </c>
      <c r="BH175">
        <v>26344</v>
      </c>
      <c r="BI175">
        <v>19887</v>
      </c>
      <c r="BJ175">
        <v>20449</v>
      </c>
      <c r="BK175">
        <v>20399</v>
      </c>
      <c r="BL175">
        <v>22909</v>
      </c>
      <c r="BM175">
        <v>25093</v>
      </c>
      <c r="BN175">
        <v>27825</v>
      </c>
      <c r="BO175">
        <v>29519</v>
      </c>
      <c r="BP175">
        <v>31257</v>
      </c>
      <c r="BQ175">
        <v>29383</v>
      </c>
      <c r="BR175">
        <v>31477</v>
      </c>
      <c r="BS175">
        <v>26428</v>
      </c>
      <c r="BT175">
        <v>28179</v>
      </c>
      <c r="BU175">
        <v>27573</v>
      </c>
      <c r="BV175">
        <v>28222</v>
      </c>
      <c r="BW175">
        <v>27395</v>
      </c>
      <c r="BX175">
        <v>32233</v>
      </c>
      <c r="BY175">
        <v>32148</v>
      </c>
      <c r="BZ175">
        <v>28616</v>
      </c>
      <c r="CA175">
        <v>36927</v>
      </c>
      <c r="CB175">
        <v>35839</v>
      </c>
      <c r="CC175">
        <v>38309</v>
      </c>
      <c r="CD175">
        <v>37532</v>
      </c>
      <c r="CE175">
        <v>41037</v>
      </c>
      <c r="CF175">
        <v>40909</v>
      </c>
      <c r="CG175">
        <v>39259</v>
      </c>
      <c r="CH175">
        <v>40375</v>
      </c>
      <c r="CI175">
        <v>45400</v>
      </c>
      <c r="CJ175">
        <v>45179</v>
      </c>
      <c r="CK175">
        <v>41857</v>
      </c>
      <c r="CL175">
        <v>39836</v>
      </c>
      <c r="CM175">
        <v>36015</v>
      </c>
      <c r="CN175">
        <v>38694</v>
      </c>
      <c r="CO175">
        <v>36372</v>
      </c>
      <c r="CP175">
        <v>33951</v>
      </c>
      <c r="CQ175">
        <v>32430</v>
      </c>
      <c r="CR175">
        <v>28708</v>
      </c>
      <c r="CS175">
        <v>28337</v>
      </c>
      <c r="CT175">
        <v>27056</v>
      </c>
      <c r="CU175">
        <v>25808</v>
      </c>
      <c r="CV175">
        <v>25137</v>
      </c>
      <c r="CW175">
        <v>24017</v>
      </c>
      <c r="CX175">
        <v>23446</v>
      </c>
      <c r="CY175">
        <v>22910</v>
      </c>
      <c r="CZ175">
        <v>21359</v>
      </c>
      <c r="DA175">
        <v>16607</v>
      </c>
      <c r="DB175">
        <v>15833</v>
      </c>
      <c r="DC175">
        <v>13737</v>
      </c>
      <c r="DD175">
        <v>12800</v>
      </c>
      <c r="DE175">
        <v>8613</v>
      </c>
      <c r="DF175">
        <v>6958</v>
      </c>
      <c r="DG175">
        <v>5088</v>
      </c>
      <c r="DH175">
        <v>2727</v>
      </c>
      <c r="DI175">
        <v>2878</v>
      </c>
      <c r="DJ175">
        <v>3032</v>
      </c>
      <c r="DK175">
        <v>3188</v>
      </c>
      <c r="DL175">
        <v>3345</v>
      </c>
      <c r="DM175">
        <v>3264</v>
      </c>
      <c r="DN175">
        <v>3184</v>
      </c>
      <c r="DO175">
        <v>3110</v>
      </c>
      <c r="DP175">
        <v>3033</v>
      </c>
      <c r="DQ175">
        <v>3054</v>
      </c>
      <c r="DR175">
        <v>3056</v>
      </c>
      <c r="DS175">
        <v>3025</v>
      </c>
      <c r="DT175">
        <v>2958</v>
      </c>
      <c r="DU175">
        <v>2929</v>
      </c>
      <c r="DV175">
        <v>2898</v>
      </c>
      <c r="DW175">
        <v>2866</v>
      </c>
      <c r="DX175">
        <v>2835</v>
      </c>
      <c r="DY175">
        <v>3024</v>
      </c>
      <c r="DZ175">
        <v>3220</v>
      </c>
      <c r="EA175">
        <v>3419</v>
      </c>
      <c r="EB175">
        <v>3630</v>
      </c>
      <c r="EC175">
        <v>3487</v>
      </c>
      <c r="ED175">
        <v>3330</v>
      </c>
      <c r="EE175">
        <v>3171</v>
      </c>
      <c r="EF175">
        <v>3023</v>
      </c>
      <c r="EG175">
        <v>3041</v>
      </c>
      <c r="EH175">
        <v>3057</v>
      </c>
      <c r="EI175">
        <v>3069</v>
      </c>
      <c r="EJ175">
        <v>3084</v>
      </c>
      <c r="EK175">
        <v>3179</v>
      </c>
      <c r="EL175">
        <v>3274</v>
      </c>
      <c r="EM175">
        <v>3371</v>
      </c>
      <c r="EN175">
        <v>3466</v>
      </c>
      <c r="EO175">
        <v>3521</v>
      </c>
      <c r="EP175">
        <v>3573</v>
      </c>
      <c r="EQ175">
        <v>3624</v>
      </c>
      <c r="ER175">
        <v>3678</v>
      </c>
      <c r="ES175">
        <v>3625</v>
      </c>
      <c r="ET175">
        <v>3595</v>
      </c>
      <c r="EU175">
        <v>3431</v>
      </c>
      <c r="EV175">
        <v>3578</v>
      </c>
      <c r="EW175">
        <v>3592</v>
      </c>
      <c r="EX175">
        <v>0</v>
      </c>
    </row>
    <row r="176" spans="1:154">
      <c r="A176" t="s">
        <v>412</v>
      </c>
      <c r="B176">
        <v>6054</v>
      </c>
      <c r="C176">
        <v>138962</v>
      </c>
      <c r="D176">
        <v>142216</v>
      </c>
      <c r="E176">
        <v>146734</v>
      </c>
      <c r="F176">
        <v>151605</v>
      </c>
      <c r="G176">
        <v>150796</v>
      </c>
      <c r="H176">
        <v>150167</v>
      </c>
      <c r="I176">
        <v>154863</v>
      </c>
      <c r="J176">
        <v>160051</v>
      </c>
      <c r="K176">
        <v>165089</v>
      </c>
      <c r="L176">
        <v>172885</v>
      </c>
      <c r="M176">
        <v>180107</v>
      </c>
      <c r="N176">
        <v>184539</v>
      </c>
      <c r="O176">
        <v>190046</v>
      </c>
      <c r="P176">
        <v>197351</v>
      </c>
      <c r="Q176">
        <v>200318</v>
      </c>
      <c r="R176">
        <v>203835</v>
      </c>
      <c r="S176">
        <v>210438</v>
      </c>
      <c r="T176">
        <v>218814</v>
      </c>
      <c r="U176">
        <v>221197</v>
      </c>
      <c r="V176">
        <v>228232</v>
      </c>
      <c r="W176">
        <v>235384</v>
      </c>
      <c r="X176">
        <v>242906</v>
      </c>
      <c r="Y176">
        <v>250054</v>
      </c>
      <c r="Z176">
        <v>254581</v>
      </c>
      <c r="AA176">
        <v>275609</v>
      </c>
      <c r="AB176">
        <v>294288</v>
      </c>
      <c r="AC176">
        <v>304309</v>
      </c>
      <c r="AD176">
        <v>381358</v>
      </c>
      <c r="AE176">
        <v>384570</v>
      </c>
      <c r="AF176">
        <v>407512</v>
      </c>
      <c r="AG176">
        <v>414679</v>
      </c>
      <c r="AH176">
        <v>439805</v>
      </c>
      <c r="AI176">
        <v>458556</v>
      </c>
      <c r="AJ176">
        <v>464356</v>
      </c>
      <c r="AK176">
        <v>474883</v>
      </c>
      <c r="AL176">
        <v>488946</v>
      </c>
      <c r="AM176">
        <v>495281</v>
      </c>
      <c r="AN176">
        <v>497328</v>
      </c>
      <c r="AO176">
        <v>503848</v>
      </c>
      <c r="AP176">
        <v>519944</v>
      </c>
      <c r="AQ176">
        <v>524189</v>
      </c>
      <c r="AR176">
        <v>537190</v>
      </c>
      <c r="AS176">
        <v>548003</v>
      </c>
      <c r="AT176">
        <v>559095</v>
      </c>
      <c r="AU176">
        <v>581241</v>
      </c>
      <c r="AV176">
        <v>585960</v>
      </c>
      <c r="AW176">
        <v>589154</v>
      </c>
      <c r="AX176">
        <v>593140</v>
      </c>
      <c r="AY176">
        <v>601741</v>
      </c>
      <c r="AZ176">
        <v>605586</v>
      </c>
      <c r="BA176">
        <v>624478</v>
      </c>
      <c r="BB176">
        <v>636859</v>
      </c>
      <c r="BC176">
        <v>648526</v>
      </c>
      <c r="BD176">
        <v>644502</v>
      </c>
      <c r="BE176">
        <v>645889</v>
      </c>
      <c r="BF176">
        <v>638604</v>
      </c>
      <c r="BG176">
        <v>642929</v>
      </c>
      <c r="BH176">
        <v>657243</v>
      </c>
      <c r="BI176">
        <v>666271</v>
      </c>
      <c r="BJ176">
        <v>676629</v>
      </c>
      <c r="BK176">
        <v>667453</v>
      </c>
      <c r="BL176">
        <v>656060</v>
      </c>
      <c r="BM176">
        <v>642921</v>
      </c>
      <c r="BN176">
        <v>619407</v>
      </c>
      <c r="BO176">
        <v>622374</v>
      </c>
      <c r="BP176">
        <v>584167</v>
      </c>
      <c r="BQ176">
        <v>555888</v>
      </c>
      <c r="BR176">
        <v>524751</v>
      </c>
      <c r="BS176">
        <v>522754</v>
      </c>
      <c r="BT176">
        <v>533779</v>
      </c>
      <c r="BU176">
        <v>508455</v>
      </c>
      <c r="BV176">
        <v>487205</v>
      </c>
      <c r="BW176">
        <v>474112</v>
      </c>
      <c r="BX176">
        <v>486256</v>
      </c>
      <c r="BY176">
        <v>470675</v>
      </c>
      <c r="BZ176">
        <v>483654</v>
      </c>
      <c r="CA176">
        <v>483635</v>
      </c>
      <c r="CB176">
        <v>528253</v>
      </c>
      <c r="CC176">
        <v>554439</v>
      </c>
      <c r="CD176">
        <v>587283</v>
      </c>
      <c r="CE176">
        <v>612353</v>
      </c>
      <c r="CF176">
        <v>638706</v>
      </c>
      <c r="CG176">
        <v>655890</v>
      </c>
      <c r="CH176">
        <v>684733</v>
      </c>
      <c r="CI176">
        <v>704565</v>
      </c>
      <c r="CJ176">
        <v>722685</v>
      </c>
      <c r="CK176">
        <v>739715</v>
      </c>
      <c r="CL176">
        <v>756748</v>
      </c>
      <c r="CM176">
        <v>780536</v>
      </c>
      <c r="CN176">
        <v>812133</v>
      </c>
      <c r="CO176">
        <v>820535</v>
      </c>
      <c r="CP176">
        <v>851493</v>
      </c>
      <c r="CQ176">
        <v>865897</v>
      </c>
      <c r="CR176">
        <v>886857</v>
      </c>
      <c r="CS176">
        <v>904077</v>
      </c>
      <c r="CT176">
        <v>942990</v>
      </c>
      <c r="CU176">
        <v>937913</v>
      </c>
      <c r="CV176">
        <v>953954</v>
      </c>
      <c r="CW176">
        <v>954587</v>
      </c>
      <c r="CX176">
        <v>964703</v>
      </c>
      <c r="CY176">
        <v>979576</v>
      </c>
      <c r="CZ176">
        <v>1022080</v>
      </c>
      <c r="DA176">
        <v>1031044</v>
      </c>
      <c r="DB176">
        <v>1057719</v>
      </c>
      <c r="DC176">
        <v>1088871</v>
      </c>
      <c r="DD176">
        <v>1126779</v>
      </c>
      <c r="DE176">
        <v>1186521</v>
      </c>
      <c r="DF176">
        <v>1218872</v>
      </c>
      <c r="DG176">
        <v>1221546</v>
      </c>
      <c r="DH176">
        <v>1249947</v>
      </c>
      <c r="DI176">
        <v>1285551</v>
      </c>
      <c r="DJ176">
        <v>1330023</v>
      </c>
      <c r="DK176">
        <v>1390539</v>
      </c>
      <c r="DL176">
        <v>1432906</v>
      </c>
      <c r="DM176">
        <v>1451618</v>
      </c>
      <c r="DN176">
        <v>1466216</v>
      </c>
      <c r="DO176">
        <v>1466086</v>
      </c>
      <c r="DP176">
        <v>1440820</v>
      </c>
      <c r="DQ176">
        <v>1395107</v>
      </c>
      <c r="DR176">
        <v>1370994</v>
      </c>
      <c r="DS176">
        <v>1340469</v>
      </c>
      <c r="DT176">
        <v>1347006</v>
      </c>
      <c r="DU176">
        <v>1357135</v>
      </c>
      <c r="DV176">
        <v>1339163</v>
      </c>
      <c r="DW176">
        <v>1361105</v>
      </c>
      <c r="DX176">
        <v>1354859</v>
      </c>
      <c r="DY176">
        <v>1372409</v>
      </c>
      <c r="DZ176">
        <v>1394552</v>
      </c>
      <c r="EA176">
        <v>1375784</v>
      </c>
      <c r="EB176">
        <v>1357262</v>
      </c>
      <c r="EC176">
        <v>1343488</v>
      </c>
      <c r="ED176">
        <v>1333739</v>
      </c>
      <c r="EE176">
        <v>1325424</v>
      </c>
      <c r="EF176">
        <v>1338265</v>
      </c>
      <c r="EG176">
        <v>1347273</v>
      </c>
      <c r="EH176">
        <v>1354864</v>
      </c>
      <c r="EI176">
        <v>1353424</v>
      </c>
      <c r="EJ176">
        <v>1333106</v>
      </c>
      <c r="EK176">
        <v>1298658</v>
      </c>
      <c r="EL176">
        <v>1291304</v>
      </c>
      <c r="EM176">
        <v>1289425</v>
      </c>
      <c r="EN176">
        <v>1312476</v>
      </c>
      <c r="EO176">
        <v>1292944</v>
      </c>
      <c r="EP176">
        <v>1307901</v>
      </c>
      <c r="EQ176">
        <v>1330020</v>
      </c>
      <c r="ER176">
        <v>1312799</v>
      </c>
      <c r="ES176">
        <v>1333022</v>
      </c>
      <c r="ET176">
        <v>1339438</v>
      </c>
      <c r="EU176">
        <v>1342035</v>
      </c>
      <c r="EV176">
        <v>1368802</v>
      </c>
      <c r="EW176">
        <v>1393019</v>
      </c>
      <c r="EX176">
        <v>0</v>
      </c>
    </row>
    <row r="177" spans="1:154">
      <c r="A177" t="s">
        <v>415</v>
      </c>
      <c r="B177">
        <v>6138</v>
      </c>
      <c r="C177">
        <v>109371</v>
      </c>
      <c r="D177">
        <v>113753</v>
      </c>
      <c r="E177">
        <v>114725</v>
      </c>
      <c r="F177">
        <v>116955</v>
      </c>
      <c r="G177">
        <v>122397</v>
      </c>
      <c r="H177">
        <v>129872</v>
      </c>
      <c r="I177">
        <v>133641</v>
      </c>
      <c r="J177">
        <v>136284</v>
      </c>
      <c r="K177">
        <v>139477</v>
      </c>
      <c r="L177">
        <v>146259</v>
      </c>
      <c r="M177">
        <v>149946</v>
      </c>
      <c r="N177">
        <v>156449</v>
      </c>
      <c r="O177">
        <v>162435</v>
      </c>
      <c r="P177">
        <v>168574</v>
      </c>
      <c r="Q177">
        <v>174283</v>
      </c>
      <c r="R177">
        <v>176919</v>
      </c>
      <c r="S177">
        <v>180066</v>
      </c>
      <c r="T177">
        <v>184530</v>
      </c>
      <c r="U177">
        <v>182817</v>
      </c>
      <c r="V177">
        <v>184170</v>
      </c>
      <c r="W177">
        <v>190729</v>
      </c>
      <c r="X177">
        <v>201352</v>
      </c>
      <c r="Y177">
        <v>209169</v>
      </c>
      <c r="Z177">
        <v>217912</v>
      </c>
      <c r="AA177">
        <v>217234</v>
      </c>
      <c r="AB177">
        <v>222794</v>
      </c>
      <c r="AC177">
        <v>231312</v>
      </c>
      <c r="AD177">
        <v>237054</v>
      </c>
      <c r="AE177">
        <v>243096</v>
      </c>
      <c r="AF177">
        <v>250530</v>
      </c>
      <c r="AG177">
        <v>263318</v>
      </c>
      <c r="AH177">
        <v>281535</v>
      </c>
      <c r="AI177">
        <v>293098</v>
      </c>
      <c r="AJ177">
        <v>299182</v>
      </c>
      <c r="AK177">
        <v>303473</v>
      </c>
      <c r="AL177">
        <v>313435</v>
      </c>
      <c r="AM177">
        <v>317490</v>
      </c>
      <c r="AN177">
        <v>325603</v>
      </c>
      <c r="AO177">
        <v>330853</v>
      </c>
      <c r="AP177">
        <v>334934</v>
      </c>
      <c r="AQ177">
        <v>345503</v>
      </c>
      <c r="AR177">
        <v>356190</v>
      </c>
      <c r="AS177">
        <v>361431</v>
      </c>
      <c r="AT177">
        <v>366167</v>
      </c>
      <c r="AU177">
        <v>382642</v>
      </c>
      <c r="AV177">
        <v>389877</v>
      </c>
      <c r="AW177">
        <v>392299</v>
      </c>
      <c r="AX177">
        <v>385928</v>
      </c>
      <c r="AY177">
        <v>390515</v>
      </c>
      <c r="AZ177">
        <v>394449</v>
      </c>
      <c r="BA177">
        <v>391528</v>
      </c>
      <c r="BB177">
        <v>387730</v>
      </c>
      <c r="BC177">
        <v>397418</v>
      </c>
      <c r="BD177">
        <v>402636</v>
      </c>
      <c r="BE177">
        <v>419036</v>
      </c>
      <c r="BF177">
        <v>425302</v>
      </c>
      <c r="BG177">
        <v>424066</v>
      </c>
      <c r="BH177">
        <v>435798</v>
      </c>
      <c r="BI177">
        <v>452871</v>
      </c>
      <c r="BJ177">
        <v>454083</v>
      </c>
      <c r="BK177">
        <v>459417</v>
      </c>
      <c r="BL177">
        <v>458923</v>
      </c>
      <c r="BM177">
        <v>459577</v>
      </c>
      <c r="BN177">
        <v>463505</v>
      </c>
      <c r="BO177">
        <v>483917</v>
      </c>
      <c r="BP177">
        <v>485294</v>
      </c>
      <c r="BQ177">
        <v>487519</v>
      </c>
      <c r="BR177">
        <v>493864</v>
      </c>
      <c r="BS177">
        <v>509040</v>
      </c>
      <c r="BT177">
        <v>523235</v>
      </c>
      <c r="BU177">
        <v>511657</v>
      </c>
      <c r="BV177">
        <v>521621</v>
      </c>
      <c r="BW177">
        <v>541152</v>
      </c>
      <c r="BX177">
        <v>557669</v>
      </c>
      <c r="BY177">
        <v>573056</v>
      </c>
      <c r="BZ177">
        <v>580667</v>
      </c>
      <c r="CA177">
        <v>595950</v>
      </c>
      <c r="CB177">
        <v>613538</v>
      </c>
      <c r="CC177">
        <v>627731</v>
      </c>
      <c r="CD177">
        <v>639064</v>
      </c>
      <c r="CE177">
        <v>657123</v>
      </c>
      <c r="CF177">
        <v>660889</v>
      </c>
      <c r="CG177">
        <v>670704</v>
      </c>
      <c r="CH177">
        <v>681303</v>
      </c>
      <c r="CI177">
        <v>695000</v>
      </c>
      <c r="CJ177">
        <v>698673</v>
      </c>
      <c r="CK177">
        <v>704547</v>
      </c>
      <c r="CL177">
        <v>721119</v>
      </c>
      <c r="CM177">
        <v>697891</v>
      </c>
      <c r="CN177">
        <v>708765</v>
      </c>
      <c r="CO177">
        <v>679138</v>
      </c>
      <c r="CP177">
        <v>668411</v>
      </c>
      <c r="CQ177">
        <v>675783</v>
      </c>
      <c r="CR177">
        <v>654356</v>
      </c>
      <c r="CS177">
        <v>636363</v>
      </c>
      <c r="CT177">
        <v>617599</v>
      </c>
      <c r="CU177">
        <v>599323</v>
      </c>
      <c r="CV177">
        <v>573994</v>
      </c>
      <c r="CW177">
        <v>607026</v>
      </c>
      <c r="CX177">
        <v>637119</v>
      </c>
      <c r="CY177">
        <v>669714</v>
      </c>
      <c r="CZ177">
        <v>691699</v>
      </c>
      <c r="DA177">
        <v>678312</v>
      </c>
      <c r="DB177">
        <v>661612</v>
      </c>
      <c r="DC177">
        <v>667002</v>
      </c>
      <c r="DD177">
        <v>668379</v>
      </c>
      <c r="DE177">
        <v>676473</v>
      </c>
      <c r="DF177">
        <v>693187</v>
      </c>
      <c r="DG177">
        <v>721448</v>
      </c>
      <c r="DH177">
        <v>745307</v>
      </c>
      <c r="DI177">
        <v>744534</v>
      </c>
      <c r="DJ177">
        <v>773135</v>
      </c>
      <c r="DK177">
        <v>788910</v>
      </c>
      <c r="DL177">
        <v>820957</v>
      </c>
      <c r="DM177">
        <v>813980</v>
      </c>
      <c r="DN177">
        <v>806766</v>
      </c>
      <c r="DO177">
        <v>809833</v>
      </c>
      <c r="DP177">
        <v>830834</v>
      </c>
      <c r="DQ177">
        <v>841972</v>
      </c>
      <c r="DR177">
        <v>790085</v>
      </c>
      <c r="DS177">
        <v>770573</v>
      </c>
      <c r="DT177">
        <v>699837</v>
      </c>
      <c r="DU177">
        <v>682977</v>
      </c>
      <c r="DV177">
        <v>700848</v>
      </c>
      <c r="DW177">
        <v>706845</v>
      </c>
      <c r="DX177">
        <v>703966</v>
      </c>
      <c r="DY177">
        <v>696270</v>
      </c>
      <c r="DZ177">
        <v>724055</v>
      </c>
      <c r="EA177">
        <v>735032</v>
      </c>
      <c r="EB177">
        <v>733712</v>
      </c>
      <c r="EC177">
        <v>726616</v>
      </c>
      <c r="ED177">
        <v>728760</v>
      </c>
      <c r="EE177">
        <v>732676</v>
      </c>
      <c r="EF177">
        <v>728588</v>
      </c>
      <c r="EG177">
        <v>720615</v>
      </c>
      <c r="EH177">
        <v>726299</v>
      </c>
      <c r="EI177">
        <v>735064</v>
      </c>
      <c r="EJ177">
        <v>765906</v>
      </c>
      <c r="EK177">
        <v>789921</v>
      </c>
      <c r="EL177">
        <v>816047</v>
      </c>
      <c r="EM177">
        <v>826038</v>
      </c>
      <c r="EN177">
        <v>835877</v>
      </c>
      <c r="EO177">
        <v>842504</v>
      </c>
      <c r="EP177">
        <v>836363</v>
      </c>
      <c r="EQ177">
        <v>826426</v>
      </c>
      <c r="ER177">
        <v>852177</v>
      </c>
      <c r="ES177">
        <v>847187</v>
      </c>
      <c r="ET177">
        <v>855711</v>
      </c>
      <c r="EU177">
        <v>870212</v>
      </c>
      <c r="EV177">
        <v>890062</v>
      </c>
      <c r="EW177">
        <v>893711</v>
      </c>
      <c r="EX177">
        <v>0</v>
      </c>
    </row>
    <row r="178" spans="1:154">
      <c r="A178" t="s">
        <v>410</v>
      </c>
      <c r="B178">
        <v>6008</v>
      </c>
      <c r="C178">
        <v>6457</v>
      </c>
      <c r="D178">
        <v>6381</v>
      </c>
      <c r="E178">
        <v>6437</v>
      </c>
      <c r="F178">
        <v>6788</v>
      </c>
      <c r="G178">
        <v>7036</v>
      </c>
      <c r="H178">
        <v>7354</v>
      </c>
      <c r="I178">
        <v>7409</v>
      </c>
      <c r="J178">
        <v>7008</v>
      </c>
      <c r="K178">
        <v>6874</v>
      </c>
      <c r="L178">
        <v>6712</v>
      </c>
      <c r="M178">
        <v>6925</v>
      </c>
      <c r="N178">
        <v>7139</v>
      </c>
      <c r="O178">
        <v>7598</v>
      </c>
      <c r="P178">
        <v>7601</v>
      </c>
      <c r="Q178">
        <v>7605</v>
      </c>
      <c r="R178">
        <v>7383</v>
      </c>
      <c r="S178">
        <v>7551</v>
      </c>
      <c r="T178">
        <v>7254</v>
      </c>
      <c r="U178">
        <v>7506</v>
      </c>
      <c r="V178">
        <v>7955</v>
      </c>
      <c r="W178">
        <v>8454</v>
      </c>
      <c r="X178">
        <v>8743</v>
      </c>
      <c r="Y178">
        <v>8682</v>
      </c>
      <c r="Z178">
        <v>9016</v>
      </c>
      <c r="AA178">
        <v>8650</v>
      </c>
      <c r="AB178">
        <v>8151</v>
      </c>
      <c r="AC178">
        <v>9145</v>
      </c>
      <c r="AD178">
        <v>9605</v>
      </c>
      <c r="AE178">
        <v>9822</v>
      </c>
      <c r="AF178">
        <v>10086</v>
      </c>
      <c r="AG178">
        <v>10312</v>
      </c>
      <c r="AH178">
        <v>10415</v>
      </c>
      <c r="AI178">
        <v>10444</v>
      </c>
      <c r="AJ178">
        <v>10446</v>
      </c>
      <c r="AK178">
        <v>10381</v>
      </c>
      <c r="AL178">
        <v>10205</v>
      </c>
      <c r="AM178">
        <v>10039</v>
      </c>
      <c r="AN178">
        <v>10000</v>
      </c>
      <c r="AO178">
        <v>10086</v>
      </c>
      <c r="AP178">
        <v>10288</v>
      </c>
      <c r="AQ178">
        <v>10514</v>
      </c>
      <c r="AR178">
        <v>10673</v>
      </c>
      <c r="AS178">
        <v>10771</v>
      </c>
      <c r="AT178">
        <v>10816</v>
      </c>
      <c r="AU178">
        <v>10871</v>
      </c>
      <c r="AV178">
        <v>11000</v>
      </c>
      <c r="AW178">
        <v>11229</v>
      </c>
      <c r="AX178">
        <v>11583</v>
      </c>
      <c r="AY178">
        <v>11896</v>
      </c>
      <c r="AZ178">
        <v>12000</v>
      </c>
      <c r="BA178">
        <v>11907</v>
      </c>
      <c r="BB178">
        <v>11627</v>
      </c>
      <c r="BC178">
        <v>11284</v>
      </c>
      <c r="BD178">
        <v>11000</v>
      </c>
      <c r="BE178">
        <v>10751</v>
      </c>
      <c r="BF178">
        <v>10502</v>
      </c>
      <c r="BG178">
        <v>10253</v>
      </c>
      <c r="BH178">
        <v>10000</v>
      </c>
      <c r="BI178">
        <v>9746</v>
      </c>
      <c r="BJ178">
        <v>9483</v>
      </c>
      <c r="BK178">
        <v>9229</v>
      </c>
      <c r="BL178">
        <v>9000</v>
      </c>
      <c r="BM178">
        <v>8796</v>
      </c>
      <c r="BN178">
        <v>8608</v>
      </c>
      <c r="BO178">
        <v>8442</v>
      </c>
      <c r="BP178">
        <v>8300</v>
      </c>
      <c r="BQ178">
        <v>7192</v>
      </c>
      <c r="BR178">
        <v>5115</v>
      </c>
      <c r="BS178">
        <v>4057</v>
      </c>
      <c r="BT178">
        <v>4793</v>
      </c>
      <c r="BU178">
        <v>4560</v>
      </c>
      <c r="BV178">
        <v>4639</v>
      </c>
      <c r="BW178">
        <v>4430</v>
      </c>
      <c r="BX178">
        <v>4540</v>
      </c>
      <c r="BY178">
        <v>4000</v>
      </c>
      <c r="BZ178">
        <v>3900</v>
      </c>
      <c r="CA178">
        <v>3500</v>
      </c>
      <c r="CB178">
        <v>3000</v>
      </c>
      <c r="CC178">
        <v>3040</v>
      </c>
      <c r="CD178">
        <v>3194</v>
      </c>
      <c r="CE178">
        <v>3272</v>
      </c>
      <c r="CF178">
        <v>3333</v>
      </c>
      <c r="CG178">
        <v>3395</v>
      </c>
      <c r="CH178">
        <v>3519</v>
      </c>
      <c r="CI178">
        <v>3587</v>
      </c>
      <c r="CJ178">
        <v>3625</v>
      </c>
      <c r="CK178">
        <v>3690</v>
      </c>
      <c r="CL178">
        <v>3723</v>
      </c>
      <c r="CM178">
        <v>3770</v>
      </c>
      <c r="CN178">
        <v>3870</v>
      </c>
      <c r="CO178">
        <v>3875</v>
      </c>
      <c r="CP178">
        <v>3968</v>
      </c>
      <c r="CQ178">
        <v>3994</v>
      </c>
      <c r="CR178">
        <v>4018</v>
      </c>
      <c r="CS178">
        <v>4022</v>
      </c>
      <c r="CT178">
        <v>4099</v>
      </c>
      <c r="CU178">
        <v>4096</v>
      </c>
      <c r="CV178">
        <v>4223</v>
      </c>
      <c r="CW178">
        <v>4337</v>
      </c>
      <c r="CX178">
        <v>4540</v>
      </c>
      <c r="CY178">
        <v>4740</v>
      </c>
      <c r="CZ178">
        <v>5111</v>
      </c>
      <c r="DA178">
        <v>5347</v>
      </c>
      <c r="DB178">
        <v>5663</v>
      </c>
      <c r="DC178">
        <v>5911</v>
      </c>
      <c r="DD178">
        <v>6148</v>
      </c>
      <c r="DE178">
        <v>6603</v>
      </c>
      <c r="DF178">
        <v>6939</v>
      </c>
      <c r="DG178">
        <v>7144</v>
      </c>
      <c r="DH178">
        <v>7485</v>
      </c>
      <c r="DI178">
        <v>7969</v>
      </c>
      <c r="DJ178">
        <v>8365</v>
      </c>
      <c r="DK178">
        <v>8850</v>
      </c>
      <c r="DL178">
        <v>9241</v>
      </c>
      <c r="DM178">
        <v>9652</v>
      </c>
      <c r="DN178">
        <v>10021</v>
      </c>
      <c r="DO178">
        <v>10297</v>
      </c>
      <c r="DP178">
        <v>10389</v>
      </c>
      <c r="DQ178">
        <v>10327</v>
      </c>
      <c r="DR178">
        <v>10417</v>
      </c>
      <c r="DS178">
        <v>10420</v>
      </c>
      <c r="DT178">
        <v>10756</v>
      </c>
      <c r="DU178">
        <v>11226</v>
      </c>
      <c r="DV178">
        <v>11533</v>
      </c>
      <c r="DW178">
        <v>11770</v>
      </c>
      <c r="DX178">
        <v>11965</v>
      </c>
      <c r="DY178">
        <v>12480</v>
      </c>
      <c r="DZ178">
        <v>12941</v>
      </c>
      <c r="EA178">
        <v>13076</v>
      </c>
      <c r="EB178">
        <v>13263</v>
      </c>
      <c r="EC178">
        <v>13272</v>
      </c>
      <c r="ED178">
        <v>13186</v>
      </c>
      <c r="EE178">
        <v>13109</v>
      </c>
      <c r="EF178">
        <v>13174</v>
      </c>
      <c r="EG178">
        <v>13340</v>
      </c>
      <c r="EH178">
        <v>13405</v>
      </c>
      <c r="EI178">
        <v>13467</v>
      </c>
      <c r="EJ178">
        <v>13297</v>
      </c>
      <c r="EK178">
        <v>13281</v>
      </c>
      <c r="EL178">
        <v>13263</v>
      </c>
      <c r="EM178">
        <v>13403</v>
      </c>
      <c r="EN178">
        <v>13653</v>
      </c>
      <c r="EO178">
        <v>13527</v>
      </c>
      <c r="EP178">
        <v>13601</v>
      </c>
      <c r="EQ178">
        <v>13863</v>
      </c>
      <c r="ER178">
        <v>13901</v>
      </c>
      <c r="ES178">
        <v>14156</v>
      </c>
      <c r="ET178">
        <v>14406</v>
      </c>
      <c r="EU178">
        <v>14486</v>
      </c>
      <c r="EV178">
        <v>14576</v>
      </c>
      <c r="EW178">
        <v>14769</v>
      </c>
      <c r="EX178">
        <v>0</v>
      </c>
    </row>
    <row r="179" spans="1:154">
      <c r="A179" t="s">
        <v>297</v>
      </c>
      <c r="B179">
        <v>6096</v>
      </c>
      <c r="C179">
        <v>4073</v>
      </c>
      <c r="D179">
        <v>3867</v>
      </c>
      <c r="E179">
        <v>3880</v>
      </c>
      <c r="F179">
        <v>3910</v>
      </c>
      <c r="G179">
        <v>4101</v>
      </c>
      <c r="H179">
        <v>4025</v>
      </c>
      <c r="I179">
        <v>3921</v>
      </c>
      <c r="J179">
        <v>4059</v>
      </c>
      <c r="K179">
        <v>3920</v>
      </c>
      <c r="L179">
        <v>3995</v>
      </c>
      <c r="M179">
        <v>3859</v>
      </c>
      <c r="N179">
        <v>3856</v>
      </c>
      <c r="O179">
        <v>3651</v>
      </c>
      <c r="P179">
        <v>3848</v>
      </c>
      <c r="Q179">
        <v>3550</v>
      </c>
      <c r="R179">
        <v>3131</v>
      </c>
      <c r="S179">
        <v>2363</v>
      </c>
      <c r="T179">
        <v>2483</v>
      </c>
      <c r="U179">
        <v>2423</v>
      </c>
      <c r="V179">
        <v>2000</v>
      </c>
      <c r="W179">
        <v>2151</v>
      </c>
      <c r="X179">
        <v>2264</v>
      </c>
      <c r="Y179">
        <v>2068</v>
      </c>
      <c r="Z179">
        <v>1534</v>
      </c>
      <c r="AA179">
        <v>1550</v>
      </c>
      <c r="AB179">
        <v>1278</v>
      </c>
      <c r="AC179">
        <v>1225</v>
      </c>
      <c r="AD179">
        <v>1128</v>
      </c>
      <c r="AE179">
        <v>938</v>
      </c>
      <c r="AF179">
        <v>1196</v>
      </c>
      <c r="AG179">
        <v>1035</v>
      </c>
      <c r="AH179">
        <v>709</v>
      </c>
      <c r="AI179">
        <v>553</v>
      </c>
      <c r="AJ179">
        <v>606</v>
      </c>
      <c r="AK179">
        <v>647</v>
      </c>
      <c r="AL179">
        <v>808</v>
      </c>
      <c r="AM179">
        <v>667</v>
      </c>
      <c r="AN179">
        <v>742</v>
      </c>
      <c r="AO179">
        <v>622</v>
      </c>
      <c r="AP179">
        <v>533</v>
      </c>
      <c r="AQ179">
        <v>467</v>
      </c>
      <c r="AR179">
        <v>403</v>
      </c>
      <c r="AS179">
        <v>336</v>
      </c>
      <c r="AT179">
        <v>268</v>
      </c>
      <c r="AU179">
        <v>479</v>
      </c>
      <c r="AV179">
        <v>486</v>
      </c>
      <c r="AW179">
        <v>245</v>
      </c>
      <c r="AX179">
        <v>473</v>
      </c>
      <c r="AY179">
        <v>364</v>
      </c>
      <c r="AZ179">
        <v>487</v>
      </c>
      <c r="BA179">
        <v>549</v>
      </c>
      <c r="BB179">
        <v>619</v>
      </c>
      <c r="BC179">
        <v>554</v>
      </c>
      <c r="BD179">
        <v>534</v>
      </c>
      <c r="BE179">
        <v>378</v>
      </c>
      <c r="BF179">
        <v>445</v>
      </c>
      <c r="BG179">
        <v>460</v>
      </c>
      <c r="BH179">
        <v>617</v>
      </c>
      <c r="BI179">
        <v>1222</v>
      </c>
      <c r="BJ179">
        <v>1371</v>
      </c>
      <c r="BK179">
        <v>716</v>
      </c>
      <c r="BL179">
        <v>845</v>
      </c>
      <c r="BM179">
        <v>1104</v>
      </c>
      <c r="BN179">
        <v>1112</v>
      </c>
      <c r="BO179">
        <v>1053</v>
      </c>
      <c r="BP179">
        <v>1131</v>
      </c>
      <c r="BQ179">
        <v>1374</v>
      </c>
      <c r="BR179">
        <v>1830</v>
      </c>
      <c r="BS179">
        <v>2271</v>
      </c>
      <c r="BT179">
        <v>1297</v>
      </c>
      <c r="BU179">
        <v>496</v>
      </c>
      <c r="BV179">
        <v>561</v>
      </c>
      <c r="BW179">
        <v>2051</v>
      </c>
      <c r="BX179">
        <v>2059</v>
      </c>
      <c r="BY179">
        <v>2467</v>
      </c>
      <c r="BZ179">
        <v>1503</v>
      </c>
      <c r="CA179">
        <v>2080</v>
      </c>
      <c r="CB179">
        <v>2227</v>
      </c>
      <c r="CC179">
        <v>2151</v>
      </c>
      <c r="CD179">
        <v>3252</v>
      </c>
      <c r="CE179">
        <v>4536</v>
      </c>
      <c r="CF179">
        <v>3241</v>
      </c>
      <c r="CG179">
        <v>3122</v>
      </c>
      <c r="CH179">
        <v>3044</v>
      </c>
      <c r="CI179">
        <v>2900</v>
      </c>
      <c r="CJ179">
        <v>2836</v>
      </c>
      <c r="CK179">
        <v>2272</v>
      </c>
      <c r="CL179">
        <v>1707</v>
      </c>
      <c r="CM179">
        <v>1943</v>
      </c>
      <c r="CN179">
        <v>1779</v>
      </c>
      <c r="CO179">
        <v>715</v>
      </c>
      <c r="CP179">
        <v>1651</v>
      </c>
      <c r="CQ179">
        <v>686</v>
      </c>
      <c r="CR179">
        <v>822</v>
      </c>
      <c r="CS179">
        <v>837</v>
      </c>
      <c r="CT179">
        <v>858</v>
      </c>
      <c r="CU179">
        <v>876</v>
      </c>
      <c r="CV179">
        <v>851</v>
      </c>
      <c r="CW179">
        <v>2570</v>
      </c>
      <c r="CX179">
        <v>4386</v>
      </c>
      <c r="CY179">
        <v>6478</v>
      </c>
      <c r="CZ179">
        <v>8253</v>
      </c>
      <c r="DA179">
        <v>2304</v>
      </c>
      <c r="DB179">
        <v>2539</v>
      </c>
      <c r="DC179">
        <v>1953</v>
      </c>
      <c r="DD179">
        <v>1555</v>
      </c>
      <c r="DE179">
        <v>1476</v>
      </c>
      <c r="DF179">
        <v>1647</v>
      </c>
      <c r="DG179">
        <v>1741</v>
      </c>
      <c r="DH179">
        <v>1815</v>
      </c>
      <c r="DI179">
        <v>1694</v>
      </c>
      <c r="DJ179">
        <v>1605</v>
      </c>
      <c r="DK179">
        <v>1514</v>
      </c>
      <c r="DL179">
        <v>1431</v>
      </c>
      <c r="DM179">
        <v>1368</v>
      </c>
      <c r="DN179">
        <v>1402</v>
      </c>
      <c r="DO179">
        <v>1372</v>
      </c>
      <c r="DP179">
        <v>1318</v>
      </c>
      <c r="DQ179">
        <v>1326</v>
      </c>
      <c r="DR179">
        <v>1268</v>
      </c>
      <c r="DS179">
        <v>1149</v>
      </c>
      <c r="DT179">
        <v>1049</v>
      </c>
      <c r="DU179">
        <v>1131</v>
      </c>
      <c r="DV179">
        <v>1330</v>
      </c>
      <c r="DW179">
        <v>1506</v>
      </c>
      <c r="DX179">
        <v>1680</v>
      </c>
      <c r="DY179">
        <v>1750</v>
      </c>
      <c r="DZ179">
        <v>1993</v>
      </c>
      <c r="EA179">
        <v>2147</v>
      </c>
      <c r="EB179">
        <v>2214</v>
      </c>
      <c r="EC179">
        <v>1799</v>
      </c>
      <c r="ED179">
        <v>1437</v>
      </c>
      <c r="EE179">
        <v>1087</v>
      </c>
      <c r="EF179">
        <v>745</v>
      </c>
      <c r="EG179">
        <v>1068</v>
      </c>
      <c r="EH179">
        <v>1421</v>
      </c>
      <c r="EI179">
        <v>1781</v>
      </c>
      <c r="EJ179">
        <v>2253</v>
      </c>
      <c r="EK179">
        <v>2335</v>
      </c>
      <c r="EL179">
        <v>2393</v>
      </c>
      <c r="EM179">
        <v>2367</v>
      </c>
      <c r="EN179">
        <v>2363</v>
      </c>
      <c r="EO179">
        <v>2280</v>
      </c>
      <c r="EP179">
        <v>2240</v>
      </c>
      <c r="EQ179">
        <v>2207</v>
      </c>
      <c r="ER179">
        <v>2220</v>
      </c>
      <c r="ES179">
        <v>2039</v>
      </c>
      <c r="ET179">
        <v>2004</v>
      </c>
      <c r="EU179">
        <v>2392</v>
      </c>
      <c r="EV179">
        <v>2444</v>
      </c>
      <c r="EW179">
        <v>2454</v>
      </c>
      <c r="EX179">
        <v>0</v>
      </c>
    </row>
    <row r="180" spans="1:154">
      <c r="A180" t="s">
        <v>148</v>
      </c>
      <c r="B180">
        <v>6026</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86</v>
      </c>
      <c r="AL180">
        <v>219</v>
      </c>
      <c r="AM180">
        <v>367</v>
      </c>
      <c r="AN180">
        <v>500</v>
      </c>
      <c r="AO180">
        <v>609</v>
      </c>
      <c r="AP180">
        <v>687</v>
      </c>
      <c r="AQ180">
        <v>796</v>
      </c>
      <c r="AR180">
        <v>1000</v>
      </c>
      <c r="AS180">
        <v>1266</v>
      </c>
      <c r="AT180">
        <v>1563</v>
      </c>
      <c r="AU180">
        <v>1954</v>
      </c>
      <c r="AV180">
        <v>2500</v>
      </c>
      <c r="AW180">
        <v>3180</v>
      </c>
      <c r="AX180">
        <v>3969</v>
      </c>
      <c r="AY180">
        <v>4899</v>
      </c>
      <c r="AZ180">
        <v>6000</v>
      </c>
      <c r="BA180">
        <v>7336</v>
      </c>
      <c r="BB180">
        <v>8969</v>
      </c>
      <c r="BC180">
        <v>10617</v>
      </c>
      <c r="BD180">
        <v>12000</v>
      </c>
      <c r="BE180">
        <v>13156</v>
      </c>
      <c r="BF180">
        <v>14125</v>
      </c>
      <c r="BG180">
        <v>15031</v>
      </c>
      <c r="BH180">
        <v>16000</v>
      </c>
      <c r="BI180">
        <v>16966</v>
      </c>
      <c r="BJ180">
        <v>17864</v>
      </c>
      <c r="BK180">
        <v>18830</v>
      </c>
      <c r="BL180">
        <v>20000</v>
      </c>
      <c r="BM180">
        <v>21458</v>
      </c>
      <c r="BN180">
        <v>22288</v>
      </c>
      <c r="BO180">
        <v>24019</v>
      </c>
      <c r="BP180">
        <v>26180</v>
      </c>
      <c r="BQ180">
        <v>34914</v>
      </c>
      <c r="BR180">
        <v>39366</v>
      </c>
      <c r="BS180">
        <v>41773</v>
      </c>
      <c r="BT180">
        <v>50436</v>
      </c>
      <c r="BU180">
        <v>54114</v>
      </c>
      <c r="BV180">
        <v>59682</v>
      </c>
      <c r="BW180">
        <v>65371</v>
      </c>
      <c r="BX180">
        <v>67053</v>
      </c>
      <c r="BY180">
        <v>71236</v>
      </c>
      <c r="BZ180">
        <v>74000</v>
      </c>
      <c r="CA180">
        <v>79269</v>
      </c>
      <c r="CB180">
        <v>77849</v>
      </c>
      <c r="CC180">
        <v>80743</v>
      </c>
      <c r="CD180">
        <v>86795</v>
      </c>
      <c r="CE180">
        <v>90942</v>
      </c>
      <c r="CF180">
        <v>94720</v>
      </c>
      <c r="CG180">
        <v>98575</v>
      </c>
      <c r="CH180">
        <v>104326</v>
      </c>
      <c r="CI180">
        <v>108539</v>
      </c>
      <c r="CJ180">
        <v>111927</v>
      </c>
      <c r="CK180">
        <v>116187</v>
      </c>
      <c r="CL180">
        <v>119484</v>
      </c>
      <c r="CM180">
        <v>123292</v>
      </c>
      <c r="CN180">
        <v>128896</v>
      </c>
      <c r="CO180">
        <v>131395</v>
      </c>
      <c r="CP180">
        <v>136944</v>
      </c>
      <c r="CQ180">
        <v>140253</v>
      </c>
      <c r="CR180">
        <v>143491</v>
      </c>
      <c r="CS180">
        <v>146037</v>
      </c>
      <c r="CT180">
        <v>151289</v>
      </c>
      <c r="CU180">
        <v>151192</v>
      </c>
      <c r="CV180">
        <v>155861</v>
      </c>
      <c r="CW180">
        <v>151597</v>
      </c>
      <c r="CX180">
        <v>150435</v>
      </c>
      <c r="CY180">
        <v>149068</v>
      </c>
      <c r="CZ180">
        <v>152680</v>
      </c>
      <c r="DA180">
        <v>151736</v>
      </c>
      <c r="DB180">
        <v>152745</v>
      </c>
      <c r="DC180">
        <v>151754</v>
      </c>
      <c r="DD180">
        <v>150208</v>
      </c>
      <c r="DE180">
        <v>153508</v>
      </c>
      <c r="DF180">
        <v>153527</v>
      </c>
      <c r="DG180">
        <v>150619</v>
      </c>
      <c r="DH180">
        <v>150307</v>
      </c>
      <c r="DI180">
        <v>152362</v>
      </c>
      <c r="DJ180">
        <v>152281</v>
      </c>
      <c r="DK180">
        <v>153562</v>
      </c>
      <c r="DL180">
        <v>152719</v>
      </c>
      <c r="DM180">
        <v>151822</v>
      </c>
      <c r="DN180">
        <v>149996</v>
      </c>
      <c r="DO180">
        <v>146709</v>
      </c>
      <c r="DP180">
        <v>140850</v>
      </c>
      <c r="DQ180">
        <v>133096</v>
      </c>
      <c r="DR180">
        <v>127559</v>
      </c>
      <c r="DS180">
        <v>121308</v>
      </c>
      <c r="DT180">
        <v>118896</v>
      </c>
      <c r="DU180">
        <v>117681</v>
      </c>
      <c r="DV180">
        <v>89560</v>
      </c>
      <c r="DW180">
        <v>110811</v>
      </c>
      <c r="DX180">
        <v>106597</v>
      </c>
      <c r="DY180">
        <v>105032</v>
      </c>
      <c r="DZ180">
        <v>102760</v>
      </c>
      <c r="EA180">
        <v>97948</v>
      </c>
      <c r="EB180">
        <v>93517</v>
      </c>
      <c r="EC180">
        <v>93581</v>
      </c>
      <c r="ED180">
        <v>90737</v>
      </c>
      <c r="EE180">
        <v>88013</v>
      </c>
      <c r="EF180">
        <v>86239</v>
      </c>
      <c r="EG180">
        <v>85061</v>
      </c>
      <c r="EH180">
        <v>83201</v>
      </c>
      <c r="EI180">
        <v>81356</v>
      </c>
      <c r="EJ180">
        <v>78094</v>
      </c>
      <c r="EK180">
        <v>75749</v>
      </c>
      <c r="EL180">
        <v>73395</v>
      </c>
      <c r="EM180">
        <v>71949</v>
      </c>
      <c r="EN180">
        <v>71001</v>
      </c>
      <c r="EO180">
        <v>68053</v>
      </c>
      <c r="EP180">
        <v>66116</v>
      </c>
      <c r="EQ180">
        <v>65091</v>
      </c>
      <c r="ER180">
        <v>62935</v>
      </c>
      <c r="ES180">
        <v>65690</v>
      </c>
      <c r="ET180">
        <v>63339</v>
      </c>
      <c r="EU180">
        <v>60674</v>
      </c>
      <c r="EV180">
        <v>61049</v>
      </c>
      <c r="EW180">
        <v>61858</v>
      </c>
      <c r="EX180">
        <v>0</v>
      </c>
    </row>
    <row r="181" spans="1:154">
      <c r="A181" t="s">
        <v>300</v>
      </c>
      <c r="B181">
        <v>6120</v>
      </c>
      <c r="C181">
        <v>0</v>
      </c>
      <c r="D181">
        <v>0</v>
      </c>
      <c r="E181">
        <v>0</v>
      </c>
      <c r="F181">
        <v>0</v>
      </c>
      <c r="G181">
        <v>0</v>
      </c>
      <c r="H181">
        <v>0</v>
      </c>
      <c r="I181">
        <v>0</v>
      </c>
      <c r="J181">
        <v>0</v>
      </c>
      <c r="K181">
        <v>0</v>
      </c>
      <c r="L181">
        <v>0</v>
      </c>
      <c r="M181">
        <v>0</v>
      </c>
      <c r="N181">
        <v>0</v>
      </c>
      <c r="O181">
        <v>0</v>
      </c>
      <c r="P181">
        <v>0</v>
      </c>
      <c r="Q181">
        <v>0</v>
      </c>
      <c r="R181">
        <v>0</v>
      </c>
      <c r="S181">
        <v>164</v>
      </c>
      <c r="T181">
        <v>406</v>
      </c>
      <c r="U181">
        <v>695</v>
      </c>
      <c r="V181">
        <v>1000</v>
      </c>
      <c r="W181">
        <v>1321</v>
      </c>
      <c r="X181">
        <v>1657</v>
      </c>
      <c r="Y181">
        <v>2040</v>
      </c>
      <c r="Z181">
        <v>2500</v>
      </c>
      <c r="AA181">
        <v>3039</v>
      </c>
      <c r="AB181">
        <v>3656</v>
      </c>
      <c r="AC181">
        <v>4320</v>
      </c>
      <c r="AD181">
        <v>5000</v>
      </c>
      <c r="AE181">
        <v>5714</v>
      </c>
      <c r="AF181">
        <v>6480</v>
      </c>
      <c r="AG181">
        <v>7355</v>
      </c>
      <c r="AH181">
        <v>8270</v>
      </c>
      <c r="AI181">
        <v>9211</v>
      </c>
      <c r="AJ181">
        <v>10170</v>
      </c>
      <c r="AK181">
        <v>10929</v>
      </c>
      <c r="AL181">
        <v>11272</v>
      </c>
      <c r="AM181">
        <v>11247</v>
      </c>
      <c r="AN181">
        <v>10900</v>
      </c>
      <c r="AO181">
        <v>10468</v>
      </c>
      <c r="AP181">
        <v>10183</v>
      </c>
      <c r="AQ181">
        <v>10320</v>
      </c>
      <c r="AR181">
        <v>10353</v>
      </c>
      <c r="AS181">
        <v>10526</v>
      </c>
      <c r="AT181">
        <v>9703</v>
      </c>
      <c r="AU181">
        <v>9969</v>
      </c>
      <c r="AV181">
        <v>11410</v>
      </c>
      <c r="AW181">
        <v>11820</v>
      </c>
      <c r="AX181">
        <v>12233</v>
      </c>
      <c r="AY181">
        <v>13785</v>
      </c>
      <c r="AZ181">
        <v>16515</v>
      </c>
      <c r="BA181">
        <v>20870</v>
      </c>
      <c r="BB181">
        <v>18868</v>
      </c>
      <c r="BC181">
        <v>19299</v>
      </c>
      <c r="BD181">
        <v>20685</v>
      </c>
      <c r="BE181">
        <v>23573</v>
      </c>
      <c r="BF181">
        <v>24680</v>
      </c>
      <c r="BG181">
        <v>25219</v>
      </c>
      <c r="BH181">
        <v>26344</v>
      </c>
      <c r="BI181">
        <v>19887</v>
      </c>
      <c r="BJ181">
        <v>20449</v>
      </c>
      <c r="BK181">
        <v>20399</v>
      </c>
      <c r="BL181">
        <v>22909</v>
      </c>
      <c r="BM181">
        <v>25093</v>
      </c>
      <c r="BN181">
        <v>27825</v>
      </c>
      <c r="BO181">
        <v>29519</v>
      </c>
      <c r="BP181">
        <v>31257</v>
      </c>
      <c r="BQ181">
        <v>29383</v>
      </c>
      <c r="BR181">
        <v>31477</v>
      </c>
      <c r="BS181">
        <v>26428</v>
      </c>
      <c r="BT181">
        <v>28179</v>
      </c>
      <c r="BU181">
        <v>27573</v>
      </c>
      <c r="BV181">
        <v>28222</v>
      </c>
      <c r="BW181">
        <v>27395</v>
      </c>
      <c r="BX181">
        <v>32233</v>
      </c>
      <c r="BY181">
        <v>32149</v>
      </c>
      <c r="BZ181">
        <v>28616</v>
      </c>
      <c r="CA181">
        <v>36927</v>
      </c>
      <c r="CB181">
        <v>35839</v>
      </c>
      <c r="CC181">
        <v>38309</v>
      </c>
      <c r="CD181">
        <v>37532</v>
      </c>
      <c r="CE181">
        <v>41037</v>
      </c>
      <c r="CF181">
        <v>40909</v>
      </c>
      <c r="CG181">
        <v>39259</v>
      </c>
      <c r="CH181">
        <v>40375</v>
      </c>
      <c r="CI181">
        <v>45400</v>
      </c>
      <c r="CJ181">
        <v>47652</v>
      </c>
      <c r="CK181">
        <v>46805</v>
      </c>
      <c r="CL181">
        <v>47257</v>
      </c>
      <c r="CM181">
        <v>45909</v>
      </c>
      <c r="CN181">
        <v>51061</v>
      </c>
      <c r="CO181">
        <v>51214</v>
      </c>
      <c r="CP181">
        <v>51266</v>
      </c>
      <c r="CQ181">
        <v>52218</v>
      </c>
      <c r="CR181">
        <v>50970</v>
      </c>
      <c r="CS181">
        <v>50310</v>
      </c>
      <c r="CT181">
        <v>48036</v>
      </c>
      <c r="CU181">
        <v>45820</v>
      </c>
      <c r="CV181">
        <v>44629</v>
      </c>
      <c r="CW181">
        <v>42640</v>
      </c>
      <c r="CX181">
        <v>41628</v>
      </c>
      <c r="CY181">
        <v>40675</v>
      </c>
      <c r="CZ181">
        <v>37921</v>
      </c>
      <c r="DA181">
        <v>31226</v>
      </c>
      <c r="DB181">
        <v>31815</v>
      </c>
      <c r="DC181">
        <v>31678</v>
      </c>
      <c r="DD181">
        <v>31806</v>
      </c>
      <c r="DE181">
        <v>26683</v>
      </c>
      <c r="DF181">
        <v>26576</v>
      </c>
      <c r="DG181">
        <v>25890</v>
      </c>
      <c r="DH181">
        <v>24355</v>
      </c>
      <c r="DI181">
        <v>26081</v>
      </c>
      <c r="DJ181">
        <v>27859</v>
      </c>
      <c r="DK181">
        <v>29668</v>
      </c>
      <c r="DL181">
        <v>31512</v>
      </c>
      <c r="DM181">
        <v>31155</v>
      </c>
      <c r="DN181">
        <v>30791</v>
      </c>
      <c r="DO181">
        <v>30475</v>
      </c>
      <c r="DP181">
        <v>30112</v>
      </c>
      <c r="DQ181">
        <v>30798</v>
      </c>
      <c r="DR181">
        <v>31238</v>
      </c>
      <c r="DS181">
        <v>31288</v>
      </c>
      <c r="DT181">
        <v>30917</v>
      </c>
      <c r="DU181">
        <v>30963</v>
      </c>
      <c r="DV181">
        <v>31024</v>
      </c>
      <c r="DW181">
        <v>31072</v>
      </c>
      <c r="DX181">
        <v>31164</v>
      </c>
      <c r="DY181">
        <v>33708</v>
      </c>
      <c r="DZ181">
        <v>36357</v>
      </c>
      <c r="EA181">
        <v>39062</v>
      </c>
      <c r="EB181">
        <v>41932</v>
      </c>
      <c r="EC181">
        <v>40284</v>
      </c>
      <c r="ED181">
        <v>38463</v>
      </c>
      <c r="EE181">
        <v>36637</v>
      </c>
      <c r="EF181">
        <v>34927</v>
      </c>
      <c r="EG181">
        <v>35127</v>
      </c>
      <c r="EH181">
        <v>35318</v>
      </c>
      <c r="EI181">
        <v>35454</v>
      </c>
      <c r="EJ181">
        <v>35621</v>
      </c>
      <c r="EK181">
        <v>36729</v>
      </c>
      <c r="EL181">
        <v>37825</v>
      </c>
      <c r="EM181">
        <v>38947</v>
      </c>
      <c r="EN181">
        <v>40035</v>
      </c>
      <c r="EO181">
        <v>40670</v>
      </c>
      <c r="EP181">
        <v>41272</v>
      </c>
      <c r="EQ181">
        <v>41861</v>
      </c>
      <c r="ER181">
        <v>42484</v>
      </c>
      <c r="ES181">
        <v>41872</v>
      </c>
      <c r="ET181">
        <v>41533</v>
      </c>
      <c r="EU181">
        <v>39637</v>
      </c>
      <c r="EV181">
        <v>41338</v>
      </c>
      <c r="EW181">
        <v>41500</v>
      </c>
      <c r="EX181">
        <v>0</v>
      </c>
    </row>
    <row r="182" spans="1:154">
      <c r="A182" t="s">
        <v>149</v>
      </c>
      <c r="B182">
        <v>6002</v>
      </c>
      <c r="C182">
        <v>89510</v>
      </c>
      <c r="D182">
        <v>89331</v>
      </c>
      <c r="E182">
        <v>90086</v>
      </c>
      <c r="F182">
        <v>85460</v>
      </c>
      <c r="G182">
        <v>82029</v>
      </c>
      <c r="H182">
        <v>82477</v>
      </c>
      <c r="I182">
        <v>87987</v>
      </c>
      <c r="J182">
        <v>93322</v>
      </c>
      <c r="K182">
        <v>97651</v>
      </c>
      <c r="L182">
        <v>103545</v>
      </c>
      <c r="M182">
        <v>106929</v>
      </c>
      <c r="N182">
        <v>108315</v>
      </c>
      <c r="O182">
        <v>116685</v>
      </c>
      <c r="P182">
        <v>125500</v>
      </c>
      <c r="Q182">
        <v>122791</v>
      </c>
      <c r="R182">
        <v>126272</v>
      </c>
      <c r="S182">
        <v>132180</v>
      </c>
      <c r="T182">
        <v>140253</v>
      </c>
      <c r="U182">
        <v>142844</v>
      </c>
      <c r="V182">
        <v>149223</v>
      </c>
      <c r="W182">
        <v>153510</v>
      </c>
      <c r="X182">
        <v>159581</v>
      </c>
      <c r="Y182">
        <v>161925</v>
      </c>
      <c r="Z182">
        <v>165993</v>
      </c>
      <c r="AA182">
        <v>176228</v>
      </c>
      <c r="AB182">
        <v>190544</v>
      </c>
      <c r="AC182">
        <v>196949</v>
      </c>
      <c r="AD182">
        <v>258670</v>
      </c>
      <c r="AE182">
        <v>263205</v>
      </c>
      <c r="AF182">
        <v>292695</v>
      </c>
      <c r="AG182">
        <v>292579</v>
      </c>
      <c r="AH182">
        <v>315727</v>
      </c>
      <c r="AI182">
        <v>344782</v>
      </c>
      <c r="AJ182">
        <v>348605</v>
      </c>
      <c r="AK182">
        <v>352819</v>
      </c>
      <c r="AL182">
        <v>357626</v>
      </c>
      <c r="AM182">
        <v>367029</v>
      </c>
      <c r="AN182">
        <v>363439</v>
      </c>
      <c r="AO182">
        <v>355855</v>
      </c>
      <c r="AP182">
        <v>364256</v>
      </c>
      <c r="AQ182">
        <v>355914</v>
      </c>
      <c r="AR182">
        <v>358584</v>
      </c>
      <c r="AS182">
        <v>359807</v>
      </c>
      <c r="AT182">
        <v>369087</v>
      </c>
      <c r="AU182">
        <v>401112</v>
      </c>
      <c r="AV182">
        <v>404999</v>
      </c>
      <c r="AW182">
        <v>407261</v>
      </c>
      <c r="AX182">
        <v>410555</v>
      </c>
      <c r="AY182">
        <v>415619</v>
      </c>
      <c r="AZ182">
        <v>416835</v>
      </c>
      <c r="BA182">
        <v>430235</v>
      </c>
      <c r="BB182">
        <v>435538</v>
      </c>
      <c r="BC182">
        <v>460017</v>
      </c>
      <c r="BD182">
        <v>435563</v>
      </c>
      <c r="BE182">
        <v>429310</v>
      </c>
      <c r="BF182">
        <v>418175</v>
      </c>
      <c r="BG182">
        <v>433959</v>
      </c>
      <c r="BH182">
        <v>441228</v>
      </c>
      <c r="BI182">
        <v>433979</v>
      </c>
      <c r="BJ182">
        <v>447775</v>
      </c>
      <c r="BK182">
        <v>443409</v>
      </c>
      <c r="BL182">
        <v>425212</v>
      </c>
      <c r="BM182">
        <v>398154</v>
      </c>
      <c r="BN182">
        <v>370011</v>
      </c>
      <c r="BO182">
        <v>350471</v>
      </c>
      <c r="BP182">
        <v>313657</v>
      </c>
      <c r="BQ182">
        <v>304289</v>
      </c>
      <c r="BR182">
        <v>289791</v>
      </c>
      <c r="BS182">
        <v>283605</v>
      </c>
      <c r="BT182">
        <v>283255</v>
      </c>
      <c r="BU182">
        <v>263745</v>
      </c>
      <c r="BV182">
        <v>256993</v>
      </c>
      <c r="BW182">
        <v>248126</v>
      </c>
      <c r="BX182">
        <v>243332</v>
      </c>
      <c r="BY182">
        <v>235205</v>
      </c>
      <c r="BZ182">
        <v>239318</v>
      </c>
      <c r="CA182">
        <v>238140</v>
      </c>
      <c r="CB182">
        <v>258470</v>
      </c>
      <c r="CC182">
        <v>271846</v>
      </c>
      <c r="CD182">
        <v>280757</v>
      </c>
      <c r="CE182">
        <v>288434</v>
      </c>
      <c r="CF182">
        <v>298601</v>
      </c>
      <c r="CG182">
        <v>299230</v>
      </c>
      <c r="CH182">
        <v>304521</v>
      </c>
      <c r="CI182">
        <v>306266</v>
      </c>
      <c r="CJ182">
        <v>309254</v>
      </c>
      <c r="CK182">
        <v>307862</v>
      </c>
      <c r="CL182">
        <v>309989</v>
      </c>
      <c r="CM182">
        <v>316915</v>
      </c>
      <c r="CN182">
        <v>324800</v>
      </c>
      <c r="CO182">
        <v>321165</v>
      </c>
      <c r="CP182">
        <v>328438</v>
      </c>
      <c r="CQ182">
        <v>327641</v>
      </c>
      <c r="CR182">
        <v>333649</v>
      </c>
      <c r="CS182">
        <v>338576</v>
      </c>
      <c r="CT182">
        <v>354673</v>
      </c>
      <c r="CU182">
        <v>349974</v>
      </c>
      <c r="CV182">
        <v>347857</v>
      </c>
      <c r="CW182">
        <v>356067</v>
      </c>
      <c r="CX182">
        <v>361492</v>
      </c>
      <c r="CY182">
        <v>372394</v>
      </c>
      <c r="CZ182">
        <v>390124</v>
      </c>
      <c r="DA182">
        <v>392476</v>
      </c>
      <c r="DB182">
        <v>403872</v>
      </c>
      <c r="DC182">
        <v>428088</v>
      </c>
      <c r="DD182">
        <v>461068</v>
      </c>
      <c r="DE182">
        <v>493600</v>
      </c>
      <c r="DF182">
        <v>512709</v>
      </c>
      <c r="DG182">
        <v>515550</v>
      </c>
      <c r="DH182">
        <v>531464</v>
      </c>
      <c r="DI182">
        <v>542253</v>
      </c>
      <c r="DJ182">
        <v>571388</v>
      </c>
      <c r="DK182">
        <v>609217</v>
      </c>
      <c r="DL182">
        <v>638627</v>
      </c>
      <c r="DM182">
        <v>643737</v>
      </c>
      <c r="DN182">
        <v>649008</v>
      </c>
      <c r="DO182">
        <v>647315</v>
      </c>
      <c r="DP182">
        <v>634969</v>
      </c>
      <c r="DQ182">
        <v>613583</v>
      </c>
      <c r="DR182">
        <v>601585</v>
      </c>
      <c r="DS182">
        <v>588582</v>
      </c>
      <c r="DT182">
        <v>588755</v>
      </c>
      <c r="DU182">
        <v>583853</v>
      </c>
      <c r="DV182">
        <v>587628</v>
      </c>
      <c r="DW182">
        <v>585863</v>
      </c>
      <c r="DX182">
        <v>583870</v>
      </c>
      <c r="DY182">
        <v>585616</v>
      </c>
      <c r="DZ182">
        <v>596040</v>
      </c>
      <c r="EA182">
        <v>585578</v>
      </c>
      <c r="EB182">
        <v>572233</v>
      </c>
      <c r="EC182">
        <v>557921</v>
      </c>
      <c r="ED182">
        <v>562220</v>
      </c>
      <c r="EE182">
        <v>567165</v>
      </c>
      <c r="EF182">
        <v>585089</v>
      </c>
      <c r="EG182">
        <v>593681</v>
      </c>
      <c r="EH182">
        <v>606699</v>
      </c>
      <c r="EI182">
        <v>610698</v>
      </c>
      <c r="EJ182">
        <v>608718</v>
      </c>
      <c r="EK182">
        <v>584137</v>
      </c>
      <c r="EL182">
        <v>586768</v>
      </c>
      <c r="EM182">
        <v>586319</v>
      </c>
      <c r="EN182">
        <v>605419</v>
      </c>
      <c r="EO182">
        <v>601570</v>
      </c>
      <c r="EP182">
        <v>622001</v>
      </c>
      <c r="EQ182">
        <v>640091</v>
      </c>
      <c r="ER182">
        <v>630335</v>
      </c>
      <c r="ES182">
        <v>643629</v>
      </c>
      <c r="ET182">
        <v>666683</v>
      </c>
      <c r="EU182">
        <v>680464</v>
      </c>
      <c r="EV182">
        <v>697957</v>
      </c>
      <c r="EW182">
        <v>712953</v>
      </c>
      <c r="EX182">
        <v>0</v>
      </c>
    </row>
    <row r="183" spans="1:154">
      <c r="A183" t="s">
        <v>299</v>
      </c>
      <c r="B183">
        <v>6092</v>
      </c>
      <c r="C183">
        <v>10677</v>
      </c>
      <c r="D183">
        <v>13327</v>
      </c>
      <c r="E183">
        <v>13287</v>
      </c>
      <c r="F183">
        <v>14706</v>
      </c>
      <c r="G183">
        <v>16159</v>
      </c>
      <c r="H183">
        <v>17582</v>
      </c>
      <c r="I183">
        <v>19999</v>
      </c>
      <c r="J183">
        <v>20927</v>
      </c>
      <c r="K183">
        <v>22432</v>
      </c>
      <c r="L183">
        <v>24531</v>
      </c>
      <c r="M183">
        <v>25215</v>
      </c>
      <c r="N183">
        <v>27564</v>
      </c>
      <c r="O183">
        <v>29545</v>
      </c>
      <c r="P183">
        <v>32417</v>
      </c>
      <c r="Q183">
        <v>35849</v>
      </c>
      <c r="R183">
        <v>36898</v>
      </c>
      <c r="S183">
        <v>39812</v>
      </c>
      <c r="T183">
        <v>43672</v>
      </c>
      <c r="U183">
        <v>46278</v>
      </c>
      <c r="V183">
        <v>48910</v>
      </c>
      <c r="W183">
        <v>54561</v>
      </c>
      <c r="X183">
        <v>59177</v>
      </c>
      <c r="Y183">
        <v>64331</v>
      </c>
      <c r="Z183">
        <v>67914</v>
      </c>
      <c r="AA183">
        <v>73822</v>
      </c>
      <c r="AB183">
        <v>77190</v>
      </c>
      <c r="AC183">
        <v>79910</v>
      </c>
      <c r="AD183">
        <v>85383</v>
      </c>
      <c r="AE183">
        <v>95028</v>
      </c>
      <c r="AF183">
        <v>98507</v>
      </c>
      <c r="AG183">
        <v>104604</v>
      </c>
      <c r="AH183">
        <v>115329</v>
      </c>
      <c r="AI183">
        <v>122815</v>
      </c>
      <c r="AJ183">
        <v>129503</v>
      </c>
      <c r="AK183">
        <v>135414</v>
      </c>
      <c r="AL183">
        <v>138866</v>
      </c>
      <c r="AM183">
        <v>143570</v>
      </c>
      <c r="AN183">
        <v>142940</v>
      </c>
      <c r="AO183">
        <v>148740</v>
      </c>
      <c r="AP183">
        <v>150659</v>
      </c>
      <c r="AQ183">
        <v>151057</v>
      </c>
      <c r="AR183">
        <v>151664</v>
      </c>
      <c r="AS183">
        <v>153198</v>
      </c>
      <c r="AT183">
        <v>152396</v>
      </c>
      <c r="AU183">
        <v>162764</v>
      </c>
      <c r="AV183">
        <v>168301</v>
      </c>
      <c r="AW183">
        <v>170147</v>
      </c>
      <c r="AX183">
        <v>168235</v>
      </c>
      <c r="AY183">
        <v>177144</v>
      </c>
      <c r="AZ183">
        <v>178753</v>
      </c>
      <c r="BA183">
        <v>163948</v>
      </c>
      <c r="BB183">
        <v>165494</v>
      </c>
      <c r="BC183">
        <v>171904</v>
      </c>
      <c r="BD183">
        <v>177959</v>
      </c>
      <c r="BE183">
        <v>197677</v>
      </c>
      <c r="BF183">
        <v>203534</v>
      </c>
      <c r="BG183">
        <v>204950</v>
      </c>
      <c r="BH183">
        <v>211378</v>
      </c>
      <c r="BI183">
        <v>221833</v>
      </c>
      <c r="BJ183">
        <v>217450</v>
      </c>
      <c r="BK183">
        <v>224335</v>
      </c>
      <c r="BL183">
        <v>220641</v>
      </c>
      <c r="BM183">
        <v>217370</v>
      </c>
      <c r="BN183">
        <v>215554</v>
      </c>
      <c r="BO183">
        <v>224973</v>
      </c>
      <c r="BP183">
        <v>217221</v>
      </c>
      <c r="BQ183">
        <v>211282</v>
      </c>
      <c r="BR183">
        <v>208194</v>
      </c>
      <c r="BS183">
        <v>213528</v>
      </c>
      <c r="BT183">
        <v>221067</v>
      </c>
      <c r="BU183">
        <v>213439</v>
      </c>
      <c r="BV183">
        <v>212791</v>
      </c>
      <c r="BW183">
        <v>211138</v>
      </c>
      <c r="BX183">
        <v>214907</v>
      </c>
      <c r="BY183">
        <v>223531</v>
      </c>
      <c r="BZ183">
        <v>218997</v>
      </c>
      <c r="CA183">
        <v>212146</v>
      </c>
      <c r="CB183">
        <v>213210</v>
      </c>
      <c r="CC183">
        <v>207823</v>
      </c>
      <c r="CD183">
        <v>212576</v>
      </c>
      <c r="CE183">
        <v>211463</v>
      </c>
      <c r="CF183">
        <v>213790</v>
      </c>
      <c r="CG183">
        <v>204790</v>
      </c>
      <c r="CH183">
        <v>198824</v>
      </c>
      <c r="CI183">
        <v>196900</v>
      </c>
      <c r="CJ183">
        <v>194886</v>
      </c>
      <c r="CK183">
        <v>185471</v>
      </c>
      <c r="CL183">
        <v>179057</v>
      </c>
      <c r="CM183">
        <v>177342</v>
      </c>
      <c r="CN183">
        <v>183128</v>
      </c>
      <c r="CO183">
        <v>166813</v>
      </c>
      <c r="CP183">
        <v>155099</v>
      </c>
      <c r="CQ183">
        <v>163285</v>
      </c>
      <c r="CR183">
        <v>153870</v>
      </c>
      <c r="CS183">
        <v>156284</v>
      </c>
      <c r="CT183">
        <v>158882</v>
      </c>
      <c r="CU183">
        <v>162134</v>
      </c>
      <c r="CV183">
        <v>161290</v>
      </c>
      <c r="CW183">
        <v>155486</v>
      </c>
      <c r="CX183">
        <v>148631</v>
      </c>
      <c r="CY183">
        <v>143553</v>
      </c>
      <c r="CZ183">
        <v>134943</v>
      </c>
      <c r="DA183">
        <v>139774</v>
      </c>
      <c r="DB183">
        <v>148691</v>
      </c>
      <c r="DC183">
        <v>156079</v>
      </c>
      <c r="DD183">
        <v>164628</v>
      </c>
      <c r="DE183">
        <v>159742</v>
      </c>
      <c r="DF183">
        <v>152468</v>
      </c>
      <c r="DG183">
        <v>150428</v>
      </c>
      <c r="DH183">
        <v>145994</v>
      </c>
      <c r="DI183">
        <v>145818</v>
      </c>
      <c r="DJ183">
        <v>149806</v>
      </c>
      <c r="DK183">
        <v>152609</v>
      </c>
      <c r="DL183">
        <v>158227</v>
      </c>
      <c r="DM183">
        <v>149118</v>
      </c>
      <c r="DN183">
        <v>140220</v>
      </c>
      <c r="DO183">
        <v>131713</v>
      </c>
      <c r="DP183">
        <v>131788</v>
      </c>
      <c r="DQ183">
        <v>134215</v>
      </c>
      <c r="DR183">
        <v>127599</v>
      </c>
      <c r="DS183">
        <v>132951</v>
      </c>
      <c r="DT183">
        <v>138636</v>
      </c>
      <c r="DU183">
        <v>139603</v>
      </c>
      <c r="DV183">
        <v>145402</v>
      </c>
      <c r="DW183">
        <v>147659</v>
      </c>
      <c r="DX183">
        <v>144778</v>
      </c>
      <c r="DY183">
        <v>145189</v>
      </c>
      <c r="DZ183">
        <v>153668</v>
      </c>
      <c r="EA183">
        <v>157859</v>
      </c>
      <c r="EB183">
        <v>158018</v>
      </c>
      <c r="EC183">
        <v>155657</v>
      </c>
      <c r="ED183">
        <v>160743</v>
      </c>
      <c r="EE183">
        <v>169397</v>
      </c>
      <c r="EF183">
        <v>171173</v>
      </c>
      <c r="EG183">
        <v>171422</v>
      </c>
      <c r="EH183">
        <v>172903</v>
      </c>
      <c r="EI183">
        <v>173852</v>
      </c>
      <c r="EJ183">
        <v>178734</v>
      </c>
      <c r="EK183">
        <v>182788</v>
      </c>
      <c r="EL183">
        <v>188307</v>
      </c>
      <c r="EM183">
        <v>188961</v>
      </c>
      <c r="EN183">
        <v>189329</v>
      </c>
      <c r="EO183">
        <v>187149</v>
      </c>
      <c r="EP183">
        <v>181298</v>
      </c>
      <c r="EQ183">
        <v>176435</v>
      </c>
      <c r="ER183">
        <v>177973</v>
      </c>
      <c r="ES183">
        <v>173523</v>
      </c>
      <c r="ET183">
        <v>174823</v>
      </c>
      <c r="EU183">
        <v>175598</v>
      </c>
      <c r="EV183">
        <v>182244</v>
      </c>
      <c r="EW183">
        <v>186359</v>
      </c>
      <c r="EX183">
        <v>0</v>
      </c>
    </row>
    <row r="184" spans="1:154">
      <c r="A184" t="s">
        <v>150</v>
      </c>
      <c r="B184">
        <v>6006</v>
      </c>
      <c r="C184">
        <v>42995</v>
      </c>
      <c r="D184">
        <v>46504</v>
      </c>
      <c r="E184">
        <v>50211</v>
      </c>
      <c r="F184">
        <v>59357</v>
      </c>
      <c r="G184">
        <v>61731</v>
      </c>
      <c r="H184">
        <v>60336</v>
      </c>
      <c r="I184">
        <v>59467</v>
      </c>
      <c r="J184">
        <v>59721</v>
      </c>
      <c r="K184">
        <v>60564</v>
      </c>
      <c r="L184">
        <v>62628</v>
      </c>
      <c r="M184">
        <v>66253</v>
      </c>
      <c r="N184">
        <v>69085</v>
      </c>
      <c r="O184">
        <v>65763</v>
      </c>
      <c r="P184">
        <v>64250</v>
      </c>
      <c r="Q184">
        <v>69922</v>
      </c>
      <c r="R184">
        <v>70180</v>
      </c>
      <c r="S184">
        <v>70582</v>
      </c>
      <c r="T184">
        <v>71057</v>
      </c>
      <c r="U184">
        <v>70347</v>
      </c>
      <c r="V184">
        <v>70054</v>
      </c>
      <c r="W184">
        <v>71639</v>
      </c>
      <c r="X184">
        <v>71707</v>
      </c>
      <c r="Y184">
        <v>75416</v>
      </c>
      <c r="Z184">
        <v>74572</v>
      </c>
      <c r="AA184">
        <v>84887</v>
      </c>
      <c r="AB184">
        <v>88968</v>
      </c>
      <c r="AC184">
        <v>90871</v>
      </c>
      <c r="AD184">
        <v>105083</v>
      </c>
      <c r="AE184">
        <v>102965</v>
      </c>
      <c r="AF184">
        <v>95669</v>
      </c>
      <c r="AG184">
        <v>102273</v>
      </c>
      <c r="AH184">
        <v>103663</v>
      </c>
      <c r="AI184">
        <v>92814</v>
      </c>
      <c r="AJ184">
        <v>94242</v>
      </c>
      <c r="AK184">
        <v>100018</v>
      </c>
      <c r="AL184">
        <v>108896</v>
      </c>
      <c r="AM184">
        <v>105533</v>
      </c>
      <c r="AN184">
        <v>110888</v>
      </c>
      <c r="AO184">
        <v>124609</v>
      </c>
      <c r="AP184">
        <v>131713</v>
      </c>
      <c r="AQ184">
        <v>143527</v>
      </c>
      <c r="AR184">
        <v>152932</v>
      </c>
      <c r="AS184">
        <v>161595</v>
      </c>
      <c r="AT184">
        <v>162629</v>
      </c>
      <c r="AU184">
        <v>151991</v>
      </c>
      <c r="AV184">
        <v>151960</v>
      </c>
      <c r="AW184">
        <v>151795</v>
      </c>
      <c r="AX184">
        <v>151033</v>
      </c>
      <c r="AY184">
        <v>152905</v>
      </c>
      <c r="AZ184">
        <v>153813</v>
      </c>
      <c r="BA184">
        <v>157515</v>
      </c>
      <c r="BB184">
        <v>162725</v>
      </c>
      <c r="BC184">
        <v>148155</v>
      </c>
      <c r="BD184">
        <v>166627</v>
      </c>
      <c r="BE184">
        <v>172507</v>
      </c>
      <c r="BF184">
        <v>174902</v>
      </c>
      <c r="BG184">
        <v>161570</v>
      </c>
      <c r="BH184">
        <v>166402</v>
      </c>
      <c r="BI184">
        <v>180476</v>
      </c>
      <c r="BJ184">
        <v>175007</v>
      </c>
      <c r="BK184">
        <v>168135</v>
      </c>
      <c r="BL184">
        <v>172648</v>
      </c>
      <c r="BM184">
        <v>183963</v>
      </c>
      <c r="BN184">
        <v>186600</v>
      </c>
      <c r="BO184">
        <v>205900</v>
      </c>
      <c r="BP184">
        <v>200300</v>
      </c>
      <c r="BQ184">
        <v>172200</v>
      </c>
      <c r="BR184">
        <v>151500</v>
      </c>
      <c r="BS184">
        <v>150600</v>
      </c>
      <c r="BT184">
        <v>149423</v>
      </c>
      <c r="BU184">
        <v>137807</v>
      </c>
      <c r="BV184">
        <v>116211</v>
      </c>
      <c r="BW184">
        <v>108916</v>
      </c>
      <c r="BX184">
        <v>121578</v>
      </c>
      <c r="BY184">
        <v>110234</v>
      </c>
      <c r="BZ184">
        <v>115436</v>
      </c>
      <c r="CA184">
        <v>110226</v>
      </c>
      <c r="CB184">
        <v>132500</v>
      </c>
      <c r="CC184">
        <v>140508</v>
      </c>
      <c r="CD184">
        <v>154103</v>
      </c>
      <c r="CE184">
        <v>164525</v>
      </c>
      <c r="CF184">
        <v>174399</v>
      </c>
      <c r="CG184">
        <v>184518</v>
      </c>
      <c r="CH184">
        <v>198338</v>
      </c>
      <c r="CI184">
        <v>209390</v>
      </c>
      <c r="CJ184">
        <v>218932</v>
      </c>
      <c r="CK184">
        <v>230255</v>
      </c>
      <c r="CL184">
        <v>239741</v>
      </c>
      <c r="CM184">
        <v>250304</v>
      </c>
      <c r="CN184">
        <v>264619</v>
      </c>
      <c r="CO184">
        <v>272631</v>
      </c>
      <c r="CP184">
        <v>287035</v>
      </c>
      <c r="CQ184">
        <v>296823</v>
      </c>
      <c r="CR184">
        <v>306487</v>
      </c>
      <c r="CS184">
        <v>314684</v>
      </c>
      <c r="CT184">
        <v>328761</v>
      </c>
      <c r="CU184">
        <v>328550</v>
      </c>
      <c r="CV184">
        <v>338697</v>
      </c>
      <c r="CW184">
        <v>336064</v>
      </c>
      <c r="CX184">
        <v>340324</v>
      </c>
      <c r="CY184">
        <v>344194</v>
      </c>
      <c r="CZ184">
        <v>359947</v>
      </c>
      <c r="DA184">
        <v>365471</v>
      </c>
      <c r="DB184">
        <v>376029</v>
      </c>
      <c r="DC184">
        <v>381824</v>
      </c>
      <c r="DD184">
        <v>386524</v>
      </c>
      <c r="DE184">
        <v>404287</v>
      </c>
      <c r="DF184">
        <v>414029</v>
      </c>
      <c r="DG184">
        <v>415917</v>
      </c>
      <c r="DH184">
        <v>425332</v>
      </c>
      <c r="DI184">
        <v>442191</v>
      </c>
      <c r="DJ184">
        <v>453546</v>
      </c>
      <c r="DK184">
        <v>469374</v>
      </c>
      <c r="DL184">
        <v>479502</v>
      </c>
      <c r="DM184">
        <v>490143</v>
      </c>
      <c r="DN184">
        <v>498277</v>
      </c>
      <c r="DO184">
        <v>501702</v>
      </c>
      <c r="DP184">
        <v>496237</v>
      </c>
      <c r="DQ184">
        <v>483679</v>
      </c>
      <c r="DR184">
        <v>478584</v>
      </c>
      <c r="DS184">
        <v>470000</v>
      </c>
      <c r="DT184">
        <v>476356</v>
      </c>
      <c r="DU184">
        <v>488270</v>
      </c>
      <c r="DV184">
        <v>492825</v>
      </c>
      <c r="DW184">
        <v>494466</v>
      </c>
      <c r="DX184">
        <v>494247</v>
      </c>
      <c r="DY184">
        <v>506972</v>
      </c>
      <c r="DZ184">
        <v>517178</v>
      </c>
      <c r="EA184">
        <v>514387</v>
      </c>
      <c r="EB184">
        <v>513638</v>
      </c>
      <c r="EC184">
        <v>513990</v>
      </c>
      <c r="ED184">
        <v>503942</v>
      </c>
      <c r="EE184">
        <v>494430</v>
      </c>
      <c r="EF184">
        <v>490250</v>
      </c>
      <c r="EG184">
        <v>489623</v>
      </c>
      <c r="EH184">
        <v>485186</v>
      </c>
      <c r="EI184">
        <v>480752</v>
      </c>
      <c r="EJ184">
        <v>467965</v>
      </c>
      <c r="EK184">
        <v>460654</v>
      </c>
      <c r="EL184">
        <v>453269</v>
      </c>
      <c r="EM184">
        <v>451401</v>
      </c>
      <c r="EN184">
        <v>452948</v>
      </c>
      <c r="EO184">
        <v>441898</v>
      </c>
      <c r="EP184">
        <v>437376</v>
      </c>
      <c r="EQ184">
        <v>438912</v>
      </c>
      <c r="ER184">
        <v>433101</v>
      </c>
      <c r="ES184">
        <v>433852</v>
      </c>
      <c r="ET184">
        <v>416204</v>
      </c>
      <c r="EU184">
        <v>406613</v>
      </c>
      <c r="EV184">
        <v>414311</v>
      </c>
      <c r="EW184">
        <v>420133</v>
      </c>
      <c r="EX184">
        <v>0</v>
      </c>
    </row>
    <row r="185" spans="1:154">
      <c r="A185" t="s">
        <v>298</v>
      </c>
      <c r="B185">
        <v>6094</v>
      </c>
      <c r="C185">
        <v>14432</v>
      </c>
      <c r="D185">
        <v>14496</v>
      </c>
      <c r="E185">
        <v>14065</v>
      </c>
      <c r="F185">
        <v>15360</v>
      </c>
      <c r="G185">
        <v>15981</v>
      </c>
      <c r="H185">
        <v>17783</v>
      </c>
      <c r="I185">
        <v>18052</v>
      </c>
      <c r="J185">
        <v>19083</v>
      </c>
      <c r="K185">
        <v>20201</v>
      </c>
      <c r="L185">
        <v>20948</v>
      </c>
      <c r="M185">
        <v>22121</v>
      </c>
      <c r="N185">
        <v>24250</v>
      </c>
      <c r="O185">
        <v>27237</v>
      </c>
      <c r="P185">
        <v>27893</v>
      </c>
      <c r="Q185">
        <v>31339</v>
      </c>
      <c r="R185">
        <v>34310</v>
      </c>
      <c r="S185">
        <v>35339</v>
      </c>
      <c r="T185">
        <v>36156</v>
      </c>
      <c r="U185">
        <v>36406</v>
      </c>
      <c r="V185">
        <v>39252</v>
      </c>
      <c r="W185">
        <v>40192</v>
      </c>
      <c r="X185">
        <v>38801</v>
      </c>
      <c r="Y185">
        <v>39492</v>
      </c>
      <c r="Z185">
        <v>43308</v>
      </c>
      <c r="AA185">
        <v>43495</v>
      </c>
      <c r="AB185">
        <v>40841</v>
      </c>
      <c r="AC185">
        <v>41556</v>
      </c>
      <c r="AD185">
        <v>38124</v>
      </c>
      <c r="AE185">
        <v>34901</v>
      </c>
      <c r="AF185">
        <v>36024</v>
      </c>
      <c r="AG185">
        <v>37905</v>
      </c>
      <c r="AH185">
        <v>38147</v>
      </c>
      <c r="AI185">
        <v>39917</v>
      </c>
      <c r="AJ185">
        <v>41311</v>
      </c>
      <c r="AK185">
        <v>42927</v>
      </c>
      <c r="AL185">
        <v>42961</v>
      </c>
      <c r="AM185">
        <v>40327</v>
      </c>
      <c r="AN185">
        <v>39568</v>
      </c>
      <c r="AO185">
        <v>39557</v>
      </c>
      <c r="AP185">
        <v>35347</v>
      </c>
      <c r="AQ185">
        <v>37920</v>
      </c>
      <c r="AR185">
        <v>43928</v>
      </c>
      <c r="AS185">
        <v>47393</v>
      </c>
      <c r="AT185">
        <v>51203</v>
      </c>
      <c r="AU185">
        <v>54214</v>
      </c>
      <c r="AV185">
        <v>56085</v>
      </c>
      <c r="AW185">
        <v>61255</v>
      </c>
      <c r="AX185">
        <v>62851</v>
      </c>
      <c r="AY185">
        <v>62935</v>
      </c>
      <c r="AZ185">
        <v>64651</v>
      </c>
      <c r="BA185">
        <v>64551</v>
      </c>
      <c r="BB185">
        <v>58038</v>
      </c>
      <c r="BC185">
        <v>55408</v>
      </c>
      <c r="BD185">
        <v>49236</v>
      </c>
      <c r="BE185">
        <v>48036</v>
      </c>
      <c r="BF185">
        <v>39761</v>
      </c>
      <c r="BG185">
        <v>32740</v>
      </c>
      <c r="BH185">
        <v>32078</v>
      </c>
      <c r="BI185">
        <v>34149</v>
      </c>
      <c r="BJ185">
        <v>35796</v>
      </c>
      <c r="BK185">
        <v>40588</v>
      </c>
      <c r="BL185">
        <v>45014</v>
      </c>
      <c r="BM185">
        <v>38390</v>
      </c>
      <c r="BN185">
        <v>39872</v>
      </c>
      <c r="BO185">
        <v>44665</v>
      </c>
      <c r="BP185">
        <v>48067</v>
      </c>
      <c r="BQ185">
        <v>56192</v>
      </c>
      <c r="BR185">
        <v>63118</v>
      </c>
      <c r="BS185">
        <v>69231</v>
      </c>
      <c r="BT185">
        <v>70214</v>
      </c>
      <c r="BU185">
        <v>65037</v>
      </c>
      <c r="BV185">
        <v>68622</v>
      </c>
      <c r="BW185">
        <v>78763</v>
      </c>
      <c r="BX185">
        <v>78798</v>
      </c>
      <c r="BY185">
        <v>81608</v>
      </c>
      <c r="BZ185">
        <v>87006</v>
      </c>
      <c r="CA185">
        <v>90116</v>
      </c>
      <c r="CB185">
        <v>98041</v>
      </c>
      <c r="CC185">
        <v>104820</v>
      </c>
      <c r="CD185">
        <v>106104</v>
      </c>
      <c r="CE185">
        <v>113106</v>
      </c>
      <c r="CF185">
        <v>114932</v>
      </c>
      <c r="CG185">
        <v>112839</v>
      </c>
      <c r="CH185">
        <v>129022</v>
      </c>
      <c r="CI185">
        <v>124500</v>
      </c>
      <c r="CJ185">
        <v>143291</v>
      </c>
      <c r="CK185">
        <v>159082</v>
      </c>
      <c r="CL185">
        <v>178873</v>
      </c>
      <c r="CM185">
        <v>176064</v>
      </c>
      <c r="CN185">
        <v>194655</v>
      </c>
      <c r="CO185">
        <v>178346</v>
      </c>
      <c r="CP185">
        <v>180737</v>
      </c>
      <c r="CQ185">
        <v>181928</v>
      </c>
      <c r="CR185">
        <v>186219</v>
      </c>
      <c r="CS185">
        <v>189259</v>
      </c>
      <c r="CT185">
        <v>192558</v>
      </c>
      <c r="CU185">
        <v>196651</v>
      </c>
      <c r="CV185">
        <v>195736</v>
      </c>
      <c r="CW185">
        <v>216040</v>
      </c>
      <c r="CX185">
        <v>235068</v>
      </c>
      <c r="CY185">
        <v>256252</v>
      </c>
      <c r="CZ185">
        <v>273153</v>
      </c>
      <c r="DA185">
        <v>260694</v>
      </c>
      <c r="DB185">
        <v>231128</v>
      </c>
      <c r="DC185">
        <v>207940</v>
      </c>
      <c r="DD185">
        <v>184810</v>
      </c>
      <c r="DE185">
        <v>185323</v>
      </c>
      <c r="DF185">
        <v>181911</v>
      </c>
      <c r="DG185">
        <v>180526</v>
      </c>
      <c r="DH185">
        <v>178983</v>
      </c>
      <c r="DI185">
        <v>178051</v>
      </c>
      <c r="DJ185">
        <v>189486</v>
      </c>
      <c r="DK185">
        <v>191119</v>
      </c>
      <c r="DL185">
        <v>196619</v>
      </c>
      <c r="DM185">
        <v>190981</v>
      </c>
      <c r="DN185">
        <v>185232</v>
      </c>
      <c r="DO185">
        <v>180426</v>
      </c>
      <c r="DP185">
        <v>182928</v>
      </c>
      <c r="DQ185">
        <v>174377</v>
      </c>
      <c r="DR185">
        <v>156936</v>
      </c>
      <c r="DS185">
        <v>151263</v>
      </c>
      <c r="DT185">
        <v>143452</v>
      </c>
      <c r="DU185">
        <v>146226</v>
      </c>
      <c r="DV185">
        <v>152209</v>
      </c>
      <c r="DW185">
        <v>155537</v>
      </c>
      <c r="DX185">
        <v>156660</v>
      </c>
      <c r="DY185">
        <v>153653</v>
      </c>
      <c r="DZ185">
        <v>154699</v>
      </c>
      <c r="EA185">
        <v>153648</v>
      </c>
      <c r="EB185">
        <v>149996</v>
      </c>
      <c r="EC185">
        <v>137992</v>
      </c>
      <c r="ED185">
        <v>128199</v>
      </c>
      <c r="EE185">
        <v>119295</v>
      </c>
      <c r="EF185">
        <v>108894</v>
      </c>
      <c r="EG185">
        <v>105781</v>
      </c>
      <c r="EH185">
        <v>103502</v>
      </c>
      <c r="EI185">
        <v>101419</v>
      </c>
      <c r="EJ185">
        <v>101186</v>
      </c>
      <c r="EK185">
        <v>103415</v>
      </c>
      <c r="EL185">
        <v>106342</v>
      </c>
      <c r="EM185">
        <v>107250</v>
      </c>
      <c r="EN185">
        <v>108306</v>
      </c>
      <c r="EO185">
        <v>105946</v>
      </c>
      <c r="EP185">
        <v>102206</v>
      </c>
      <c r="EQ185">
        <v>98803</v>
      </c>
      <c r="ER185">
        <v>97068</v>
      </c>
      <c r="ES185">
        <v>95118</v>
      </c>
      <c r="ET185">
        <v>95500</v>
      </c>
      <c r="EU185">
        <v>95926</v>
      </c>
      <c r="EV185">
        <v>99591</v>
      </c>
      <c r="EW185">
        <v>98502</v>
      </c>
      <c r="EX185">
        <v>0</v>
      </c>
    </row>
    <row r="186" spans="1:154">
      <c r="A186" t="s">
        <v>151</v>
      </c>
      <c r="B186">
        <v>6010</v>
      </c>
      <c r="C186">
        <v>0</v>
      </c>
      <c r="D186">
        <v>0</v>
      </c>
      <c r="E186">
        <v>0</v>
      </c>
      <c r="F186">
        <v>0</v>
      </c>
      <c r="G186">
        <v>0</v>
      </c>
      <c r="H186">
        <v>0</v>
      </c>
      <c r="I186">
        <v>0</v>
      </c>
      <c r="J186">
        <v>0</v>
      </c>
      <c r="K186">
        <v>0</v>
      </c>
      <c r="L186">
        <v>0</v>
      </c>
      <c r="M186">
        <v>0</v>
      </c>
      <c r="N186">
        <v>0</v>
      </c>
      <c r="O186">
        <v>0</v>
      </c>
      <c r="P186">
        <v>0</v>
      </c>
      <c r="Q186">
        <v>0</v>
      </c>
      <c r="R186">
        <v>0</v>
      </c>
      <c r="S186">
        <v>125</v>
      </c>
      <c r="T186">
        <v>250</v>
      </c>
      <c r="U186">
        <v>500</v>
      </c>
      <c r="V186">
        <v>1000</v>
      </c>
      <c r="W186">
        <v>1781</v>
      </c>
      <c r="X186">
        <v>2875</v>
      </c>
      <c r="Y186">
        <v>4031</v>
      </c>
      <c r="Z186">
        <v>5000</v>
      </c>
      <c r="AA186">
        <v>5844</v>
      </c>
      <c r="AB186">
        <v>6625</v>
      </c>
      <c r="AC186">
        <v>7344</v>
      </c>
      <c r="AD186">
        <v>8000</v>
      </c>
      <c r="AE186">
        <v>8578</v>
      </c>
      <c r="AF186">
        <v>9062</v>
      </c>
      <c r="AG186">
        <v>9515</v>
      </c>
      <c r="AH186">
        <v>10000</v>
      </c>
      <c r="AI186">
        <v>10516</v>
      </c>
      <c r="AJ186">
        <v>11063</v>
      </c>
      <c r="AK186">
        <v>11579</v>
      </c>
      <c r="AL186">
        <v>12000</v>
      </c>
      <c r="AM186">
        <v>12313</v>
      </c>
      <c r="AN186">
        <v>12501</v>
      </c>
      <c r="AO186">
        <v>12689</v>
      </c>
      <c r="AP186">
        <v>13000</v>
      </c>
      <c r="AQ186">
        <v>13438</v>
      </c>
      <c r="AR186">
        <v>14001</v>
      </c>
      <c r="AS186">
        <v>14564</v>
      </c>
      <c r="AT186">
        <v>15000</v>
      </c>
      <c r="AU186">
        <v>15313</v>
      </c>
      <c r="AV186">
        <v>15501</v>
      </c>
      <c r="AW186">
        <v>15689</v>
      </c>
      <c r="AX186">
        <v>16000</v>
      </c>
      <c r="AY186">
        <v>16422</v>
      </c>
      <c r="AZ186">
        <v>16938</v>
      </c>
      <c r="BA186">
        <v>17485</v>
      </c>
      <c r="BB186">
        <v>18000</v>
      </c>
      <c r="BC186">
        <v>18453</v>
      </c>
      <c r="BD186">
        <v>19312</v>
      </c>
      <c r="BE186">
        <v>20165</v>
      </c>
      <c r="BF186">
        <v>20900</v>
      </c>
      <c r="BG186">
        <v>22116</v>
      </c>
      <c r="BH186">
        <v>23613</v>
      </c>
      <c r="BI186">
        <v>25104</v>
      </c>
      <c r="BJ186">
        <v>26500</v>
      </c>
      <c r="BK186">
        <v>27850</v>
      </c>
      <c r="BL186">
        <v>29200</v>
      </c>
      <c r="BM186">
        <v>30550</v>
      </c>
      <c r="BN186">
        <v>31900</v>
      </c>
      <c r="BO186">
        <v>33542</v>
      </c>
      <c r="BP186">
        <v>35730</v>
      </c>
      <c r="BQ186">
        <v>37293</v>
      </c>
      <c r="BR186">
        <v>38979</v>
      </c>
      <c r="BS186">
        <v>42719</v>
      </c>
      <c r="BT186">
        <v>45872</v>
      </c>
      <c r="BU186">
        <v>48229</v>
      </c>
      <c r="BV186">
        <v>49680</v>
      </c>
      <c r="BW186">
        <v>47269</v>
      </c>
      <c r="BX186">
        <v>49753</v>
      </c>
      <c r="BY186">
        <v>50000</v>
      </c>
      <c r="BZ186">
        <v>51000</v>
      </c>
      <c r="CA186">
        <v>52500</v>
      </c>
      <c r="CB186">
        <v>56434</v>
      </c>
      <c r="CC186">
        <v>58302</v>
      </c>
      <c r="CD186">
        <v>62434</v>
      </c>
      <c r="CE186">
        <v>65180</v>
      </c>
      <c r="CF186">
        <v>67653</v>
      </c>
      <c r="CG186">
        <v>70172</v>
      </c>
      <c r="CH186">
        <v>74029</v>
      </c>
      <c r="CI186">
        <v>76783</v>
      </c>
      <c r="CJ186">
        <v>78947</v>
      </c>
      <c r="CK186">
        <v>81721</v>
      </c>
      <c r="CL186">
        <v>83811</v>
      </c>
      <c r="CM186">
        <v>86255</v>
      </c>
      <c r="CN186">
        <v>89948</v>
      </c>
      <c r="CO186">
        <v>91469</v>
      </c>
      <c r="CP186">
        <v>95108</v>
      </c>
      <c r="CQ186">
        <v>97186</v>
      </c>
      <c r="CR186">
        <v>99212</v>
      </c>
      <c r="CS186">
        <v>100758</v>
      </c>
      <c r="CT186">
        <v>104168</v>
      </c>
      <c r="CU186">
        <v>104101</v>
      </c>
      <c r="CV186">
        <v>107316</v>
      </c>
      <c r="CW186">
        <v>106522</v>
      </c>
      <c r="CX186">
        <v>107912</v>
      </c>
      <c r="CY186">
        <v>109180</v>
      </c>
      <c r="CZ186">
        <v>114218</v>
      </c>
      <c r="DA186">
        <v>116014</v>
      </c>
      <c r="DB186">
        <v>119410</v>
      </c>
      <c r="DC186">
        <v>121294</v>
      </c>
      <c r="DD186">
        <v>122831</v>
      </c>
      <c r="DE186">
        <v>128523</v>
      </c>
      <c r="DF186">
        <v>131668</v>
      </c>
      <c r="DG186">
        <v>132316</v>
      </c>
      <c r="DH186">
        <v>135359</v>
      </c>
      <c r="DI186">
        <v>140776</v>
      </c>
      <c r="DJ186">
        <v>144443</v>
      </c>
      <c r="DK186">
        <v>149536</v>
      </c>
      <c r="DL186">
        <v>152817</v>
      </c>
      <c r="DM186">
        <v>156264</v>
      </c>
      <c r="DN186">
        <v>158914</v>
      </c>
      <c r="DO186">
        <v>160063</v>
      </c>
      <c r="DP186">
        <v>158375</v>
      </c>
      <c r="DQ186">
        <v>154422</v>
      </c>
      <c r="DR186">
        <v>152849</v>
      </c>
      <c r="DS186">
        <v>150159</v>
      </c>
      <c r="DT186">
        <v>152243</v>
      </c>
      <c r="DU186">
        <v>156105</v>
      </c>
      <c r="DV186">
        <v>157617</v>
      </c>
      <c r="DW186">
        <v>158195</v>
      </c>
      <c r="DX186">
        <v>158180</v>
      </c>
      <c r="DY186">
        <v>162309</v>
      </c>
      <c r="DZ186">
        <v>165633</v>
      </c>
      <c r="EA186">
        <v>164795</v>
      </c>
      <c r="EB186">
        <v>164611</v>
      </c>
      <c r="EC186">
        <v>164724</v>
      </c>
      <c r="ED186">
        <v>163654</v>
      </c>
      <c r="EE186">
        <v>162707</v>
      </c>
      <c r="EF186">
        <v>163513</v>
      </c>
      <c r="EG186">
        <v>165568</v>
      </c>
      <c r="EH186">
        <v>166373</v>
      </c>
      <c r="EI186">
        <v>167151</v>
      </c>
      <c r="EJ186">
        <v>165032</v>
      </c>
      <c r="EK186">
        <v>164837</v>
      </c>
      <c r="EL186">
        <v>164609</v>
      </c>
      <c r="EM186">
        <v>166353</v>
      </c>
      <c r="EN186">
        <v>169455</v>
      </c>
      <c r="EO186">
        <v>167896</v>
      </c>
      <c r="EP186">
        <v>168807</v>
      </c>
      <c r="EQ186">
        <v>172063</v>
      </c>
      <c r="ER186">
        <v>172527</v>
      </c>
      <c r="ES186">
        <v>175695</v>
      </c>
      <c r="ET186">
        <v>178806</v>
      </c>
      <c r="EU186">
        <v>179798</v>
      </c>
      <c r="EV186">
        <v>180909</v>
      </c>
      <c r="EW186">
        <v>183306</v>
      </c>
      <c r="EX186">
        <v>0</v>
      </c>
    </row>
    <row r="187" spans="1:154">
      <c r="A187" t="s">
        <v>296</v>
      </c>
      <c r="B187">
        <v>6098</v>
      </c>
      <c r="C187">
        <v>80189</v>
      </c>
      <c r="D187">
        <v>82063</v>
      </c>
      <c r="E187">
        <v>83493</v>
      </c>
      <c r="F187">
        <v>82979</v>
      </c>
      <c r="G187">
        <v>86156</v>
      </c>
      <c r="H187">
        <v>90482</v>
      </c>
      <c r="I187">
        <v>91669</v>
      </c>
      <c r="J187">
        <v>92215</v>
      </c>
      <c r="K187">
        <v>92924</v>
      </c>
      <c r="L187">
        <v>96785</v>
      </c>
      <c r="M187">
        <v>98751</v>
      </c>
      <c r="N187">
        <v>100779</v>
      </c>
      <c r="O187">
        <v>102002</v>
      </c>
      <c r="P187">
        <v>104416</v>
      </c>
      <c r="Q187">
        <v>103545</v>
      </c>
      <c r="R187">
        <v>102580</v>
      </c>
      <c r="S187">
        <v>102388</v>
      </c>
      <c r="T187">
        <v>101813</v>
      </c>
      <c r="U187">
        <v>97015</v>
      </c>
      <c r="V187">
        <v>93008</v>
      </c>
      <c r="W187">
        <v>92504</v>
      </c>
      <c r="X187">
        <v>99453</v>
      </c>
      <c r="Y187">
        <v>101238</v>
      </c>
      <c r="Z187">
        <v>102656</v>
      </c>
      <c r="AA187">
        <v>95328</v>
      </c>
      <c r="AB187">
        <v>99829</v>
      </c>
      <c r="AC187">
        <v>104301</v>
      </c>
      <c r="AD187">
        <v>107419</v>
      </c>
      <c r="AE187">
        <v>106515</v>
      </c>
      <c r="AF187">
        <v>108323</v>
      </c>
      <c r="AG187">
        <v>112419</v>
      </c>
      <c r="AH187">
        <v>119080</v>
      </c>
      <c r="AI187">
        <v>120602</v>
      </c>
      <c r="AJ187">
        <v>117592</v>
      </c>
      <c r="AK187">
        <v>113556</v>
      </c>
      <c r="AL187">
        <v>119528</v>
      </c>
      <c r="AM187">
        <v>121679</v>
      </c>
      <c r="AN187">
        <v>131453</v>
      </c>
      <c r="AO187">
        <v>131466</v>
      </c>
      <c r="AP187">
        <v>138212</v>
      </c>
      <c r="AQ187">
        <v>145739</v>
      </c>
      <c r="AR187">
        <v>149842</v>
      </c>
      <c r="AS187">
        <v>149978</v>
      </c>
      <c r="AT187">
        <v>152597</v>
      </c>
      <c r="AU187">
        <v>155216</v>
      </c>
      <c r="AV187">
        <v>153595</v>
      </c>
      <c r="AW187">
        <v>148832</v>
      </c>
      <c r="AX187">
        <v>142136</v>
      </c>
      <c r="AY187">
        <v>136287</v>
      </c>
      <c r="AZ187">
        <v>134043</v>
      </c>
      <c r="BA187">
        <v>141610</v>
      </c>
      <c r="BB187">
        <v>144711</v>
      </c>
      <c r="BC187">
        <v>150253</v>
      </c>
      <c r="BD187">
        <v>154222</v>
      </c>
      <c r="BE187">
        <v>149372</v>
      </c>
      <c r="BF187">
        <v>156882</v>
      </c>
      <c r="BG187">
        <v>160697</v>
      </c>
      <c r="BH187">
        <v>165381</v>
      </c>
      <c r="BI187">
        <v>175780</v>
      </c>
      <c r="BJ187">
        <v>179017</v>
      </c>
      <c r="BK187">
        <v>173379</v>
      </c>
      <c r="BL187">
        <v>169514</v>
      </c>
      <c r="BM187">
        <v>177620</v>
      </c>
      <c r="BN187">
        <v>179142</v>
      </c>
      <c r="BO187">
        <v>183707</v>
      </c>
      <c r="BP187">
        <v>187618</v>
      </c>
      <c r="BQ187">
        <v>189288</v>
      </c>
      <c r="BR187">
        <v>189245</v>
      </c>
      <c r="BS187">
        <v>197582</v>
      </c>
      <c r="BT187">
        <v>202478</v>
      </c>
      <c r="BU187">
        <v>205112</v>
      </c>
      <c r="BV187">
        <v>211425</v>
      </c>
      <c r="BW187">
        <v>221805</v>
      </c>
      <c r="BX187">
        <v>229672</v>
      </c>
      <c r="BY187">
        <v>233301</v>
      </c>
      <c r="BZ187">
        <v>244545</v>
      </c>
      <c r="CA187">
        <v>254681</v>
      </c>
      <c r="CB187">
        <v>264221</v>
      </c>
      <c r="CC187">
        <v>274628</v>
      </c>
      <c r="CD187">
        <v>279600</v>
      </c>
      <c r="CE187">
        <v>286981</v>
      </c>
      <c r="CF187">
        <v>288017</v>
      </c>
      <c r="CG187">
        <v>310694</v>
      </c>
      <c r="CH187">
        <v>310038</v>
      </c>
      <c r="CI187">
        <v>325300</v>
      </c>
      <c r="CJ187">
        <v>310008</v>
      </c>
      <c r="CK187">
        <v>310917</v>
      </c>
      <c r="CL187">
        <v>314225</v>
      </c>
      <c r="CM187">
        <v>296633</v>
      </c>
      <c r="CN187">
        <v>278142</v>
      </c>
      <c r="CO187">
        <v>282050</v>
      </c>
      <c r="CP187">
        <v>279658</v>
      </c>
      <c r="CQ187">
        <v>277666</v>
      </c>
      <c r="CR187">
        <v>262475</v>
      </c>
      <c r="CS187">
        <v>239673</v>
      </c>
      <c r="CT187">
        <v>217265</v>
      </c>
      <c r="CU187">
        <v>193842</v>
      </c>
      <c r="CV187">
        <v>171488</v>
      </c>
      <c r="CW187">
        <v>190290</v>
      </c>
      <c r="CX187">
        <v>207406</v>
      </c>
      <c r="CY187">
        <v>222756</v>
      </c>
      <c r="CZ187">
        <v>237429</v>
      </c>
      <c r="DA187">
        <v>244314</v>
      </c>
      <c r="DB187">
        <v>247439</v>
      </c>
      <c r="DC187">
        <v>269352</v>
      </c>
      <c r="DD187">
        <v>285580</v>
      </c>
      <c r="DE187">
        <v>303249</v>
      </c>
      <c r="DF187">
        <v>330585</v>
      </c>
      <c r="DG187">
        <v>362863</v>
      </c>
      <c r="DH187">
        <v>394160</v>
      </c>
      <c r="DI187">
        <v>392890</v>
      </c>
      <c r="DJ187">
        <v>404379</v>
      </c>
      <c r="DK187">
        <v>414000</v>
      </c>
      <c r="DL187">
        <v>433168</v>
      </c>
      <c r="DM187">
        <v>441358</v>
      </c>
      <c r="DN187">
        <v>449121</v>
      </c>
      <c r="DO187">
        <v>465847</v>
      </c>
      <c r="DP187">
        <v>484688</v>
      </c>
      <c r="DQ187">
        <v>501256</v>
      </c>
      <c r="DR187">
        <v>473044</v>
      </c>
      <c r="DS187">
        <v>453922</v>
      </c>
      <c r="DT187">
        <v>385783</v>
      </c>
      <c r="DU187">
        <v>365054</v>
      </c>
      <c r="DV187">
        <v>370883</v>
      </c>
      <c r="DW187">
        <v>371071</v>
      </c>
      <c r="DX187">
        <v>369684</v>
      </c>
      <c r="DY187">
        <v>361970</v>
      </c>
      <c r="DZ187">
        <v>377338</v>
      </c>
      <c r="EA187">
        <v>382316</v>
      </c>
      <c r="EB187">
        <v>381552</v>
      </c>
      <c r="EC187">
        <v>390884</v>
      </c>
      <c r="ED187">
        <v>399918</v>
      </c>
      <c r="EE187">
        <v>406260</v>
      </c>
      <c r="EF187">
        <v>412849</v>
      </c>
      <c r="EG187">
        <v>407217</v>
      </c>
      <c r="EH187">
        <v>413155</v>
      </c>
      <c r="EI187">
        <v>422558</v>
      </c>
      <c r="EJ187">
        <v>448112</v>
      </c>
      <c r="EK187">
        <v>464654</v>
      </c>
      <c r="EL187">
        <v>481180</v>
      </c>
      <c r="EM187">
        <v>488513</v>
      </c>
      <c r="EN187">
        <v>495844</v>
      </c>
      <c r="EO187">
        <v>506459</v>
      </c>
      <c r="EP187">
        <v>509347</v>
      </c>
      <c r="EQ187">
        <v>507120</v>
      </c>
      <c r="ER187">
        <v>532432</v>
      </c>
      <c r="ES187">
        <v>534635</v>
      </c>
      <c r="ET187">
        <v>541851</v>
      </c>
      <c r="EU187">
        <v>556659</v>
      </c>
      <c r="EV187">
        <v>564445</v>
      </c>
      <c r="EW187">
        <v>564896</v>
      </c>
      <c r="EX187">
        <v>0</v>
      </c>
    </row>
    <row r="188" spans="1:154">
      <c r="A188" t="s">
        <v>155</v>
      </c>
      <c r="B188">
        <v>6028</v>
      </c>
      <c r="C188">
        <v>23021</v>
      </c>
      <c r="D188">
        <v>24027</v>
      </c>
      <c r="E188">
        <v>25158</v>
      </c>
      <c r="F188">
        <v>26463</v>
      </c>
      <c r="G188">
        <v>26878</v>
      </c>
      <c r="H188">
        <v>26900</v>
      </c>
      <c r="I188">
        <v>27613</v>
      </c>
      <c r="J188">
        <v>29217</v>
      </c>
      <c r="K188">
        <v>30482</v>
      </c>
      <c r="L188">
        <v>31017</v>
      </c>
      <c r="M188">
        <v>31069</v>
      </c>
      <c r="N188">
        <v>31551</v>
      </c>
      <c r="O188">
        <v>31190</v>
      </c>
      <c r="P188">
        <v>31687</v>
      </c>
      <c r="Q188">
        <v>32091</v>
      </c>
      <c r="R188">
        <v>32899</v>
      </c>
      <c r="S188">
        <v>32231</v>
      </c>
      <c r="T188">
        <v>32688</v>
      </c>
      <c r="U188">
        <v>32866</v>
      </c>
      <c r="V188">
        <v>34398</v>
      </c>
      <c r="W188">
        <v>35090</v>
      </c>
      <c r="X188">
        <v>36415</v>
      </c>
      <c r="Y188">
        <v>36765</v>
      </c>
      <c r="Z188">
        <v>37508</v>
      </c>
      <c r="AA188">
        <v>37683</v>
      </c>
      <c r="AB188">
        <v>38424</v>
      </c>
      <c r="AC188">
        <v>38725</v>
      </c>
      <c r="AD188">
        <v>41283</v>
      </c>
      <c r="AE188">
        <v>39252</v>
      </c>
      <c r="AF188">
        <v>39528</v>
      </c>
      <c r="AG188">
        <v>40386</v>
      </c>
      <c r="AH188">
        <v>42216</v>
      </c>
      <c r="AI188">
        <v>42807</v>
      </c>
      <c r="AJ188">
        <v>43037</v>
      </c>
      <c r="AK188">
        <v>43964</v>
      </c>
      <c r="AL188">
        <v>45983</v>
      </c>
      <c r="AM188">
        <v>46643</v>
      </c>
      <c r="AN188">
        <v>47514</v>
      </c>
      <c r="AO188">
        <v>47804</v>
      </c>
      <c r="AP188">
        <v>50757</v>
      </c>
      <c r="AQ188">
        <v>51488</v>
      </c>
      <c r="AR188">
        <v>52449</v>
      </c>
      <c r="AS188">
        <v>52866</v>
      </c>
      <c r="AT188">
        <v>54242</v>
      </c>
      <c r="AU188">
        <v>53795</v>
      </c>
      <c r="AV188">
        <v>54533</v>
      </c>
      <c r="AW188">
        <v>55975</v>
      </c>
      <c r="AX188">
        <v>56691</v>
      </c>
      <c r="AY188">
        <v>55161</v>
      </c>
      <c r="AZ188">
        <v>56201</v>
      </c>
      <c r="BA188">
        <v>57271</v>
      </c>
      <c r="BB188">
        <v>59091</v>
      </c>
      <c r="BC188">
        <v>58386</v>
      </c>
      <c r="BD188">
        <v>59795</v>
      </c>
      <c r="BE188">
        <v>60597</v>
      </c>
      <c r="BF188">
        <v>62201</v>
      </c>
      <c r="BG188">
        <v>61958</v>
      </c>
      <c r="BH188">
        <v>62638</v>
      </c>
      <c r="BI188">
        <v>63516</v>
      </c>
      <c r="BJ188">
        <v>65802</v>
      </c>
      <c r="BK188">
        <v>65516</v>
      </c>
      <c r="BL188">
        <v>67321</v>
      </c>
      <c r="BM188">
        <v>68439</v>
      </c>
      <c r="BN188">
        <v>71244</v>
      </c>
      <c r="BO188">
        <v>71266</v>
      </c>
      <c r="BP188">
        <v>72562</v>
      </c>
      <c r="BQ188">
        <v>74635</v>
      </c>
      <c r="BR188">
        <v>77310</v>
      </c>
      <c r="BS188">
        <v>77378</v>
      </c>
      <c r="BT188">
        <v>79590</v>
      </c>
      <c r="BU188">
        <v>79785</v>
      </c>
      <c r="BV188">
        <v>82902</v>
      </c>
      <c r="BW188">
        <v>82877</v>
      </c>
      <c r="BX188">
        <v>84326</v>
      </c>
      <c r="BY188">
        <v>86328</v>
      </c>
      <c r="BZ188">
        <v>89245</v>
      </c>
      <c r="CA188">
        <v>90449</v>
      </c>
      <c r="CB188">
        <v>90879</v>
      </c>
      <c r="CC188">
        <v>91882</v>
      </c>
      <c r="CD188">
        <v>96255</v>
      </c>
      <c r="CE188">
        <v>98344</v>
      </c>
      <c r="CF188">
        <v>99936</v>
      </c>
      <c r="CG188">
        <v>101526</v>
      </c>
      <c r="CH188">
        <v>104942</v>
      </c>
      <c r="CI188">
        <v>106684</v>
      </c>
      <c r="CJ188">
        <v>107549</v>
      </c>
      <c r="CK188">
        <v>109189</v>
      </c>
      <c r="CL188">
        <v>109867</v>
      </c>
      <c r="CM188">
        <v>110969</v>
      </c>
      <c r="CN188">
        <v>113602</v>
      </c>
      <c r="CO188">
        <v>113441</v>
      </c>
      <c r="CP188">
        <v>115862</v>
      </c>
      <c r="CQ188">
        <v>116322</v>
      </c>
      <c r="CR188">
        <v>116701</v>
      </c>
      <c r="CS188">
        <v>116507</v>
      </c>
      <c r="CT188">
        <v>118433</v>
      </c>
      <c r="CU188">
        <v>118357</v>
      </c>
      <c r="CV188">
        <v>122012</v>
      </c>
      <c r="CW188">
        <v>116233</v>
      </c>
      <c r="CX188">
        <v>116554</v>
      </c>
      <c r="CY188">
        <v>119642</v>
      </c>
      <c r="CZ188">
        <v>120348</v>
      </c>
      <c r="DA188">
        <v>122572</v>
      </c>
      <c r="DB188">
        <v>125049</v>
      </c>
      <c r="DC188">
        <v>128867</v>
      </c>
      <c r="DD188">
        <v>133287</v>
      </c>
      <c r="DE188">
        <v>138595</v>
      </c>
      <c r="DF188">
        <v>142455</v>
      </c>
      <c r="DG188">
        <v>143611</v>
      </c>
      <c r="DH188">
        <v>147300</v>
      </c>
      <c r="DI188">
        <v>148648</v>
      </c>
      <c r="DJ188">
        <v>151320</v>
      </c>
      <c r="DK188">
        <v>152790</v>
      </c>
      <c r="DL188">
        <v>155568</v>
      </c>
      <c r="DM188">
        <v>156326</v>
      </c>
      <c r="DN188">
        <v>159099</v>
      </c>
      <c r="DO188">
        <v>157038</v>
      </c>
      <c r="DP188">
        <v>153737</v>
      </c>
      <c r="DQ188">
        <v>149160</v>
      </c>
      <c r="DR188">
        <v>143738</v>
      </c>
      <c r="DS188">
        <v>138153</v>
      </c>
      <c r="DT188">
        <v>136938</v>
      </c>
      <c r="DU188">
        <v>136567</v>
      </c>
      <c r="DV188">
        <v>139134</v>
      </c>
      <c r="DW188">
        <v>142639</v>
      </c>
      <c r="DX188">
        <v>146117</v>
      </c>
      <c r="DY188">
        <v>148421</v>
      </c>
      <c r="DZ188">
        <v>152195</v>
      </c>
      <c r="EA188">
        <v>151895</v>
      </c>
      <c r="EB188">
        <v>154253</v>
      </c>
      <c r="EC188">
        <v>155402</v>
      </c>
      <c r="ED188">
        <v>157796</v>
      </c>
      <c r="EE188">
        <v>158248</v>
      </c>
      <c r="EF188">
        <v>160418</v>
      </c>
      <c r="EG188">
        <v>162118</v>
      </c>
      <c r="EH188">
        <v>163135</v>
      </c>
      <c r="EI188">
        <v>165224</v>
      </c>
      <c r="EJ188">
        <v>168459</v>
      </c>
      <c r="EK188">
        <v>171099</v>
      </c>
      <c r="EL188">
        <v>172610</v>
      </c>
      <c r="EM188">
        <v>175207</v>
      </c>
      <c r="EN188">
        <v>178748</v>
      </c>
      <c r="EO188">
        <v>180663</v>
      </c>
      <c r="EP188">
        <v>183828</v>
      </c>
      <c r="EQ188">
        <v>184350</v>
      </c>
      <c r="ER188">
        <v>187175</v>
      </c>
      <c r="ES188">
        <v>185545</v>
      </c>
      <c r="ET188">
        <v>184551</v>
      </c>
      <c r="EU188">
        <v>183891</v>
      </c>
      <c r="EV188">
        <v>189167</v>
      </c>
      <c r="EW188">
        <v>192915</v>
      </c>
      <c r="EX188">
        <v>0</v>
      </c>
    </row>
    <row r="189" spans="1:154">
      <c r="A189" t="s">
        <v>156</v>
      </c>
      <c r="B189">
        <v>6030</v>
      </c>
      <c r="C189">
        <v>14128</v>
      </c>
      <c r="D189">
        <v>15100</v>
      </c>
      <c r="E189">
        <v>15706</v>
      </c>
      <c r="F189">
        <v>16458</v>
      </c>
      <c r="G189">
        <v>17999</v>
      </c>
      <c r="H189">
        <v>18437</v>
      </c>
      <c r="I189">
        <v>19207</v>
      </c>
      <c r="J189">
        <v>19507</v>
      </c>
      <c r="K189">
        <v>19316</v>
      </c>
      <c r="L189">
        <v>18841</v>
      </c>
      <c r="M189">
        <v>18452</v>
      </c>
      <c r="N189">
        <v>17565</v>
      </c>
      <c r="O189">
        <v>17218</v>
      </c>
      <c r="P189">
        <v>17907</v>
      </c>
      <c r="Q189">
        <v>18549</v>
      </c>
      <c r="R189">
        <v>19090</v>
      </c>
      <c r="S189">
        <v>19001</v>
      </c>
      <c r="T189">
        <v>20638</v>
      </c>
      <c r="U189">
        <v>21378</v>
      </c>
      <c r="V189">
        <v>21832</v>
      </c>
      <c r="W189">
        <v>22038</v>
      </c>
      <c r="X189">
        <v>22893</v>
      </c>
      <c r="Y189">
        <v>22547</v>
      </c>
      <c r="Z189">
        <v>22801</v>
      </c>
      <c r="AA189">
        <v>23586</v>
      </c>
      <c r="AB189">
        <v>24896</v>
      </c>
      <c r="AC189">
        <v>26356</v>
      </c>
      <c r="AD189">
        <v>26793</v>
      </c>
      <c r="AE189">
        <v>27012</v>
      </c>
      <c r="AF189">
        <v>28227</v>
      </c>
      <c r="AG189">
        <v>28776</v>
      </c>
      <c r="AH189">
        <v>29527</v>
      </c>
      <c r="AI189">
        <v>28665</v>
      </c>
      <c r="AJ189">
        <v>29835</v>
      </c>
      <c r="AK189">
        <v>30324</v>
      </c>
      <c r="AL189">
        <v>30010</v>
      </c>
      <c r="AM189">
        <v>30221</v>
      </c>
      <c r="AN189">
        <v>31755</v>
      </c>
      <c r="AO189">
        <v>32903</v>
      </c>
      <c r="AP189">
        <v>33652</v>
      </c>
      <c r="AQ189">
        <v>34343</v>
      </c>
      <c r="AR189">
        <v>35761</v>
      </c>
      <c r="AS189">
        <v>36857</v>
      </c>
      <c r="AT189">
        <v>37147</v>
      </c>
      <c r="AU189">
        <v>37053</v>
      </c>
      <c r="AV189">
        <v>37313</v>
      </c>
      <c r="AW189">
        <v>37510</v>
      </c>
      <c r="AX189">
        <v>36616</v>
      </c>
      <c r="AY189">
        <v>37084</v>
      </c>
      <c r="AZ189">
        <v>37829</v>
      </c>
      <c r="BA189">
        <v>38342</v>
      </c>
      <c r="BB189">
        <v>38373</v>
      </c>
      <c r="BC189">
        <v>38204</v>
      </c>
      <c r="BD189">
        <v>38810</v>
      </c>
      <c r="BE189">
        <v>38557</v>
      </c>
      <c r="BF189">
        <v>38308</v>
      </c>
      <c r="BG189">
        <v>37483</v>
      </c>
      <c r="BH189">
        <v>36634</v>
      </c>
      <c r="BI189">
        <v>36134</v>
      </c>
      <c r="BJ189">
        <v>35597</v>
      </c>
      <c r="BK189">
        <v>35633</v>
      </c>
      <c r="BL189">
        <v>36063</v>
      </c>
      <c r="BM189">
        <v>36381</v>
      </c>
      <c r="BN189">
        <v>36866</v>
      </c>
      <c r="BO189">
        <v>36956</v>
      </c>
      <c r="BP189">
        <v>37063</v>
      </c>
      <c r="BQ189">
        <v>37378</v>
      </c>
      <c r="BR189">
        <v>37744</v>
      </c>
      <c r="BS189">
        <v>38385</v>
      </c>
      <c r="BT189">
        <v>39128</v>
      </c>
      <c r="BU189">
        <v>39811</v>
      </c>
      <c r="BV189">
        <v>40083</v>
      </c>
      <c r="BW189">
        <v>41047</v>
      </c>
      <c r="BX189">
        <v>42173</v>
      </c>
      <c r="BY189">
        <v>43216</v>
      </c>
      <c r="BZ189">
        <v>44326</v>
      </c>
      <c r="CA189">
        <v>45771</v>
      </c>
      <c r="CB189">
        <v>45401</v>
      </c>
      <c r="CC189">
        <v>48262</v>
      </c>
      <c r="CD189">
        <v>49302</v>
      </c>
      <c r="CE189">
        <v>49475</v>
      </c>
      <c r="CF189">
        <v>55406</v>
      </c>
      <c r="CG189">
        <v>56282</v>
      </c>
      <c r="CH189">
        <v>59220</v>
      </c>
      <c r="CI189">
        <v>65343</v>
      </c>
      <c r="CJ189">
        <v>68363</v>
      </c>
      <c r="CK189">
        <v>66419</v>
      </c>
      <c r="CL189">
        <v>69800</v>
      </c>
      <c r="CM189">
        <v>69177</v>
      </c>
      <c r="CN189">
        <v>68746</v>
      </c>
      <c r="CO189">
        <v>70978</v>
      </c>
      <c r="CP189">
        <v>72821</v>
      </c>
      <c r="CQ189">
        <v>73802</v>
      </c>
      <c r="CR189">
        <v>74275</v>
      </c>
      <c r="CS189">
        <v>74312</v>
      </c>
      <c r="CT189">
        <v>74350</v>
      </c>
      <c r="CU189">
        <v>74020</v>
      </c>
      <c r="CV189">
        <v>73689</v>
      </c>
      <c r="CW189">
        <v>74414</v>
      </c>
      <c r="CX189">
        <v>75137</v>
      </c>
      <c r="CY189">
        <v>78078</v>
      </c>
      <c r="CZ189">
        <v>81018</v>
      </c>
      <c r="DA189">
        <v>84512</v>
      </c>
      <c r="DB189">
        <v>88007</v>
      </c>
      <c r="DC189">
        <v>91582</v>
      </c>
      <c r="DD189">
        <v>95157</v>
      </c>
      <c r="DE189">
        <v>98737</v>
      </c>
      <c r="DF189">
        <v>102316</v>
      </c>
      <c r="DG189">
        <v>105979</v>
      </c>
      <c r="DH189">
        <v>109642</v>
      </c>
      <c r="DI189">
        <v>112029</v>
      </c>
      <c r="DJ189">
        <v>114415</v>
      </c>
      <c r="DK189">
        <v>115494</v>
      </c>
      <c r="DL189">
        <v>116574</v>
      </c>
      <c r="DM189">
        <v>116976</v>
      </c>
      <c r="DN189">
        <v>117379</v>
      </c>
      <c r="DO189">
        <v>118507</v>
      </c>
      <c r="DP189">
        <v>119634</v>
      </c>
      <c r="DQ189">
        <v>121296</v>
      </c>
      <c r="DR189">
        <v>122958</v>
      </c>
      <c r="DS189">
        <v>121384</v>
      </c>
      <c r="DT189">
        <v>119810</v>
      </c>
      <c r="DU189">
        <v>118437</v>
      </c>
      <c r="DV189">
        <v>117063</v>
      </c>
      <c r="DW189">
        <v>117072</v>
      </c>
      <c r="DX189">
        <v>117081</v>
      </c>
      <c r="DY189">
        <v>117435</v>
      </c>
      <c r="DZ189">
        <v>117789</v>
      </c>
      <c r="EA189">
        <v>118760</v>
      </c>
      <c r="EB189">
        <v>119590</v>
      </c>
      <c r="EC189">
        <v>119713</v>
      </c>
      <c r="ED189">
        <v>119964</v>
      </c>
      <c r="EE189">
        <v>120131</v>
      </c>
      <c r="EF189">
        <v>120364</v>
      </c>
      <c r="EG189">
        <v>120640</v>
      </c>
      <c r="EH189">
        <v>121311</v>
      </c>
      <c r="EI189">
        <v>121837</v>
      </c>
      <c r="EJ189">
        <v>122597</v>
      </c>
      <c r="EK189">
        <v>123365</v>
      </c>
      <c r="EL189">
        <v>123832</v>
      </c>
      <c r="EM189">
        <v>128575</v>
      </c>
      <c r="EN189">
        <v>127608</v>
      </c>
      <c r="EO189">
        <v>133280</v>
      </c>
      <c r="EP189">
        <v>137238</v>
      </c>
      <c r="EQ189">
        <v>139919</v>
      </c>
      <c r="ER189">
        <v>137683</v>
      </c>
      <c r="ES189">
        <v>146200</v>
      </c>
      <c r="ET189">
        <v>150643</v>
      </c>
      <c r="EU189">
        <v>151619</v>
      </c>
      <c r="EV189">
        <v>157689</v>
      </c>
      <c r="EW189">
        <v>158936</v>
      </c>
      <c r="EX189">
        <v>0</v>
      </c>
    </row>
    <row r="190" spans="1:154">
      <c r="A190" t="s">
        <v>152</v>
      </c>
      <c r="B190">
        <v>6016</v>
      </c>
      <c r="C190">
        <v>18216</v>
      </c>
      <c r="D190">
        <v>19575</v>
      </c>
      <c r="E190">
        <v>21269</v>
      </c>
      <c r="F190">
        <v>23575</v>
      </c>
      <c r="G190">
        <v>25601</v>
      </c>
      <c r="H190">
        <v>28113</v>
      </c>
      <c r="I190">
        <v>30873</v>
      </c>
      <c r="J190">
        <v>33357</v>
      </c>
      <c r="K190">
        <v>35554</v>
      </c>
      <c r="L190">
        <v>37793</v>
      </c>
      <c r="M190">
        <v>39547</v>
      </c>
      <c r="N190">
        <v>41039</v>
      </c>
      <c r="O190">
        <v>42173</v>
      </c>
      <c r="P190">
        <v>43194</v>
      </c>
      <c r="Q190">
        <v>44602</v>
      </c>
      <c r="R190">
        <v>46278</v>
      </c>
      <c r="S190">
        <v>47885</v>
      </c>
      <c r="T190">
        <v>49755</v>
      </c>
      <c r="U190">
        <v>51647</v>
      </c>
      <c r="V190">
        <v>54164</v>
      </c>
      <c r="W190">
        <v>56580</v>
      </c>
      <c r="X190">
        <v>59363</v>
      </c>
      <c r="Y190">
        <v>61772</v>
      </c>
      <c r="Z190">
        <v>64399</v>
      </c>
      <c r="AA190">
        <v>66455</v>
      </c>
      <c r="AB190">
        <v>68591</v>
      </c>
      <c r="AC190">
        <v>71191</v>
      </c>
      <c r="AD190">
        <v>74207</v>
      </c>
      <c r="AE190">
        <v>78819</v>
      </c>
      <c r="AF190">
        <v>81696</v>
      </c>
      <c r="AG190">
        <v>83742</v>
      </c>
      <c r="AH190">
        <v>86005</v>
      </c>
      <c r="AI190">
        <v>89436</v>
      </c>
      <c r="AJ190">
        <v>92299</v>
      </c>
      <c r="AK190">
        <v>93273</v>
      </c>
      <c r="AL190">
        <v>94697</v>
      </c>
      <c r="AM190">
        <v>96036</v>
      </c>
      <c r="AN190">
        <v>96714</v>
      </c>
      <c r="AO190">
        <v>96968</v>
      </c>
      <c r="AP190">
        <v>98647</v>
      </c>
      <c r="AQ190">
        <v>100224</v>
      </c>
      <c r="AR190">
        <v>102096</v>
      </c>
      <c r="AS190">
        <v>103383</v>
      </c>
      <c r="AT190">
        <v>104961</v>
      </c>
      <c r="AU190">
        <v>106189</v>
      </c>
      <c r="AV190">
        <v>107423</v>
      </c>
      <c r="AW190">
        <v>108599</v>
      </c>
      <c r="AX190">
        <v>110215</v>
      </c>
      <c r="AY190">
        <v>111575</v>
      </c>
      <c r="AZ190">
        <v>112113</v>
      </c>
      <c r="BA190">
        <v>112955</v>
      </c>
      <c r="BB190">
        <v>113723</v>
      </c>
      <c r="BC190">
        <v>113714</v>
      </c>
      <c r="BD190">
        <v>113895</v>
      </c>
      <c r="BE190">
        <v>113757</v>
      </c>
      <c r="BF190">
        <v>113679</v>
      </c>
      <c r="BG190">
        <v>113677</v>
      </c>
      <c r="BH190">
        <v>110636</v>
      </c>
      <c r="BI190">
        <v>109450</v>
      </c>
      <c r="BJ190">
        <v>108285</v>
      </c>
      <c r="BK190">
        <v>107810</v>
      </c>
      <c r="BL190">
        <v>107866</v>
      </c>
      <c r="BM190">
        <v>109147</v>
      </c>
      <c r="BN190">
        <v>110507</v>
      </c>
      <c r="BO190">
        <v>111787</v>
      </c>
      <c r="BP190">
        <v>112906</v>
      </c>
      <c r="BQ190">
        <v>113034</v>
      </c>
      <c r="BR190">
        <v>113809</v>
      </c>
      <c r="BS190">
        <v>114312</v>
      </c>
      <c r="BT190">
        <v>114862</v>
      </c>
      <c r="BU190">
        <v>115932</v>
      </c>
      <c r="BV190">
        <v>117627</v>
      </c>
      <c r="BW190">
        <v>118288</v>
      </c>
      <c r="BX190">
        <v>119369</v>
      </c>
      <c r="BY190">
        <v>120293</v>
      </c>
      <c r="BZ190">
        <v>121307</v>
      </c>
      <c r="CA190">
        <v>122337</v>
      </c>
      <c r="CB190">
        <v>123349</v>
      </c>
      <c r="CC190">
        <v>123104</v>
      </c>
      <c r="CD190">
        <v>127358</v>
      </c>
      <c r="CE190">
        <v>128478</v>
      </c>
      <c r="CF190">
        <v>128883</v>
      </c>
      <c r="CG190">
        <v>129227</v>
      </c>
      <c r="CH190">
        <v>131805</v>
      </c>
      <c r="CI190">
        <v>132190</v>
      </c>
      <c r="CJ190">
        <v>131439</v>
      </c>
      <c r="CK190">
        <v>131590</v>
      </c>
      <c r="CL190">
        <v>130535</v>
      </c>
      <c r="CM190">
        <v>129948</v>
      </c>
      <c r="CN190">
        <v>131086</v>
      </c>
      <c r="CO190">
        <v>128952</v>
      </c>
      <c r="CP190">
        <v>129708</v>
      </c>
      <c r="CQ190">
        <v>128214</v>
      </c>
      <c r="CR190">
        <v>126612</v>
      </c>
      <c r="CS190">
        <v>124378</v>
      </c>
      <c r="CT190">
        <v>124372</v>
      </c>
      <c r="CU190">
        <v>124292</v>
      </c>
      <c r="CV190">
        <v>128130</v>
      </c>
      <c r="CW190">
        <v>127342</v>
      </c>
      <c r="CX190">
        <v>129167</v>
      </c>
      <c r="CY190">
        <v>130845</v>
      </c>
      <c r="CZ190">
        <v>137052</v>
      </c>
      <c r="DA190">
        <v>139379</v>
      </c>
      <c r="DB190">
        <v>143635</v>
      </c>
      <c r="DC190">
        <v>146075</v>
      </c>
      <c r="DD190">
        <v>148108</v>
      </c>
      <c r="DE190">
        <v>155158</v>
      </c>
      <c r="DF190">
        <v>159148</v>
      </c>
      <c r="DG190">
        <v>160118</v>
      </c>
      <c r="DH190">
        <v>163996</v>
      </c>
      <c r="DI190">
        <v>170763</v>
      </c>
      <c r="DJ190">
        <v>175420</v>
      </c>
      <c r="DK190">
        <v>181815</v>
      </c>
      <c r="DL190">
        <v>186021</v>
      </c>
      <c r="DM190">
        <v>190440</v>
      </c>
      <c r="DN190">
        <v>193897</v>
      </c>
      <c r="DO190">
        <v>195525</v>
      </c>
      <c r="DP190">
        <v>193684</v>
      </c>
      <c r="DQ190">
        <v>189067</v>
      </c>
      <c r="DR190">
        <v>187358</v>
      </c>
      <c r="DS190">
        <v>184266</v>
      </c>
      <c r="DT190">
        <v>187035</v>
      </c>
      <c r="DU190">
        <v>191998</v>
      </c>
      <c r="DV190">
        <v>194075</v>
      </c>
      <c r="DW190">
        <v>195003</v>
      </c>
      <c r="DX190">
        <v>195200</v>
      </c>
      <c r="DY190">
        <v>200520</v>
      </c>
      <c r="DZ190">
        <v>204854</v>
      </c>
      <c r="EA190">
        <v>204038</v>
      </c>
      <c r="EB190">
        <v>204033</v>
      </c>
      <c r="EC190">
        <v>204173</v>
      </c>
      <c r="ED190">
        <v>202847</v>
      </c>
      <c r="EE190">
        <v>201673</v>
      </c>
      <c r="EF190">
        <v>202672</v>
      </c>
      <c r="EG190">
        <v>205220</v>
      </c>
      <c r="EH190">
        <v>206217</v>
      </c>
      <c r="EI190">
        <v>207183</v>
      </c>
      <c r="EJ190">
        <v>204555</v>
      </c>
      <c r="EK190">
        <v>204313</v>
      </c>
      <c r="EL190">
        <v>204030</v>
      </c>
      <c r="EM190">
        <v>206192</v>
      </c>
      <c r="EN190">
        <v>210037</v>
      </c>
      <c r="EO190">
        <v>208105</v>
      </c>
      <c r="EP190">
        <v>209234</v>
      </c>
      <c r="EQ190">
        <v>213270</v>
      </c>
      <c r="ER190">
        <v>213845</v>
      </c>
      <c r="ES190">
        <v>217772</v>
      </c>
      <c r="ET190">
        <v>221627</v>
      </c>
      <c r="EU190">
        <v>222857</v>
      </c>
      <c r="EV190">
        <v>224235</v>
      </c>
      <c r="EW190">
        <v>227205</v>
      </c>
      <c r="EX190">
        <v>0</v>
      </c>
    </row>
    <row r="191" spans="1:154">
      <c r="A191" t="s">
        <v>295</v>
      </c>
      <c r="B191">
        <v>6110</v>
      </c>
      <c r="C191">
        <v>8797</v>
      </c>
      <c r="D191">
        <v>9017</v>
      </c>
      <c r="E191">
        <v>9322</v>
      </c>
      <c r="F191">
        <v>9604</v>
      </c>
      <c r="G191">
        <v>10054</v>
      </c>
      <c r="H191">
        <v>10295</v>
      </c>
      <c r="I191">
        <v>10597</v>
      </c>
      <c r="J191">
        <v>10890</v>
      </c>
      <c r="K191">
        <v>11166</v>
      </c>
      <c r="L191">
        <v>11602</v>
      </c>
      <c r="M191">
        <v>12200</v>
      </c>
      <c r="N191">
        <v>12519</v>
      </c>
      <c r="O191">
        <v>12990</v>
      </c>
      <c r="P191">
        <v>13226</v>
      </c>
      <c r="Q191">
        <v>13667</v>
      </c>
      <c r="R191">
        <v>13773</v>
      </c>
      <c r="S191">
        <v>13983</v>
      </c>
      <c r="T191">
        <v>14099</v>
      </c>
      <c r="U191">
        <v>14149</v>
      </c>
      <c r="V191">
        <v>14651</v>
      </c>
      <c r="W191">
        <v>14726</v>
      </c>
      <c r="X191">
        <v>14935</v>
      </c>
      <c r="Y191">
        <v>14961</v>
      </c>
      <c r="Z191">
        <v>15255</v>
      </c>
      <c r="AA191">
        <v>15319</v>
      </c>
      <c r="AB191">
        <v>15345</v>
      </c>
      <c r="AC191">
        <v>15321</v>
      </c>
      <c r="AD191">
        <v>15309</v>
      </c>
      <c r="AE191">
        <v>15400</v>
      </c>
      <c r="AF191">
        <v>15197</v>
      </c>
      <c r="AG191">
        <v>15364</v>
      </c>
      <c r="AH191">
        <v>15550</v>
      </c>
      <c r="AI191">
        <v>15333</v>
      </c>
      <c r="AJ191">
        <v>15228</v>
      </c>
      <c r="AK191">
        <v>15408</v>
      </c>
      <c r="AL191">
        <v>15331</v>
      </c>
      <c r="AM191">
        <v>15448</v>
      </c>
      <c r="AN191">
        <v>15637</v>
      </c>
      <c r="AO191">
        <v>15586</v>
      </c>
      <c r="AP191">
        <v>15603</v>
      </c>
      <c r="AQ191">
        <v>15132</v>
      </c>
      <c r="AR191">
        <v>15118</v>
      </c>
      <c r="AS191">
        <v>15295</v>
      </c>
      <c r="AT191">
        <v>15299</v>
      </c>
      <c r="AU191">
        <v>15181</v>
      </c>
      <c r="AV191">
        <v>15243</v>
      </c>
      <c r="AW191">
        <v>15311</v>
      </c>
      <c r="AX191">
        <v>16061</v>
      </c>
      <c r="AY191">
        <v>16562</v>
      </c>
      <c r="AZ191">
        <v>16322</v>
      </c>
      <c r="BA191">
        <v>16675</v>
      </c>
      <c r="BB191">
        <v>16886</v>
      </c>
      <c r="BC191">
        <v>16173</v>
      </c>
      <c r="BD191">
        <v>17066</v>
      </c>
      <c r="BE191">
        <v>16306</v>
      </c>
      <c r="BF191">
        <v>16453</v>
      </c>
      <c r="BG191">
        <v>15645</v>
      </c>
      <c r="BH191">
        <v>14506</v>
      </c>
      <c r="BI191">
        <v>15055</v>
      </c>
      <c r="BJ191">
        <v>14529</v>
      </c>
      <c r="BK191">
        <v>14637</v>
      </c>
      <c r="BL191">
        <v>14941</v>
      </c>
      <c r="BM191">
        <v>15024</v>
      </c>
      <c r="BN191">
        <v>15199</v>
      </c>
      <c r="BO191">
        <v>15397</v>
      </c>
      <c r="BP191">
        <v>15558</v>
      </c>
      <c r="BQ191">
        <v>15746</v>
      </c>
      <c r="BR191">
        <v>15938</v>
      </c>
      <c r="BS191">
        <v>16126</v>
      </c>
      <c r="BT191">
        <v>16324</v>
      </c>
      <c r="BU191">
        <v>16526</v>
      </c>
      <c r="BV191">
        <v>16734</v>
      </c>
      <c r="BW191">
        <v>16946</v>
      </c>
      <c r="BX191">
        <v>17160</v>
      </c>
      <c r="BY191">
        <v>17382</v>
      </c>
      <c r="BZ191">
        <v>17607</v>
      </c>
      <c r="CA191">
        <v>18673</v>
      </c>
      <c r="CB191">
        <v>20681</v>
      </c>
      <c r="CC191">
        <v>21499</v>
      </c>
      <c r="CD191">
        <v>22410</v>
      </c>
      <c r="CE191">
        <v>22793</v>
      </c>
      <c r="CF191">
        <v>23968</v>
      </c>
      <c r="CG191">
        <v>23855</v>
      </c>
      <c r="CH191">
        <v>25687</v>
      </c>
      <c r="CI191">
        <v>24300</v>
      </c>
      <c r="CJ191">
        <v>24741</v>
      </c>
      <c r="CK191">
        <v>21781</v>
      </c>
      <c r="CL191">
        <v>22122</v>
      </c>
      <c r="CM191">
        <v>21862</v>
      </c>
      <c r="CN191">
        <v>20503</v>
      </c>
      <c r="CO191">
        <v>20944</v>
      </c>
      <c r="CP191">
        <v>20984</v>
      </c>
      <c r="CQ191">
        <v>20925</v>
      </c>
      <c r="CR191">
        <v>20766</v>
      </c>
      <c r="CS191">
        <v>20927</v>
      </c>
      <c r="CT191">
        <v>21098</v>
      </c>
      <c r="CU191">
        <v>21297</v>
      </c>
      <c r="CV191">
        <v>22796</v>
      </c>
      <c r="CW191">
        <v>21453</v>
      </c>
      <c r="CX191">
        <v>20399</v>
      </c>
      <c r="CY191">
        <v>19055</v>
      </c>
      <c r="CZ191">
        <v>17755</v>
      </c>
      <c r="DA191">
        <v>17160</v>
      </c>
      <c r="DB191">
        <v>15004</v>
      </c>
      <c r="DC191">
        <v>13603</v>
      </c>
      <c r="DD191">
        <v>11653</v>
      </c>
      <c r="DE191">
        <v>14231</v>
      </c>
      <c r="DF191">
        <v>13437</v>
      </c>
      <c r="DG191">
        <v>13077</v>
      </c>
      <c r="DH191">
        <v>13254</v>
      </c>
      <c r="DI191">
        <v>14279</v>
      </c>
      <c r="DJ191">
        <v>15337</v>
      </c>
      <c r="DK191">
        <v>16414</v>
      </c>
      <c r="DL191">
        <v>17517</v>
      </c>
      <c r="DM191">
        <v>17417</v>
      </c>
      <c r="DN191">
        <v>17310</v>
      </c>
      <c r="DO191">
        <v>17227</v>
      </c>
      <c r="DP191">
        <v>17114</v>
      </c>
      <c r="DQ191">
        <v>15768</v>
      </c>
      <c r="DR191">
        <v>14489</v>
      </c>
      <c r="DS191">
        <v>13236</v>
      </c>
      <c r="DT191">
        <v>11964</v>
      </c>
      <c r="DU191">
        <v>11919</v>
      </c>
      <c r="DV191">
        <v>11876</v>
      </c>
      <c r="DW191">
        <v>11825</v>
      </c>
      <c r="DX191">
        <v>11787</v>
      </c>
      <c r="DY191">
        <v>11694</v>
      </c>
      <c r="DZ191">
        <v>11570</v>
      </c>
      <c r="EA191">
        <v>11421</v>
      </c>
      <c r="EB191">
        <v>11247</v>
      </c>
      <c r="EC191">
        <v>11143</v>
      </c>
      <c r="ED191">
        <v>10990</v>
      </c>
      <c r="EE191">
        <v>10829</v>
      </c>
      <c r="EF191">
        <v>10698</v>
      </c>
      <c r="EG191">
        <v>10364</v>
      </c>
      <c r="EH191">
        <v>10010</v>
      </c>
      <c r="EI191">
        <v>9633</v>
      </c>
      <c r="EJ191">
        <v>9242</v>
      </c>
      <c r="EK191">
        <v>9359</v>
      </c>
      <c r="EL191">
        <v>9462</v>
      </c>
      <c r="EM191">
        <v>9565</v>
      </c>
      <c r="EN191">
        <v>9647</v>
      </c>
      <c r="EO191">
        <v>9842</v>
      </c>
      <c r="EP191">
        <v>10030</v>
      </c>
      <c r="EQ191">
        <v>10214</v>
      </c>
      <c r="ER191">
        <v>10408</v>
      </c>
      <c r="ES191">
        <v>9926</v>
      </c>
      <c r="ET191">
        <v>9598</v>
      </c>
      <c r="EU191">
        <v>8316</v>
      </c>
      <c r="EV191">
        <v>8327</v>
      </c>
      <c r="EW191">
        <v>8162</v>
      </c>
      <c r="EX191">
        <v>0</v>
      </c>
    </row>
    <row r="192" spans="1:154">
      <c r="A192" t="s">
        <v>153</v>
      </c>
      <c r="B192">
        <v>18732</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86</v>
      </c>
      <c r="AH192">
        <v>219</v>
      </c>
      <c r="AI192">
        <v>367</v>
      </c>
      <c r="AJ192">
        <v>500</v>
      </c>
      <c r="AK192">
        <v>609</v>
      </c>
      <c r="AL192">
        <v>687</v>
      </c>
      <c r="AM192">
        <v>796</v>
      </c>
      <c r="AN192">
        <v>1000</v>
      </c>
      <c r="AO192">
        <v>1297</v>
      </c>
      <c r="AP192">
        <v>1688</v>
      </c>
      <c r="AQ192">
        <v>2110</v>
      </c>
      <c r="AR192">
        <v>2500</v>
      </c>
      <c r="AS192">
        <v>2875</v>
      </c>
      <c r="AT192">
        <v>3250</v>
      </c>
      <c r="AU192">
        <v>3625</v>
      </c>
      <c r="AV192">
        <v>4000</v>
      </c>
      <c r="AW192">
        <v>4375</v>
      </c>
      <c r="AX192">
        <v>4750</v>
      </c>
      <c r="AY192">
        <v>5125</v>
      </c>
      <c r="AZ192">
        <v>5500</v>
      </c>
      <c r="BA192">
        <v>5875</v>
      </c>
      <c r="BB192">
        <v>6250</v>
      </c>
      <c r="BC192">
        <v>6625</v>
      </c>
      <c r="BD192">
        <v>7000</v>
      </c>
      <c r="BE192">
        <v>7375</v>
      </c>
      <c r="BF192">
        <v>7750</v>
      </c>
      <c r="BG192">
        <v>8125</v>
      </c>
      <c r="BH192">
        <v>8500</v>
      </c>
      <c r="BI192">
        <v>8879</v>
      </c>
      <c r="BJ192">
        <v>9267</v>
      </c>
      <c r="BK192">
        <v>9646</v>
      </c>
      <c r="BL192">
        <v>10000</v>
      </c>
      <c r="BM192">
        <v>10320</v>
      </c>
      <c r="BN192">
        <v>10598</v>
      </c>
      <c r="BO192">
        <v>10921</v>
      </c>
      <c r="BP192">
        <v>11427</v>
      </c>
      <c r="BQ192">
        <v>20033</v>
      </c>
      <c r="BR192">
        <v>26415</v>
      </c>
      <c r="BS192">
        <v>30662</v>
      </c>
      <c r="BT192">
        <v>36489</v>
      </c>
      <c r="BU192">
        <v>41000</v>
      </c>
      <c r="BV192">
        <v>46898</v>
      </c>
      <c r="BW192">
        <v>49554</v>
      </c>
      <c r="BX192">
        <v>60139</v>
      </c>
      <c r="BY192">
        <v>70395</v>
      </c>
      <c r="BZ192">
        <v>78426</v>
      </c>
      <c r="CA192">
        <v>87576</v>
      </c>
      <c r="CB192">
        <v>93943</v>
      </c>
      <c r="CC192">
        <v>84353</v>
      </c>
      <c r="CD192">
        <v>98549</v>
      </c>
      <c r="CE192">
        <v>98553</v>
      </c>
      <c r="CF192">
        <v>97972</v>
      </c>
      <c r="CG192">
        <v>97313</v>
      </c>
      <c r="CH192">
        <v>98289</v>
      </c>
      <c r="CI192">
        <v>97579</v>
      </c>
      <c r="CJ192">
        <v>96002</v>
      </c>
      <c r="CK192">
        <v>95056</v>
      </c>
      <c r="CL192">
        <v>93214</v>
      </c>
      <c r="CM192">
        <v>91687</v>
      </c>
      <c r="CN192">
        <v>91334</v>
      </c>
      <c r="CO192">
        <v>88674</v>
      </c>
      <c r="CP192">
        <v>87973</v>
      </c>
      <c r="CQ192">
        <v>85713</v>
      </c>
      <c r="CR192">
        <v>83367</v>
      </c>
      <c r="CS192">
        <v>80600</v>
      </c>
      <c r="CT192">
        <v>79254</v>
      </c>
      <c r="CU192">
        <v>79203</v>
      </c>
      <c r="CV192">
        <v>81649</v>
      </c>
      <c r="CW192">
        <v>83582</v>
      </c>
      <c r="CX192">
        <v>93383</v>
      </c>
      <c r="CY192">
        <v>95307</v>
      </c>
      <c r="CZ192">
        <v>98953</v>
      </c>
      <c r="DA192">
        <v>97525</v>
      </c>
      <c r="DB192">
        <v>107248</v>
      </c>
      <c r="DC192">
        <v>105472</v>
      </c>
      <c r="DD192">
        <v>107289</v>
      </c>
      <c r="DE192">
        <v>113437</v>
      </c>
      <c r="DF192">
        <v>116215</v>
      </c>
      <c r="DG192">
        <v>120235</v>
      </c>
      <c r="DH192">
        <v>119187</v>
      </c>
      <c r="DI192">
        <v>125461</v>
      </c>
      <c r="DJ192">
        <v>133138</v>
      </c>
      <c r="DK192">
        <v>136361</v>
      </c>
      <c r="DL192">
        <v>142900</v>
      </c>
      <c r="DM192">
        <v>145005</v>
      </c>
      <c r="DN192">
        <v>141893</v>
      </c>
      <c r="DO192">
        <v>131522</v>
      </c>
      <c r="DP192">
        <v>127350</v>
      </c>
      <c r="DQ192">
        <v>114906</v>
      </c>
      <c r="DR192">
        <v>90863</v>
      </c>
      <c r="DS192">
        <v>77932</v>
      </c>
      <c r="DT192">
        <v>92532</v>
      </c>
      <c r="DU192">
        <v>107790</v>
      </c>
      <c r="DV192">
        <v>112368</v>
      </c>
      <c r="DW192">
        <v>116768</v>
      </c>
      <c r="DX192">
        <v>105338</v>
      </c>
      <c r="DY192">
        <v>116253</v>
      </c>
      <c r="DZ192">
        <v>126967</v>
      </c>
      <c r="EA192">
        <v>130758</v>
      </c>
      <c r="EB192">
        <v>129128</v>
      </c>
      <c r="EC192">
        <v>115457</v>
      </c>
      <c r="ED192">
        <v>124982</v>
      </c>
      <c r="EE192">
        <v>135249</v>
      </c>
      <c r="EF192">
        <v>132554</v>
      </c>
      <c r="EG192">
        <v>138558</v>
      </c>
      <c r="EH192">
        <v>138633</v>
      </c>
      <c r="EI192">
        <v>148378</v>
      </c>
      <c r="EJ192">
        <v>149287</v>
      </c>
      <c r="EK192">
        <v>154148</v>
      </c>
      <c r="EL192">
        <v>162430</v>
      </c>
      <c r="EM192">
        <v>164706</v>
      </c>
      <c r="EN192">
        <v>170215</v>
      </c>
      <c r="EO192">
        <v>168902</v>
      </c>
      <c r="EP192">
        <v>173611</v>
      </c>
      <c r="EQ192">
        <v>176534</v>
      </c>
      <c r="ER192">
        <v>176458</v>
      </c>
      <c r="ES192">
        <v>171041</v>
      </c>
      <c r="ET192">
        <v>178054</v>
      </c>
      <c r="EU192">
        <v>178937</v>
      </c>
      <c r="EV192">
        <v>181529</v>
      </c>
      <c r="EW192">
        <v>186584</v>
      </c>
      <c r="EX192">
        <v>0</v>
      </c>
    </row>
    <row r="193" spans="1:154">
      <c r="A193" t="s">
        <v>294</v>
      </c>
      <c r="B193">
        <v>18736</v>
      </c>
      <c r="C193">
        <v>35504</v>
      </c>
      <c r="D193">
        <v>35908</v>
      </c>
      <c r="E193">
        <v>38316</v>
      </c>
      <c r="F193">
        <v>37100</v>
      </c>
      <c r="G193">
        <v>34654</v>
      </c>
      <c r="H193">
        <v>38460</v>
      </c>
      <c r="I193">
        <v>41618</v>
      </c>
      <c r="J193">
        <v>44300</v>
      </c>
      <c r="K193">
        <v>45689</v>
      </c>
      <c r="L193">
        <v>46506</v>
      </c>
      <c r="M193">
        <v>43646</v>
      </c>
      <c r="N193">
        <v>47800</v>
      </c>
      <c r="O193">
        <v>45088</v>
      </c>
      <c r="P193">
        <v>44136</v>
      </c>
      <c r="Q193">
        <v>50162</v>
      </c>
      <c r="R193">
        <v>60200</v>
      </c>
      <c r="S193">
        <v>68737</v>
      </c>
      <c r="T193">
        <v>81807</v>
      </c>
      <c r="U193">
        <v>87559</v>
      </c>
      <c r="V193">
        <v>89641</v>
      </c>
      <c r="W193">
        <v>88715</v>
      </c>
      <c r="X193">
        <v>87637</v>
      </c>
      <c r="Y193">
        <v>96406</v>
      </c>
      <c r="Z193">
        <v>96514</v>
      </c>
      <c r="AA193">
        <v>105957</v>
      </c>
      <c r="AB193">
        <v>111742</v>
      </c>
      <c r="AC193">
        <v>105134</v>
      </c>
      <c r="AD193">
        <v>120071</v>
      </c>
      <c r="AE193">
        <v>135544</v>
      </c>
      <c r="AF193">
        <v>147760</v>
      </c>
      <c r="AG193">
        <v>140408</v>
      </c>
      <c r="AH193">
        <v>150215</v>
      </c>
      <c r="AI193">
        <v>184755</v>
      </c>
      <c r="AJ193">
        <v>196669</v>
      </c>
      <c r="AK193">
        <v>210476</v>
      </c>
      <c r="AL193">
        <v>170087</v>
      </c>
      <c r="AM193">
        <v>188043</v>
      </c>
      <c r="AN193">
        <v>196898</v>
      </c>
      <c r="AO193">
        <v>204078</v>
      </c>
      <c r="AP193">
        <v>212634</v>
      </c>
      <c r="AQ193">
        <v>225318</v>
      </c>
      <c r="AR193">
        <v>251759</v>
      </c>
      <c r="AS193">
        <v>270927</v>
      </c>
      <c r="AT193">
        <v>277832</v>
      </c>
      <c r="AU193">
        <v>267614</v>
      </c>
      <c r="AV193">
        <v>282130</v>
      </c>
      <c r="AW193">
        <v>250979</v>
      </c>
      <c r="AX193">
        <v>284569</v>
      </c>
      <c r="AY193">
        <v>327145</v>
      </c>
      <c r="AZ193">
        <v>328790</v>
      </c>
      <c r="BA193">
        <v>357453</v>
      </c>
      <c r="BB193">
        <v>394962</v>
      </c>
      <c r="BC193">
        <v>388418</v>
      </c>
      <c r="BD193">
        <v>391220</v>
      </c>
      <c r="BE193">
        <v>400848</v>
      </c>
      <c r="BF193">
        <v>431666</v>
      </c>
      <c r="BG193">
        <v>463983</v>
      </c>
      <c r="BH193">
        <v>465277</v>
      </c>
      <c r="BI193">
        <v>487775</v>
      </c>
      <c r="BJ193">
        <v>506221</v>
      </c>
      <c r="BK193">
        <v>492220</v>
      </c>
      <c r="BL193">
        <v>494757</v>
      </c>
      <c r="BM193">
        <v>520213</v>
      </c>
      <c r="BN193">
        <v>521682</v>
      </c>
      <c r="BO193">
        <v>558839</v>
      </c>
      <c r="BP193">
        <v>612334</v>
      </c>
      <c r="BQ193">
        <v>667210</v>
      </c>
      <c r="BR193">
        <v>703520</v>
      </c>
      <c r="BS193">
        <v>736723</v>
      </c>
      <c r="BT193">
        <v>762670</v>
      </c>
      <c r="BU193">
        <v>802307</v>
      </c>
      <c r="BV193">
        <v>846588</v>
      </c>
      <c r="BW193">
        <v>848717</v>
      </c>
      <c r="BX193">
        <v>952228</v>
      </c>
      <c r="BY193">
        <v>1032573</v>
      </c>
      <c r="BZ193">
        <v>1051316</v>
      </c>
      <c r="CA193">
        <v>1153078</v>
      </c>
      <c r="CB193">
        <v>1162493</v>
      </c>
      <c r="CC193">
        <v>1015882</v>
      </c>
      <c r="CD193">
        <v>1188056</v>
      </c>
      <c r="CE193">
        <v>1216866</v>
      </c>
      <c r="CF193">
        <v>1312387</v>
      </c>
      <c r="CG193">
        <v>1231949</v>
      </c>
      <c r="CH193">
        <v>1407716</v>
      </c>
      <c r="CI193">
        <v>1449700</v>
      </c>
      <c r="CJ193">
        <v>1408895</v>
      </c>
      <c r="CK193">
        <v>1429789</v>
      </c>
      <c r="CL193">
        <v>1298683</v>
      </c>
      <c r="CM193">
        <v>1185877</v>
      </c>
      <c r="CN193">
        <v>1265772</v>
      </c>
      <c r="CO193">
        <v>1125466</v>
      </c>
      <c r="CP193">
        <v>1260360</v>
      </c>
      <c r="CQ193">
        <v>1294055</v>
      </c>
      <c r="CR193">
        <v>1192749</v>
      </c>
      <c r="CS193">
        <v>973655</v>
      </c>
      <c r="CT193">
        <v>1056772</v>
      </c>
      <c r="CU193">
        <v>1035799</v>
      </c>
      <c r="CV193">
        <v>1215260</v>
      </c>
      <c r="CW193">
        <v>1273898</v>
      </c>
      <c r="CX193">
        <v>1420987</v>
      </c>
      <c r="CY193">
        <v>1446593</v>
      </c>
      <c r="CZ193">
        <v>1444746</v>
      </c>
      <c r="DA193">
        <v>1414445</v>
      </c>
      <c r="DB193">
        <v>1557152</v>
      </c>
      <c r="DC193">
        <v>1514044</v>
      </c>
      <c r="DD193">
        <v>1540028</v>
      </c>
      <c r="DE193">
        <v>1588510</v>
      </c>
      <c r="DF193">
        <v>1605563</v>
      </c>
      <c r="DG193">
        <v>1673634</v>
      </c>
      <c r="DH193">
        <v>1626350</v>
      </c>
      <c r="DI193">
        <v>1671635</v>
      </c>
      <c r="DJ193">
        <v>1765134</v>
      </c>
      <c r="DK193">
        <v>1762756</v>
      </c>
      <c r="DL193">
        <v>1845558</v>
      </c>
      <c r="DM193">
        <v>1904515</v>
      </c>
      <c r="DN193">
        <v>1875980</v>
      </c>
      <c r="DO193">
        <v>1737253</v>
      </c>
      <c r="DP193">
        <v>1744796</v>
      </c>
      <c r="DQ193">
        <v>1592214</v>
      </c>
      <c r="DR193">
        <v>1227981</v>
      </c>
      <c r="DS193">
        <v>1099245</v>
      </c>
      <c r="DT193">
        <v>1280306</v>
      </c>
      <c r="DU193">
        <v>1484771</v>
      </c>
      <c r="DV193">
        <v>1566234</v>
      </c>
      <c r="DW193">
        <v>1657973</v>
      </c>
      <c r="DX193">
        <v>1470978</v>
      </c>
      <c r="DY193">
        <v>1589563</v>
      </c>
      <c r="DZ193">
        <v>1728779</v>
      </c>
      <c r="EA193">
        <v>1793316</v>
      </c>
      <c r="EB193">
        <v>1741497</v>
      </c>
      <c r="EC193">
        <v>1477612</v>
      </c>
      <c r="ED193">
        <v>1655256</v>
      </c>
      <c r="EE193">
        <v>1866275</v>
      </c>
      <c r="EF193">
        <v>1808668</v>
      </c>
      <c r="EG193">
        <v>1864459</v>
      </c>
      <c r="EH193">
        <v>1810680</v>
      </c>
      <c r="EI193">
        <v>1964837</v>
      </c>
      <c r="EJ193">
        <v>1966848</v>
      </c>
      <c r="EK193">
        <v>2025597</v>
      </c>
      <c r="EL193">
        <v>2172066</v>
      </c>
      <c r="EM193">
        <v>2154716</v>
      </c>
      <c r="EN193">
        <v>2202968</v>
      </c>
      <c r="EO193">
        <v>2172770</v>
      </c>
      <c r="EP193">
        <v>2257772</v>
      </c>
      <c r="EQ193">
        <v>2269646</v>
      </c>
      <c r="ER193">
        <v>2242999</v>
      </c>
      <c r="ES193">
        <v>2057743</v>
      </c>
      <c r="ET193">
        <v>2157226</v>
      </c>
      <c r="EU193">
        <v>2155107</v>
      </c>
      <c r="EV193">
        <v>2175751</v>
      </c>
      <c r="EW193">
        <v>2256268</v>
      </c>
      <c r="EX193">
        <v>0</v>
      </c>
    </row>
    <row r="194" spans="1:154">
      <c r="A194" t="s">
        <v>154</v>
      </c>
      <c r="B194">
        <v>18734</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55</v>
      </c>
      <c r="AP194">
        <v>94</v>
      </c>
      <c r="AQ194">
        <v>211</v>
      </c>
      <c r="AR194">
        <v>500</v>
      </c>
      <c r="AS194">
        <v>945</v>
      </c>
      <c r="AT194">
        <v>1531</v>
      </c>
      <c r="AU194">
        <v>2226</v>
      </c>
      <c r="AV194">
        <v>3000</v>
      </c>
      <c r="AW194">
        <v>3867</v>
      </c>
      <c r="AX194">
        <v>4844</v>
      </c>
      <c r="AY194">
        <v>5899</v>
      </c>
      <c r="AZ194">
        <v>7000</v>
      </c>
      <c r="BA194">
        <v>8156</v>
      </c>
      <c r="BB194">
        <v>9375</v>
      </c>
      <c r="BC194">
        <v>10656</v>
      </c>
      <c r="BD194">
        <v>12000</v>
      </c>
      <c r="BE194">
        <v>13406</v>
      </c>
      <c r="BF194">
        <v>14875</v>
      </c>
      <c r="BG194">
        <v>16406</v>
      </c>
      <c r="BH194">
        <v>18000</v>
      </c>
      <c r="BI194">
        <v>19649</v>
      </c>
      <c r="BJ194">
        <v>21347</v>
      </c>
      <c r="BK194">
        <v>23121</v>
      </c>
      <c r="BL194">
        <v>25000</v>
      </c>
      <c r="BM194">
        <v>27107</v>
      </c>
      <c r="BN194">
        <v>29100</v>
      </c>
      <c r="BO194">
        <v>31354</v>
      </c>
      <c r="BP194">
        <v>33450</v>
      </c>
      <c r="BQ194">
        <v>34385</v>
      </c>
      <c r="BR194">
        <v>35000</v>
      </c>
      <c r="BS194">
        <v>35763</v>
      </c>
      <c r="BT194">
        <v>39108</v>
      </c>
      <c r="BU194">
        <v>40493</v>
      </c>
      <c r="BV194">
        <v>41034</v>
      </c>
      <c r="BW194">
        <v>40546</v>
      </c>
      <c r="BX194">
        <v>38824</v>
      </c>
      <c r="BY194">
        <v>35883</v>
      </c>
      <c r="BZ194">
        <v>33636</v>
      </c>
      <c r="CA194">
        <v>30500</v>
      </c>
      <c r="CB194">
        <v>32921</v>
      </c>
      <c r="CC194">
        <v>26420</v>
      </c>
      <c r="CD194">
        <v>34137</v>
      </c>
      <c r="CE194">
        <v>33976</v>
      </c>
      <c r="CF194">
        <v>33606</v>
      </c>
      <c r="CG194">
        <v>33204</v>
      </c>
      <c r="CH194">
        <v>33350</v>
      </c>
      <c r="CI194">
        <v>32914</v>
      </c>
      <c r="CJ194">
        <v>32180</v>
      </c>
      <c r="CK194">
        <v>31653</v>
      </c>
      <c r="CL194">
        <v>30821</v>
      </c>
      <c r="CM194">
        <v>30090</v>
      </c>
      <c r="CN194">
        <v>29736</v>
      </c>
      <c r="CO194">
        <v>28624</v>
      </c>
      <c r="CP194">
        <v>28139</v>
      </c>
      <c r="CQ194">
        <v>27148</v>
      </c>
      <c r="CR194">
        <v>26128</v>
      </c>
      <c r="CS194">
        <v>24974</v>
      </c>
      <c r="CT194">
        <v>24254</v>
      </c>
      <c r="CU194">
        <v>24239</v>
      </c>
      <c r="CV194">
        <v>24987</v>
      </c>
      <c r="CW194">
        <v>25970</v>
      </c>
      <c r="CX194">
        <v>29417</v>
      </c>
      <c r="CY194">
        <v>30427</v>
      </c>
      <c r="CZ194">
        <v>32021</v>
      </c>
      <c r="DA194">
        <v>31994</v>
      </c>
      <c r="DB194">
        <v>35669</v>
      </c>
      <c r="DC194">
        <v>35526</v>
      </c>
      <c r="DD194">
        <v>36616</v>
      </c>
      <c r="DE194">
        <v>39251</v>
      </c>
      <c r="DF194">
        <v>40746</v>
      </c>
      <c r="DG194">
        <v>42699</v>
      </c>
      <c r="DH194">
        <v>42849</v>
      </c>
      <c r="DI194">
        <v>45735</v>
      </c>
      <c r="DJ194">
        <v>49205</v>
      </c>
      <c r="DK194">
        <v>51032</v>
      </c>
      <c r="DL194">
        <v>54191</v>
      </c>
      <c r="DM194">
        <v>55668</v>
      </c>
      <c r="DN194">
        <v>55082</v>
      </c>
      <c r="DO194">
        <v>51518</v>
      </c>
      <c r="DP194">
        <v>50453</v>
      </c>
      <c r="DQ194">
        <v>45871</v>
      </c>
      <c r="DR194">
        <v>36234</v>
      </c>
      <c r="DS194">
        <v>31242</v>
      </c>
      <c r="DT194">
        <v>38363</v>
      </c>
      <c r="DU194">
        <v>45917</v>
      </c>
      <c r="DV194">
        <v>48715</v>
      </c>
      <c r="DW194">
        <v>51458</v>
      </c>
      <c r="DX194">
        <v>46761</v>
      </c>
      <c r="DY194">
        <v>52756</v>
      </c>
      <c r="DZ194">
        <v>58764</v>
      </c>
      <c r="EA194">
        <v>61404</v>
      </c>
      <c r="EB194">
        <v>61346</v>
      </c>
      <c r="EC194">
        <v>54306</v>
      </c>
      <c r="ED194">
        <v>59211</v>
      </c>
      <c r="EE194">
        <v>64499</v>
      </c>
      <c r="EF194">
        <v>63111</v>
      </c>
      <c r="EG194">
        <v>66203</v>
      </c>
      <c r="EH194">
        <v>66242</v>
      </c>
      <c r="EI194">
        <v>71261</v>
      </c>
      <c r="EJ194">
        <v>71729</v>
      </c>
      <c r="EK194">
        <v>74232</v>
      </c>
      <c r="EL194">
        <v>78497</v>
      </c>
      <c r="EM194">
        <v>79669</v>
      </c>
      <c r="EN194">
        <v>82507</v>
      </c>
      <c r="EO194">
        <v>81830</v>
      </c>
      <c r="EP194">
        <v>84256</v>
      </c>
      <c r="EQ194">
        <v>85761</v>
      </c>
      <c r="ER194">
        <v>85722</v>
      </c>
      <c r="ES194">
        <v>82932</v>
      </c>
      <c r="ET194">
        <v>86544</v>
      </c>
      <c r="EU194">
        <v>86998</v>
      </c>
      <c r="EV194">
        <v>88333</v>
      </c>
      <c r="EW194">
        <v>90936</v>
      </c>
      <c r="EX194">
        <v>0</v>
      </c>
    </row>
    <row r="195" spans="1:154">
      <c r="A195" t="s">
        <v>293</v>
      </c>
      <c r="B195">
        <v>18742</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6773</v>
      </c>
      <c r="AE195">
        <v>7353</v>
      </c>
      <c r="AF195">
        <v>6799</v>
      </c>
      <c r="AG195">
        <v>5803</v>
      </c>
      <c r="AH195">
        <v>5545</v>
      </c>
      <c r="AI195">
        <v>7522</v>
      </c>
      <c r="AJ195">
        <v>9277</v>
      </c>
      <c r="AK195">
        <v>10894</v>
      </c>
      <c r="AL195">
        <v>9098</v>
      </c>
      <c r="AM195">
        <v>9065</v>
      </c>
      <c r="AN195">
        <v>8870</v>
      </c>
      <c r="AO195">
        <v>7832</v>
      </c>
      <c r="AP195">
        <v>7448</v>
      </c>
      <c r="AQ195">
        <v>7371</v>
      </c>
      <c r="AR195">
        <v>7614</v>
      </c>
      <c r="AS195">
        <v>8029</v>
      </c>
      <c r="AT195">
        <v>7780</v>
      </c>
      <c r="AU195">
        <v>7257</v>
      </c>
      <c r="AV195">
        <v>8380</v>
      </c>
      <c r="AW195">
        <v>6961</v>
      </c>
      <c r="AX195">
        <v>7772</v>
      </c>
      <c r="AY195">
        <v>9730</v>
      </c>
      <c r="AZ195">
        <v>10273</v>
      </c>
      <c r="BA195">
        <v>12235</v>
      </c>
      <c r="BB195">
        <v>13102</v>
      </c>
      <c r="BC195">
        <v>14241</v>
      </c>
      <c r="BD195">
        <v>15673</v>
      </c>
      <c r="BE195">
        <v>15615</v>
      </c>
      <c r="BF195">
        <v>17915</v>
      </c>
      <c r="BG195">
        <v>19457</v>
      </c>
      <c r="BH195">
        <v>21158</v>
      </c>
      <c r="BI195">
        <v>23455</v>
      </c>
      <c r="BJ195">
        <v>25631</v>
      </c>
      <c r="BK195">
        <v>26468</v>
      </c>
      <c r="BL195">
        <v>27578</v>
      </c>
      <c r="BM195">
        <v>30529</v>
      </c>
      <c r="BN195">
        <v>44781</v>
      </c>
      <c r="BO195">
        <v>50241</v>
      </c>
      <c r="BP195">
        <v>55761</v>
      </c>
      <c r="BQ195">
        <v>60148</v>
      </c>
      <c r="BR195">
        <v>62902</v>
      </c>
      <c r="BS195">
        <v>64753</v>
      </c>
      <c r="BT195">
        <v>66448</v>
      </c>
      <c r="BU195">
        <v>67960</v>
      </c>
      <c r="BV195">
        <v>73182</v>
      </c>
      <c r="BW195">
        <v>73083</v>
      </c>
      <c r="BX195">
        <v>84676</v>
      </c>
      <c r="BY195">
        <v>92503</v>
      </c>
      <c r="BZ195">
        <v>93362</v>
      </c>
      <c r="CA195">
        <v>106899</v>
      </c>
      <c r="CB195">
        <v>106732</v>
      </c>
      <c r="CC195">
        <v>95796</v>
      </c>
      <c r="CD195">
        <v>115863</v>
      </c>
      <c r="CE195">
        <v>122112</v>
      </c>
      <c r="CF195">
        <v>128360</v>
      </c>
      <c r="CG195">
        <v>120845</v>
      </c>
      <c r="CH195">
        <v>140858</v>
      </c>
      <c r="CI195">
        <v>150600</v>
      </c>
      <c r="CJ195">
        <v>155780</v>
      </c>
      <c r="CK195">
        <v>170961</v>
      </c>
      <c r="CL195">
        <v>178341</v>
      </c>
      <c r="CM195">
        <v>170422</v>
      </c>
      <c r="CN195">
        <v>181102</v>
      </c>
      <c r="CO195">
        <v>162483</v>
      </c>
      <c r="CP195">
        <v>184263</v>
      </c>
      <c r="CQ195">
        <v>193344</v>
      </c>
      <c r="CR195">
        <v>178024</v>
      </c>
      <c r="CS195">
        <v>152652</v>
      </c>
      <c r="CT195">
        <v>167385</v>
      </c>
      <c r="CU195">
        <v>166739</v>
      </c>
      <c r="CV195">
        <v>185115</v>
      </c>
      <c r="CW195">
        <v>191131</v>
      </c>
      <c r="CX195">
        <v>207879</v>
      </c>
      <c r="CY195">
        <v>213772</v>
      </c>
      <c r="CZ195">
        <v>215636</v>
      </c>
      <c r="DA195">
        <v>224517</v>
      </c>
      <c r="DB195">
        <v>249922</v>
      </c>
      <c r="DC195">
        <v>252016</v>
      </c>
      <c r="DD195">
        <v>259498</v>
      </c>
      <c r="DE195">
        <v>268799</v>
      </c>
      <c r="DF195">
        <v>278131</v>
      </c>
      <c r="DG195">
        <v>292975</v>
      </c>
      <c r="DH195">
        <v>287823</v>
      </c>
      <c r="DI195">
        <v>292664</v>
      </c>
      <c r="DJ195">
        <v>306237</v>
      </c>
      <c r="DK195">
        <v>309013</v>
      </c>
      <c r="DL195">
        <v>321758</v>
      </c>
      <c r="DM195">
        <v>314754</v>
      </c>
      <c r="DN195">
        <v>294163</v>
      </c>
      <c r="DO195">
        <v>258867</v>
      </c>
      <c r="DP195">
        <v>243634</v>
      </c>
      <c r="DQ195">
        <v>212385</v>
      </c>
      <c r="DR195">
        <v>170072</v>
      </c>
      <c r="DS195">
        <v>151794</v>
      </c>
      <c r="DT195">
        <v>164004</v>
      </c>
      <c r="DU195">
        <v>182554</v>
      </c>
      <c r="DV195">
        <v>189237</v>
      </c>
      <c r="DW195">
        <v>195332</v>
      </c>
      <c r="DX195">
        <v>181804</v>
      </c>
      <c r="DY195">
        <v>193757</v>
      </c>
      <c r="DZ195">
        <v>203870</v>
      </c>
      <c r="EA195">
        <v>209064</v>
      </c>
      <c r="EB195">
        <v>206179</v>
      </c>
      <c r="EC195">
        <v>160491</v>
      </c>
      <c r="ED195">
        <v>148349</v>
      </c>
      <c r="EE195">
        <v>143898</v>
      </c>
      <c r="EF195">
        <v>115810</v>
      </c>
      <c r="EG195">
        <v>136518</v>
      </c>
      <c r="EH195">
        <v>152688</v>
      </c>
      <c r="EI195">
        <v>174496</v>
      </c>
      <c r="EJ195">
        <v>189198</v>
      </c>
      <c r="EK195">
        <v>202195</v>
      </c>
      <c r="EL195">
        <v>216174</v>
      </c>
      <c r="EM195">
        <v>223090</v>
      </c>
      <c r="EN195">
        <v>233885</v>
      </c>
      <c r="EO195">
        <v>245419</v>
      </c>
      <c r="EP195">
        <v>262537</v>
      </c>
      <c r="EQ195">
        <v>282352</v>
      </c>
      <c r="ER195">
        <v>296686</v>
      </c>
      <c r="ES195">
        <v>277184</v>
      </c>
      <c r="ET195">
        <v>284042</v>
      </c>
      <c r="EU195">
        <v>282507</v>
      </c>
      <c r="EV195">
        <v>286923</v>
      </c>
      <c r="EW195">
        <v>303545</v>
      </c>
      <c r="EX195">
        <v>0</v>
      </c>
    </row>
    <row r="196" spans="1:154">
      <c r="A196" t="s">
        <v>157</v>
      </c>
      <c r="B196">
        <v>6036</v>
      </c>
      <c r="C196">
        <v>191</v>
      </c>
      <c r="D196">
        <v>229</v>
      </c>
      <c r="E196">
        <v>272</v>
      </c>
      <c r="F196">
        <v>188</v>
      </c>
      <c r="G196">
        <v>209</v>
      </c>
      <c r="H196">
        <v>154</v>
      </c>
      <c r="I196">
        <v>128</v>
      </c>
      <c r="J196">
        <v>122</v>
      </c>
      <c r="K196">
        <v>221</v>
      </c>
      <c r="L196">
        <v>270</v>
      </c>
      <c r="M196">
        <v>332</v>
      </c>
      <c r="N196">
        <v>205</v>
      </c>
      <c r="O196">
        <v>188</v>
      </c>
      <c r="P196">
        <v>172</v>
      </c>
      <c r="Q196">
        <v>245</v>
      </c>
      <c r="R196">
        <v>196</v>
      </c>
      <c r="S196">
        <v>145</v>
      </c>
      <c r="T196">
        <v>429</v>
      </c>
      <c r="U196">
        <v>530</v>
      </c>
      <c r="V196">
        <v>294</v>
      </c>
      <c r="W196">
        <v>443</v>
      </c>
      <c r="X196">
        <v>1320</v>
      </c>
      <c r="Y196">
        <v>2166</v>
      </c>
      <c r="Z196">
        <v>1698</v>
      </c>
      <c r="AA196">
        <v>1277</v>
      </c>
      <c r="AB196">
        <v>1692</v>
      </c>
      <c r="AC196">
        <v>2847</v>
      </c>
      <c r="AD196">
        <v>7689</v>
      </c>
      <c r="AE196">
        <v>7946</v>
      </c>
      <c r="AF196">
        <v>9176</v>
      </c>
      <c r="AG196">
        <v>9990</v>
      </c>
      <c r="AH196">
        <v>9382</v>
      </c>
      <c r="AI196">
        <v>9245</v>
      </c>
      <c r="AJ196">
        <v>9655</v>
      </c>
      <c r="AK196">
        <v>10538</v>
      </c>
      <c r="AL196">
        <v>13261</v>
      </c>
      <c r="AM196">
        <v>6518</v>
      </c>
      <c r="AN196">
        <v>7227</v>
      </c>
      <c r="AO196">
        <v>6829</v>
      </c>
      <c r="AP196">
        <v>7424</v>
      </c>
      <c r="AQ196">
        <v>7075</v>
      </c>
      <c r="AR196">
        <v>7651</v>
      </c>
      <c r="AS196">
        <v>8579</v>
      </c>
      <c r="AT196">
        <v>8791</v>
      </c>
      <c r="AU196">
        <v>9151</v>
      </c>
      <c r="AV196">
        <v>10301</v>
      </c>
      <c r="AW196">
        <v>8868</v>
      </c>
      <c r="AX196">
        <v>10299</v>
      </c>
      <c r="AY196">
        <v>11104</v>
      </c>
      <c r="AZ196">
        <v>11373</v>
      </c>
      <c r="BA196">
        <v>9941</v>
      </c>
      <c r="BB196">
        <v>13922</v>
      </c>
      <c r="BC196">
        <v>10133</v>
      </c>
      <c r="BD196">
        <v>11680</v>
      </c>
      <c r="BE196">
        <v>8690</v>
      </c>
      <c r="BF196">
        <v>10641</v>
      </c>
      <c r="BG196">
        <v>3273</v>
      </c>
      <c r="BH196">
        <v>270</v>
      </c>
      <c r="BI196">
        <v>-11267</v>
      </c>
      <c r="BJ196">
        <v>-23630</v>
      </c>
      <c r="BK196">
        <v>-18969</v>
      </c>
      <c r="BL196">
        <v>-5228</v>
      </c>
      <c r="BM196">
        <v>11661</v>
      </c>
      <c r="BN196">
        <v>24934</v>
      </c>
      <c r="BO196">
        <v>21979</v>
      </c>
      <c r="BP196">
        <v>63015</v>
      </c>
      <c r="BQ196">
        <v>77169</v>
      </c>
      <c r="BR196">
        <v>79442</v>
      </c>
      <c r="BS196">
        <v>54852</v>
      </c>
      <c r="BT196">
        <v>32940</v>
      </c>
      <c r="BU196">
        <v>57553</v>
      </c>
      <c r="BV196">
        <v>80993</v>
      </c>
      <c r="BW196">
        <v>106608</v>
      </c>
      <c r="BX196">
        <v>119593</v>
      </c>
      <c r="BY196">
        <v>146624</v>
      </c>
      <c r="BZ196">
        <v>153094</v>
      </c>
      <c r="CA196">
        <v>190228</v>
      </c>
      <c r="CB196">
        <v>180220</v>
      </c>
      <c r="CC196">
        <v>190884</v>
      </c>
      <c r="CD196">
        <v>152617</v>
      </c>
      <c r="CE196">
        <v>154309</v>
      </c>
      <c r="CF196">
        <v>147148</v>
      </c>
      <c r="CG196">
        <v>144764</v>
      </c>
      <c r="CH196">
        <v>139760</v>
      </c>
      <c r="CI196">
        <v>137948</v>
      </c>
      <c r="CJ196">
        <v>132235</v>
      </c>
      <c r="CK196">
        <v>132801</v>
      </c>
      <c r="CL196">
        <v>118157</v>
      </c>
      <c r="CM196">
        <v>118961</v>
      </c>
      <c r="CN196">
        <v>120894</v>
      </c>
      <c r="CO196">
        <v>113805</v>
      </c>
      <c r="CP196">
        <v>103072</v>
      </c>
      <c r="CQ196">
        <v>97778</v>
      </c>
      <c r="CR196">
        <v>87417</v>
      </c>
      <c r="CS196">
        <v>82270</v>
      </c>
      <c r="CT196">
        <v>76852</v>
      </c>
      <c r="CU196">
        <v>73341</v>
      </c>
      <c r="CV196">
        <v>80865</v>
      </c>
      <c r="CW196">
        <v>71458</v>
      </c>
      <c r="CX196">
        <v>72055</v>
      </c>
      <c r="CY196">
        <v>72566</v>
      </c>
      <c r="CZ196">
        <v>75565</v>
      </c>
      <c r="DA196">
        <v>76395</v>
      </c>
      <c r="DB196">
        <v>78264</v>
      </c>
      <c r="DC196">
        <v>79135</v>
      </c>
      <c r="DD196">
        <v>79767</v>
      </c>
      <c r="DE196">
        <v>83072</v>
      </c>
      <c r="DF196">
        <v>84705</v>
      </c>
      <c r="DG196">
        <v>84730</v>
      </c>
      <c r="DH196">
        <v>86274</v>
      </c>
      <c r="DI196">
        <v>89303</v>
      </c>
      <c r="DJ196">
        <v>91196</v>
      </c>
      <c r="DK196">
        <v>93974</v>
      </c>
      <c r="DL196">
        <v>95586</v>
      </c>
      <c r="DM196">
        <v>97278</v>
      </c>
      <c r="DN196">
        <v>98456</v>
      </c>
      <c r="DO196">
        <v>98700</v>
      </c>
      <c r="DP196">
        <v>97198</v>
      </c>
      <c r="DQ196">
        <v>94319</v>
      </c>
      <c r="DR196">
        <v>92911</v>
      </c>
      <c r="DS196">
        <v>90847</v>
      </c>
      <c r="DT196">
        <v>91670</v>
      </c>
      <c r="DU196">
        <v>93543</v>
      </c>
      <c r="DV196">
        <v>118993</v>
      </c>
      <c r="DW196">
        <v>93892</v>
      </c>
      <c r="DX196">
        <v>93433</v>
      </c>
      <c r="DY196">
        <v>95406</v>
      </c>
      <c r="DZ196">
        <v>96888</v>
      </c>
      <c r="EA196">
        <v>95938</v>
      </c>
      <c r="EB196">
        <v>95369</v>
      </c>
      <c r="EC196">
        <v>95434</v>
      </c>
      <c r="ED196">
        <v>95932</v>
      </c>
      <c r="EE196">
        <v>96477</v>
      </c>
      <c r="EF196">
        <v>98060</v>
      </c>
      <c r="EG196">
        <v>100423</v>
      </c>
      <c r="EH196">
        <v>102048</v>
      </c>
      <c r="EI196">
        <v>103643</v>
      </c>
      <c r="EJ196">
        <v>103444</v>
      </c>
      <c r="EK196">
        <v>104447</v>
      </c>
      <c r="EL196">
        <v>105427</v>
      </c>
      <c r="EM196">
        <v>107656</v>
      </c>
      <c r="EN196">
        <v>110809</v>
      </c>
      <c r="EO196">
        <v>110937</v>
      </c>
      <c r="EP196">
        <v>112692</v>
      </c>
      <c r="EQ196">
        <v>116015</v>
      </c>
      <c r="ER196">
        <v>117494</v>
      </c>
      <c r="ES196">
        <v>123852</v>
      </c>
      <c r="ET196">
        <v>124214</v>
      </c>
      <c r="EU196">
        <v>124902</v>
      </c>
      <c r="EV196">
        <v>125674</v>
      </c>
      <c r="EW196">
        <v>127340</v>
      </c>
      <c r="EX196">
        <v>0</v>
      </c>
    </row>
    <row r="197" spans="1:154">
      <c r="A197" t="s">
        <v>275</v>
      </c>
      <c r="B197">
        <v>5986</v>
      </c>
      <c r="C197">
        <v>1160003</v>
      </c>
      <c r="D197">
        <v>1202353</v>
      </c>
      <c r="E197">
        <v>1250780</v>
      </c>
      <c r="F197">
        <v>1299201</v>
      </c>
      <c r="G197">
        <v>1346354</v>
      </c>
      <c r="H197">
        <v>1396073</v>
      </c>
      <c r="I197">
        <v>1453363</v>
      </c>
      <c r="J197">
        <v>1508022</v>
      </c>
      <c r="K197">
        <v>1557765</v>
      </c>
      <c r="L197">
        <v>1599432</v>
      </c>
      <c r="M197">
        <v>1638553</v>
      </c>
      <c r="N197">
        <v>1671758</v>
      </c>
      <c r="O197">
        <v>1699785</v>
      </c>
      <c r="P197">
        <v>1733058</v>
      </c>
      <c r="Q197">
        <v>1757350</v>
      </c>
      <c r="R197">
        <v>1764837</v>
      </c>
      <c r="S197">
        <v>1772578</v>
      </c>
      <c r="T197">
        <v>1775473</v>
      </c>
      <c r="U197">
        <v>1782786</v>
      </c>
      <c r="V197">
        <v>1788506</v>
      </c>
      <c r="W197">
        <v>1798629</v>
      </c>
      <c r="X197">
        <v>1816738</v>
      </c>
      <c r="Y197">
        <v>1833931</v>
      </c>
      <c r="Z197">
        <v>1850411</v>
      </c>
      <c r="AA197">
        <v>1871019</v>
      </c>
      <c r="AB197">
        <v>1889007</v>
      </c>
      <c r="AC197">
        <v>1910506</v>
      </c>
      <c r="AD197">
        <v>1935363</v>
      </c>
      <c r="AE197">
        <v>1963135</v>
      </c>
      <c r="AF197">
        <v>1997456</v>
      </c>
      <c r="AG197">
        <v>2030522</v>
      </c>
      <c r="AH197">
        <v>2063380</v>
      </c>
      <c r="AI197">
        <v>2092832</v>
      </c>
      <c r="AJ197">
        <v>2125272</v>
      </c>
      <c r="AK197">
        <v>2159751</v>
      </c>
      <c r="AL197">
        <v>2185022</v>
      </c>
      <c r="AM197">
        <v>2215179</v>
      </c>
      <c r="AN197">
        <v>2239516</v>
      </c>
      <c r="AO197">
        <v>2265715</v>
      </c>
      <c r="AP197">
        <v>2289844</v>
      </c>
      <c r="AQ197">
        <v>2313816</v>
      </c>
      <c r="AR197">
        <v>2351314</v>
      </c>
      <c r="AS197">
        <v>2385682</v>
      </c>
      <c r="AT197">
        <v>2415047</v>
      </c>
      <c r="AU197">
        <v>2449933</v>
      </c>
      <c r="AV197">
        <v>2486443</v>
      </c>
      <c r="AW197">
        <v>2523599</v>
      </c>
      <c r="AX197">
        <v>2541304</v>
      </c>
      <c r="AY197">
        <v>2557245</v>
      </c>
      <c r="AZ197">
        <v>2589601</v>
      </c>
      <c r="BA197">
        <v>2614645</v>
      </c>
      <c r="BB197">
        <v>2620985</v>
      </c>
      <c r="BC197">
        <v>2637904</v>
      </c>
      <c r="BD197">
        <v>2674782</v>
      </c>
      <c r="BE197">
        <v>2704060</v>
      </c>
      <c r="BF197">
        <v>2738900</v>
      </c>
      <c r="BG197">
        <v>2778853</v>
      </c>
      <c r="BH197">
        <v>2816695</v>
      </c>
      <c r="BI197">
        <v>2839835</v>
      </c>
      <c r="BJ197">
        <v>2879215</v>
      </c>
      <c r="BK197">
        <v>2919471</v>
      </c>
      <c r="BL197">
        <v>2953686</v>
      </c>
      <c r="BM197">
        <v>3005656</v>
      </c>
      <c r="BN197">
        <v>3060478</v>
      </c>
      <c r="BO197">
        <v>3112683</v>
      </c>
      <c r="BP197">
        <v>3157153</v>
      </c>
      <c r="BQ197">
        <v>3198390</v>
      </c>
      <c r="BR197">
        <v>3240832</v>
      </c>
      <c r="BS197">
        <v>3281285</v>
      </c>
      <c r="BT197">
        <v>3311052</v>
      </c>
      <c r="BU197">
        <v>3355173</v>
      </c>
      <c r="BV197">
        <v>3394805</v>
      </c>
      <c r="BW197">
        <v>3431656</v>
      </c>
      <c r="BX197">
        <v>3484309</v>
      </c>
      <c r="BY197">
        <v>3522042</v>
      </c>
      <c r="BZ197">
        <v>3576562</v>
      </c>
      <c r="CA197">
        <v>3611459</v>
      </c>
      <c r="CB197">
        <v>3646356</v>
      </c>
      <c r="CC197">
        <v>3707605</v>
      </c>
      <c r="CD197">
        <v>3766536</v>
      </c>
      <c r="CE197">
        <v>3820739</v>
      </c>
      <c r="CF197">
        <v>3891102</v>
      </c>
      <c r="CG197">
        <v>3945953</v>
      </c>
      <c r="CH197">
        <v>4020288</v>
      </c>
      <c r="CI197">
        <v>4092827</v>
      </c>
      <c r="CJ197">
        <v>4181172</v>
      </c>
      <c r="CK197">
        <v>4244381</v>
      </c>
      <c r="CL197">
        <v>4309913</v>
      </c>
      <c r="CM197">
        <v>4383149</v>
      </c>
      <c r="CN197">
        <v>4432456</v>
      </c>
      <c r="CO197">
        <v>4480914</v>
      </c>
      <c r="CP197">
        <v>4553459</v>
      </c>
      <c r="CQ197">
        <v>4617771</v>
      </c>
      <c r="CR197">
        <v>4689519</v>
      </c>
      <c r="CS197">
        <v>4748760</v>
      </c>
      <c r="CT197">
        <v>4798468</v>
      </c>
      <c r="CU197">
        <v>4884480</v>
      </c>
      <c r="CV197">
        <v>4927937</v>
      </c>
      <c r="CW197">
        <v>4972525</v>
      </c>
      <c r="CX197">
        <v>5024416</v>
      </c>
      <c r="CY197">
        <v>5102681</v>
      </c>
      <c r="CZ197">
        <v>5254635</v>
      </c>
      <c r="DA197">
        <v>5466189</v>
      </c>
      <c r="DB197">
        <v>5662768</v>
      </c>
      <c r="DC197">
        <v>5755168</v>
      </c>
      <c r="DD197">
        <v>5924264</v>
      </c>
      <c r="DE197">
        <v>6110313</v>
      </c>
      <c r="DF197">
        <v>6258965</v>
      </c>
      <c r="DG197">
        <v>6360738</v>
      </c>
      <c r="DH197">
        <v>6585858</v>
      </c>
      <c r="DI197">
        <v>6760883</v>
      </c>
      <c r="DJ197">
        <v>7008006</v>
      </c>
      <c r="DK197">
        <v>7244736</v>
      </c>
      <c r="DL197">
        <v>7366219</v>
      </c>
      <c r="DM197">
        <v>7487173</v>
      </c>
      <c r="DN197">
        <v>7623135</v>
      </c>
      <c r="DO197">
        <v>7738035</v>
      </c>
      <c r="DP197">
        <v>7837534</v>
      </c>
      <c r="DQ197">
        <v>7990665</v>
      </c>
      <c r="DR197">
        <v>8193292</v>
      </c>
      <c r="DS197">
        <v>8298974</v>
      </c>
      <c r="DT197">
        <v>8257506</v>
      </c>
      <c r="DU197">
        <v>8212970</v>
      </c>
      <c r="DV197">
        <v>8242982</v>
      </c>
      <c r="DW197">
        <v>8310987</v>
      </c>
      <c r="DX197">
        <v>8395303</v>
      </c>
      <c r="DY197">
        <v>8470561</v>
      </c>
      <c r="DZ197">
        <v>8557532</v>
      </c>
      <c r="EA197">
        <v>8653854</v>
      </c>
      <c r="EB197">
        <v>8788199</v>
      </c>
      <c r="EC197">
        <v>8938486</v>
      </c>
      <c r="ED197">
        <v>9068603</v>
      </c>
      <c r="EE197">
        <v>9167229</v>
      </c>
      <c r="EF197">
        <v>9274699</v>
      </c>
      <c r="EG197">
        <v>9351966</v>
      </c>
      <c r="EH197">
        <v>9384749</v>
      </c>
      <c r="EI197">
        <v>9456138</v>
      </c>
      <c r="EJ197">
        <v>9530391</v>
      </c>
      <c r="EK197">
        <v>9611220</v>
      </c>
      <c r="EL197">
        <v>9710329</v>
      </c>
      <c r="EM197">
        <v>9787372</v>
      </c>
      <c r="EN197">
        <v>9851608</v>
      </c>
      <c r="EO197">
        <v>9921290</v>
      </c>
      <c r="EP197">
        <v>9969036</v>
      </c>
      <c r="EQ197">
        <v>9991948</v>
      </c>
      <c r="ER197">
        <v>10078682</v>
      </c>
      <c r="ES197">
        <v>10130513</v>
      </c>
      <c r="ET197">
        <v>10135669</v>
      </c>
      <c r="EU197">
        <v>10132928</v>
      </c>
      <c r="EV197">
        <v>10258720</v>
      </c>
      <c r="EW197">
        <v>10284409</v>
      </c>
      <c r="EX197">
        <v>0</v>
      </c>
    </row>
    <row r="198" spans="1:154">
      <c r="A198" t="s">
        <v>274</v>
      </c>
      <c r="B198">
        <v>6072</v>
      </c>
      <c r="C198">
        <v>1116474</v>
      </c>
      <c r="D198">
        <v>1157421</v>
      </c>
      <c r="E198">
        <v>1204849</v>
      </c>
      <c r="F198">
        <v>1251995</v>
      </c>
      <c r="G198">
        <v>1297439</v>
      </c>
      <c r="H198">
        <v>1345336</v>
      </c>
      <c r="I198">
        <v>1400829</v>
      </c>
      <c r="J198">
        <v>1453888</v>
      </c>
      <c r="K198">
        <v>1502006</v>
      </c>
      <c r="L198">
        <v>1541861</v>
      </c>
      <c r="M198">
        <v>1579807</v>
      </c>
      <c r="N198">
        <v>1611417</v>
      </c>
      <c r="O198">
        <v>1638375</v>
      </c>
      <c r="P198">
        <v>1670377</v>
      </c>
      <c r="Q198">
        <v>1693382</v>
      </c>
      <c r="R198">
        <v>1699858</v>
      </c>
      <c r="S198">
        <v>1706527</v>
      </c>
      <c r="T198">
        <v>1708295</v>
      </c>
      <c r="U198">
        <v>1714243</v>
      </c>
      <c r="V198">
        <v>1718646</v>
      </c>
      <c r="W198">
        <v>1727121</v>
      </c>
      <c r="X198">
        <v>1743881</v>
      </c>
      <c r="Y198">
        <v>1759462</v>
      </c>
      <c r="Z198">
        <v>1774608</v>
      </c>
      <c r="AA198">
        <v>1793155</v>
      </c>
      <c r="AB198">
        <v>1809331</v>
      </c>
      <c r="AC198">
        <v>1829152</v>
      </c>
      <c r="AD198">
        <v>1852045</v>
      </c>
      <c r="AE198">
        <v>1878320</v>
      </c>
      <c r="AF198">
        <v>1910389</v>
      </c>
      <c r="AG198">
        <v>1941327</v>
      </c>
      <c r="AH198">
        <v>1971261</v>
      </c>
      <c r="AI198">
        <v>1999017</v>
      </c>
      <c r="AJ198">
        <v>2029473</v>
      </c>
      <c r="AK198">
        <v>2062046</v>
      </c>
      <c r="AL198">
        <v>2085273</v>
      </c>
      <c r="AM198">
        <v>2113093</v>
      </c>
      <c r="AN198">
        <v>2134906</v>
      </c>
      <c r="AO198">
        <v>2158292</v>
      </c>
      <c r="AP198">
        <v>2179685</v>
      </c>
      <c r="AQ198">
        <v>2200445</v>
      </c>
      <c r="AR198">
        <v>2235126</v>
      </c>
      <c r="AS198">
        <v>2266322</v>
      </c>
      <c r="AT198">
        <v>2292383</v>
      </c>
      <c r="AU198">
        <v>2324310</v>
      </c>
      <c r="AV198">
        <v>2357268</v>
      </c>
      <c r="AW198">
        <v>2390516</v>
      </c>
      <c r="AX198">
        <v>2404695</v>
      </c>
      <c r="AY198">
        <v>2417077</v>
      </c>
      <c r="AZ198">
        <v>2447369</v>
      </c>
      <c r="BA198">
        <v>2470358</v>
      </c>
      <c r="BB198">
        <v>2473844</v>
      </c>
      <c r="BC198">
        <v>2488493</v>
      </c>
      <c r="BD198">
        <v>2522864</v>
      </c>
      <c r="BE198">
        <v>2550030</v>
      </c>
      <c r="BF198">
        <v>2582317</v>
      </c>
      <c r="BG198">
        <v>2619579</v>
      </c>
      <c r="BH198">
        <v>2655100</v>
      </c>
      <c r="BI198">
        <v>2675970</v>
      </c>
      <c r="BJ198">
        <v>2713711</v>
      </c>
      <c r="BK198">
        <v>2750773</v>
      </c>
      <c r="BL198">
        <v>2782083</v>
      </c>
      <c r="BM198">
        <v>2831288</v>
      </c>
      <c r="BN198">
        <v>2884484</v>
      </c>
      <c r="BO198">
        <v>2933383</v>
      </c>
      <c r="BP198">
        <v>2974780</v>
      </c>
      <c r="BQ198">
        <v>3013622</v>
      </c>
      <c r="BR198">
        <v>3053520</v>
      </c>
      <c r="BS198">
        <v>3092006</v>
      </c>
      <c r="BT198">
        <v>3120280</v>
      </c>
      <c r="BU198">
        <v>3162493</v>
      </c>
      <c r="BV198">
        <v>3200343</v>
      </c>
      <c r="BW198">
        <v>3235358</v>
      </c>
      <c r="BX198">
        <v>3286181</v>
      </c>
      <c r="BY198">
        <v>3322475</v>
      </c>
      <c r="BZ198">
        <v>3375149</v>
      </c>
      <c r="CA198">
        <v>3408217</v>
      </c>
      <c r="CB198">
        <v>3440640</v>
      </c>
      <c r="CC198">
        <v>3499138</v>
      </c>
      <c r="CD198">
        <v>3555117</v>
      </c>
      <c r="CE198">
        <v>3606723</v>
      </c>
      <c r="CF198">
        <v>3674057</v>
      </c>
      <c r="CG198">
        <v>3725619</v>
      </c>
      <c r="CH198">
        <v>3795745</v>
      </c>
      <c r="CI198">
        <v>3864988</v>
      </c>
      <c r="CJ198">
        <v>3949787</v>
      </c>
      <c r="CK198">
        <v>4009334</v>
      </c>
      <c r="CL198">
        <v>4071951</v>
      </c>
      <c r="CM198">
        <v>4143542</v>
      </c>
      <c r="CN198">
        <v>4189463</v>
      </c>
      <c r="CO198">
        <v>4234908</v>
      </c>
      <c r="CP198">
        <v>4306631</v>
      </c>
      <c r="CQ198">
        <v>4368379</v>
      </c>
      <c r="CR198">
        <v>4437855</v>
      </c>
      <c r="CS198">
        <v>4495407</v>
      </c>
      <c r="CT198">
        <v>4542954</v>
      </c>
      <c r="CU198">
        <v>4627163</v>
      </c>
      <c r="CV198">
        <v>4669161</v>
      </c>
      <c r="CW198">
        <v>4711331</v>
      </c>
      <c r="CX198">
        <v>4760369</v>
      </c>
      <c r="CY198">
        <v>4835721</v>
      </c>
      <c r="CZ198">
        <v>4984535</v>
      </c>
      <c r="DA198">
        <v>5194305</v>
      </c>
      <c r="DB198">
        <v>5388052</v>
      </c>
      <c r="DC198">
        <v>5477578</v>
      </c>
      <c r="DD198">
        <v>5644363</v>
      </c>
      <c r="DE198">
        <v>5828189</v>
      </c>
      <c r="DF198">
        <v>5976793</v>
      </c>
      <c r="DG198">
        <v>6075891</v>
      </c>
      <c r="DH198">
        <v>6298793</v>
      </c>
      <c r="DI198">
        <v>6472487</v>
      </c>
      <c r="DJ198">
        <v>6715135</v>
      </c>
      <c r="DK198">
        <v>6947845</v>
      </c>
      <c r="DL198">
        <v>7065653</v>
      </c>
      <c r="DM198">
        <v>7183531</v>
      </c>
      <c r="DN198">
        <v>7314764</v>
      </c>
      <c r="DO198">
        <v>7424806</v>
      </c>
      <c r="DP198">
        <v>7518651</v>
      </c>
      <c r="DQ198">
        <v>7666114</v>
      </c>
      <c r="DR198">
        <v>7863341</v>
      </c>
      <c r="DS198">
        <v>7966598</v>
      </c>
      <c r="DT198">
        <v>7923389</v>
      </c>
      <c r="DU198">
        <v>7876772</v>
      </c>
      <c r="DV198">
        <v>7903581</v>
      </c>
      <c r="DW198">
        <v>7968040</v>
      </c>
      <c r="DX198">
        <v>8049600</v>
      </c>
      <c r="DY198">
        <v>8122777</v>
      </c>
      <c r="DZ198">
        <v>8207688</v>
      </c>
      <c r="EA198">
        <v>8302862</v>
      </c>
      <c r="EB198">
        <v>8435185</v>
      </c>
      <c r="EC198">
        <v>8583491</v>
      </c>
      <c r="ED198">
        <v>8711905</v>
      </c>
      <c r="EE198">
        <v>8808607</v>
      </c>
      <c r="EF198">
        <v>8914485</v>
      </c>
      <c r="EG198">
        <v>8990417</v>
      </c>
      <c r="EH198">
        <v>9022908</v>
      </c>
      <c r="EI198">
        <v>9094088</v>
      </c>
      <c r="EJ198">
        <v>9166603</v>
      </c>
      <c r="EK198">
        <v>9245267</v>
      </c>
      <c r="EL198">
        <v>9341510</v>
      </c>
      <c r="EM198">
        <v>9416624</v>
      </c>
      <c r="EN198">
        <v>9479150</v>
      </c>
      <c r="EO198">
        <v>9547375</v>
      </c>
      <c r="EP198">
        <v>9594338</v>
      </c>
      <c r="EQ198">
        <v>9615451</v>
      </c>
      <c r="ER198">
        <v>9701017</v>
      </c>
      <c r="ES198">
        <v>9751264</v>
      </c>
      <c r="ET198">
        <v>9755787</v>
      </c>
      <c r="EU198">
        <v>9752144</v>
      </c>
      <c r="EV198">
        <v>9876212</v>
      </c>
      <c r="EW198">
        <v>9901059</v>
      </c>
      <c r="EX198">
        <v>0</v>
      </c>
    </row>
    <row r="199" spans="1:154">
      <c r="A199" t="s">
        <v>276</v>
      </c>
      <c r="B199">
        <v>6068</v>
      </c>
      <c r="C199">
        <v>35881</v>
      </c>
      <c r="D199">
        <v>36991</v>
      </c>
      <c r="E199">
        <v>37666</v>
      </c>
      <c r="F199">
        <v>38618</v>
      </c>
      <c r="G199">
        <v>39970</v>
      </c>
      <c r="H199">
        <v>41430</v>
      </c>
      <c r="I199">
        <v>42865</v>
      </c>
      <c r="J199">
        <v>44092</v>
      </c>
      <c r="K199">
        <v>45335</v>
      </c>
      <c r="L199">
        <v>46774</v>
      </c>
      <c r="M199">
        <v>47598</v>
      </c>
      <c r="N199">
        <v>48821</v>
      </c>
      <c r="O199">
        <v>49525</v>
      </c>
      <c r="P199">
        <v>50444</v>
      </c>
      <c r="Q199">
        <v>51406</v>
      </c>
      <c r="R199">
        <v>52101</v>
      </c>
      <c r="S199">
        <v>52853</v>
      </c>
      <c r="T199">
        <v>53641</v>
      </c>
      <c r="U199">
        <v>54623</v>
      </c>
      <c r="V199">
        <v>55545</v>
      </c>
      <c r="W199">
        <v>56779</v>
      </c>
      <c r="X199">
        <v>57741</v>
      </c>
      <c r="Y199">
        <v>58964</v>
      </c>
      <c r="Z199">
        <v>59916</v>
      </c>
      <c r="AA199">
        <v>61569</v>
      </c>
      <c r="AB199">
        <v>63005</v>
      </c>
      <c r="AC199">
        <v>64314</v>
      </c>
      <c r="AD199">
        <v>65928</v>
      </c>
      <c r="AE199">
        <v>67059</v>
      </c>
      <c r="AF199">
        <v>68900</v>
      </c>
      <c r="AG199">
        <v>70594</v>
      </c>
      <c r="AH199">
        <v>73060</v>
      </c>
      <c r="AI199">
        <v>74270</v>
      </c>
      <c r="AJ199">
        <v>75746</v>
      </c>
      <c r="AK199">
        <v>77110</v>
      </c>
      <c r="AL199">
        <v>78576</v>
      </c>
      <c r="AM199">
        <v>80282</v>
      </c>
      <c r="AN199">
        <v>82146</v>
      </c>
      <c r="AO199">
        <v>84290</v>
      </c>
      <c r="AP199">
        <v>86308</v>
      </c>
      <c r="AQ199">
        <v>88755</v>
      </c>
      <c r="AR199">
        <v>90748</v>
      </c>
      <c r="AS199">
        <v>93064</v>
      </c>
      <c r="AT199">
        <v>95495</v>
      </c>
      <c r="AU199">
        <v>97575</v>
      </c>
      <c r="AV199">
        <v>100258</v>
      </c>
      <c r="AW199">
        <v>103307</v>
      </c>
      <c r="AX199">
        <v>105972</v>
      </c>
      <c r="AY199">
        <v>108595</v>
      </c>
      <c r="AZ199">
        <v>109890</v>
      </c>
      <c r="BA199">
        <v>111230</v>
      </c>
      <c r="BB199">
        <v>113442</v>
      </c>
      <c r="BC199">
        <v>115118</v>
      </c>
      <c r="BD199">
        <v>116875</v>
      </c>
      <c r="BE199">
        <v>118175</v>
      </c>
      <c r="BF199">
        <v>119851</v>
      </c>
      <c r="BG199">
        <v>121737</v>
      </c>
      <c r="BH199">
        <v>123373</v>
      </c>
      <c r="BI199">
        <v>125052</v>
      </c>
      <c r="BJ199">
        <v>126113</v>
      </c>
      <c r="BK199">
        <v>128765</v>
      </c>
      <c r="BL199">
        <v>131069</v>
      </c>
      <c r="BM199">
        <v>133168</v>
      </c>
      <c r="BN199">
        <v>134054</v>
      </c>
      <c r="BO199">
        <v>136613</v>
      </c>
      <c r="BP199">
        <v>139143</v>
      </c>
      <c r="BQ199">
        <v>141117</v>
      </c>
      <c r="BR199">
        <v>143434</v>
      </c>
      <c r="BS199">
        <v>145112</v>
      </c>
      <c r="BT199">
        <v>146321</v>
      </c>
      <c r="BU199">
        <v>147910</v>
      </c>
      <c r="BV199">
        <v>149329</v>
      </c>
      <c r="BW199">
        <v>150617</v>
      </c>
      <c r="BX199">
        <v>151823</v>
      </c>
      <c r="BY199">
        <v>152685</v>
      </c>
      <c r="BZ199">
        <v>153959</v>
      </c>
      <c r="CA199">
        <v>155202</v>
      </c>
      <c r="CB199">
        <v>156918</v>
      </c>
      <c r="CC199">
        <v>158879</v>
      </c>
      <c r="CD199">
        <v>161051</v>
      </c>
      <c r="CE199">
        <v>162860</v>
      </c>
      <c r="CF199">
        <v>164993</v>
      </c>
      <c r="CG199">
        <v>167342</v>
      </c>
      <c r="CH199">
        <v>170556</v>
      </c>
      <c r="CI199">
        <v>172828</v>
      </c>
      <c r="CJ199">
        <v>175271</v>
      </c>
      <c r="CK199">
        <v>177758</v>
      </c>
      <c r="CL199">
        <v>179720</v>
      </c>
      <c r="CM199">
        <v>180435</v>
      </c>
      <c r="CN199">
        <v>182912</v>
      </c>
      <c r="CO199">
        <v>185382</v>
      </c>
      <c r="CP199">
        <v>185523</v>
      </c>
      <c r="CQ199">
        <v>187485</v>
      </c>
      <c r="CR199">
        <v>189243</v>
      </c>
      <c r="CS199">
        <v>190057</v>
      </c>
      <c r="CT199">
        <v>191477</v>
      </c>
      <c r="CU199">
        <v>192606</v>
      </c>
      <c r="CV199">
        <v>193134</v>
      </c>
      <c r="CW199">
        <v>194620</v>
      </c>
      <c r="CX199">
        <v>196561</v>
      </c>
      <c r="CY199">
        <v>198418</v>
      </c>
      <c r="CZ199">
        <v>200579</v>
      </c>
      <c r="DA199">
        <v>201351</v>
      </c>
      <c r="DB199">
        <v>203331</v>
      </c>
      <c r="DC199">
        <v>205182</v>
      </c>
      <c r="DD199">
        <v>206488</v>
      </c>
      <c r="DE199">
        <v>207818</v>
      </c>
      <c r="DF199">
        <v>206910</v>
      </c>
      <c r="DG199">
        <v>208469</v>
      </c>
      <c r="DH199">
        <v>209497</v>
      </c>
      <c r="DI199">
        <v>209540</v>
      </c>
      <c r="DJ199">
        <v>212667</v>
      </c>
      <c r="DK199">
        <v>215117</v>
      </c>
      <c r="DL199">
        <v>217165</v>
      </c>
      <c r="DM199">
        <v>218515</v>
      </c>
      <c r="DN199">
        <v>221450</v>
      </c>
      <c r="DO199">
        <v>224316</v>
      </c>
      <c r="DP199">
        <v>228084</v>
      </c>
      <c r="DQ199">
        <v>232078</v>
      </c>
      <c r="DR199">
        <v>236380</v>
      </c>
      <c r="DS199">
        <v>237835</v>
      </c>
      <c r="DT199">
        <v>238457</v>
      </c>
      <c r="DU199">
        <v>239359</v>
      </c>
      <c r="DV199">
        <v>240865</v>
      </c>
      <c r="DW199">
        <v>242939</v>
      </c>
      <c r="DX199">
        <v>244132</v>
      </c>
      <c r="DY199">
        <v>244971</v>
      </c>
      <c r="DZ199">
        <v>245407</v>
      </c>
      <c r="EA199">
        <v>244848</v>
      </c>
      <c r="EB199">
        <v>245332</v>
      </c>
      <c r="EC199">
        <v>245933</v>
      </c>
      <c r="ED199">
        <v>246464</v>
      </c>
      <c r="EE199">
        <v>246899</v>
      </c>
      <c r="EF199">
        <v>247161</v>
      </c>
      <c r="EG199">
        <v>247347</v>
      </c>
      <c r="EH199">
        <v>246690</v>
      </c>
      <c r="EI199">
        <v>245691</v>
      </c>
      <c r="EJ199">
        <v>245970</v>
      </c>
      <c r="EK199">
        <v>246619</v>
      </c>
      <c r="EL199">
        <v>247655</v>
      </c>
      <c r="EM199">
        <v>248087</v>
      </c>
      <c r="EN199">
        <v>248684</v>
      </c>
      <c r="EO199">
        <v>249250</v>
      </c>
      <c r="EP199">
        <v>249505</v>
      </c>
      <c r="EQ199">
        <v>250066</v>
      </c>
      <c r="ER199">
        <v>250031</v>
      </c>
      <c r="ES199">
        <v>250135</v>
      </c>
      <c r="ET199">
        <v>249479</v>
      </c>
      <c r="EU199">
        <v>249000</v>
      </c>
      <c r="EV199">
        <v>249416</v>
      </c>
      <c r="EW199">
        <v>248873</v>
      </c>
      <c r="EX199">
        <v>0</v>
      </c>
    </row>
    <row r="200" spans="1:154">
      <c r="A200" t="s">
        <v>277</v>
      </c>
      <c r="B200">
        <v>6070</v>
      </c>
      <c r="C200">
        <v>7648</v>
      </c>
      <c r="D200">
        <v>7941</v>
      </c>
      <c r="E200">
        <v>8265</v>
      </c>
      <c r="F200">
        <v>8588</v>
      </c>
      <c r="G200">
        <v>8945</v>
      </c>
      <c r="H200">
        <v>9307</v>
      </c>
      <c r="I200">
        <v>9669</v>
      </c>
      <c r="J200">
        <v>10042</v>
      </c>
      <c r="K200">
        <v>10424</v>
      </c>
      <c r="L200">
        <v>10797</v>
      </c>
      <c r="M200">
        <v>11148</v>
      </c>
      <c r="N200">
        <v>11520</v>
      </c>
      <c r="O200">
        <v>11885</v>
      </c>
      <c r="P200">
        <v>12237</v>
      </c>
      <c r="Q200">
        <v>12562</v>
      </c>
      <c r="R200">
        <v>12878</v>
      </c>
      <c r="S200">
        <v>13198</v>
      </c>
      <c r="T200">
        <v>13537</v>
      </c>
      <c r="U200">
        <v>13920</v>
      </c>
      <c r="V200">
        <v>14315</v>
      </c>
      <c r="W200">
        <v>14729</v>
      </c>
      <c r="X200">
        <v>15116</v>
      </c>
      <c r="Y200">
        <v>15505</v>
      </c>
      <c r="Z200">
        <v>15887</v>
      </c>
      <c r="AA200">
        <v>16295</v>
      </c>
      <c r="AB200">
        <v>16671</v>
      </c>
      <c r="AC200">
        <v>17040</v>
      </c>
      <c r="AD200">
        <v>17390</v>
      </c>
      <c r="AE200">
        <v>17756</v>
      </c>
      <c r="AF200">
        <v>18167</v>
      </c>
      <c r="AG200">
        <v>18601</v>
      </c>
      <c r="AH200">
        <v>19059</v>
      </c>
      <c r="AI200">
        <v>19545</v>
      </c>
      <c r="AJ200">
        <v>20053</v>
      </c>
      <c r="AK200">
        <v>20595</v>
      </c>
      <c r="AL200">
        <v>21173</v>
      </c>
      <c r="AM200">
        <v>21804</v>
      </c>
      <c r="AN200">
        <v>22464</v>
      </c>
      <c r="AO200">
        <v>23133</v>
      </c>
      <c r="AP200">
        <v>23851</v>
      </c>
      <c r="AQ200">
        <v>24616</v>
      </c>
      <c r="AR200">
        <v>25440</v>
      </c>
      <c r="AS200">
        <v>26296</v>
      </c>
      <c r="AT200">
        <v>27169</v>
      </c>
      <c r="AU200">
        <v>28048</v>
      </c>
      <c r="AV200">
        <v>28917</v>
      </c>
      <c r="AW200">
        <v>29776</v>
      </c>
      <c r="AX200">
        <v>30637</v>
      </c>
      <c r="AY200">
        <v>31573</v>
      </c>
      <c r="AZ200">
        <v>32342</v>
      </c>
      <c r="BA200">
        <v>33057</v>
      </c>
      <c r="BB200">
        <v>33699</v>
      </c>
      <c r="BC200">
        <v>34293</v>
      </c>
      <c r="BD200">
        <v>35043</v>
      </c>
      <c r="BE200">
        <v>35855</v>
      </c>
      <c r="BF200">
        <v>36732</v>
      </c>
      <c r="BG200">
        <v>37537</v>
      </c>
      <c r="BH200">
        <v>38222</v>
      </c>
      <c r="BI200">
        <v>38813</v>
      </c>
      <c r="BJ200">
        <v>39391</v>
      </c>
      <c r="BK200">
        <v>39933</v>
      </c>
      <c r="BL200">
        <v>40534</v>
      </c>
      <c r="BM200">
        <v>41200</v>
      </c>
      <c r="BN200">
        <v>41940</v>
      </c>
      <c r="BO200">
        <v>42687</v>
      </c>
      <c r="BP200">
        <v>43230</v>
      </c>
      <c r="BQ200">
        <v>43651</v>
      </c>
      <c r="BR200">
        <v>43878</v>
      </c>
      <c r="BS200">
        <v>44167</v>
      </c>
      <c r="BT200">
        <v>44451</v>
      </c>
      <c r="BU200">
        <v>44770</v>
      </c>
      <c r="BV200">
        <v>45133</v>
      </c>
      <c r="BW200">
        <v>45681</v>
      </c>
      <c r="BX200">
        <v>46305</v>
      </c>
      <c r="BY200">
        <v>46882</v>
      </c>
      <c r="BZ200">
        <v>47454</v>
      </c>
      <c r="CA200">
        <v>48040</v>
      </c>
      <c r="CB200">
        <v>48798</v>
      </c>
      <c r="CC200">
        <v>49588</v>
      </c>
      <c r="CD200">
        <v>50368</v>
      </c>
      <c r="CE200">
        <v>51156</v>
      </c>
      <c r="CF200">
        <v>52052</v>
      </c>
      <c r="CG200">
        <v>52992</v>
      </c>
      <c r="CH200">
        <v>53987</v>
      </c>
      <c r="CI200">
        <v>55011</v>
      </c>
      <c r="CJ200">
        <v>56114</v>
      </c>
      <c r="CK200">
        <v>57289</v>
      </c>
      <c r="CL200">
        <v>58242</v>
      </c>
      <c r="CM200">
        <v>59172</v>
      </c>
      <c r="CN200">
        <v>60081</v>
      </c>
      <c r="CO200">
        <v>60624</v>
      </c>
      <c r="CP200">
        <v>61305</v>
      </c>
      <c r="CQ200">
        <v>61907</v>
      </c>
      <c r="CR200">
        <v>62421</v>
      </c>
      <c r="CS200">
        <v>63296</v>
      </c>
      <c r="CT200">
        <v>64037</v>
      </c>
      <c r="CU200">
        <v>64711</v>
      </c>
      <c r="CV200">
        <v>65642</v>
      </c>
      <c r="CW200">
        <v>66574</v>
      </c>
      <c r="CX200">
        <v>67486</v>
      </c>
      <c r="CY200">
        <v>68542</v>
      </c>
      <c r="CZ200">
        <v>69521</v>
      </c>
      <c r="DA200">
        <v>70533</v>
      </c>
      <c r="DB200">
        <v>71385</v>
      </c>
      <c r="DC200">
        <v>72408</v>
      </c>
      <c r="DD200">
        <v>73413</v>
      </c>
      <c r="DE200">
        <v>74306</v>
      </c>
      <c r="DF200">
        <v>75262</v>
      </c>
      <c r="DG200">
        <v>76378</v>
      </c>
      <c r="DH200">
        <v>77568</v>
      </c>
      <c r="DI200">
        <v>78856</v>
      </c>
      <c r="DJ200">
        <v>80204</v>
      </c>
      <c r="DK200">
        <v>81774</v>
      </c>
      <c r="DL200">
        <v>83401</v>
      </c>
      <c r="DM200">
        <v>85127</v>
      </c>
      <c r="DN200">
        <v>86921</v>
      </c>
      <c r="DO200">
        <v>88913</v>
      </c>
      <c r="DP200">
        <v>90799</v>
      </c>
      <c r="DQ200">
        <v>92473</v>
      </c>
      <c r="DR200">
        <v>93571</v>
      </c>
      <c r="DS200">
        <v>94541</v>
      </c>
      <c r="DT200">
        <v>95660</v>
      </c>
      <c r="DU200">
        <v>96839</v>
      </c>
      <c r="DV200">
        <v>98536</v>
      </c>
      <c r="DW200">
        <v>100008</v>
      </c>
      <c r="DX200">
        <v>101571</v>
      </c>
      <c r="DY200">
        <v>102813</v>
      </c>
      <c r="DZ200">
        <v>104437</v>
      </c>
      <c r="EA200">
        <v>106144</v>
      </c>
      <c r="EB200">
        <v>107682</v>
      </c>
      <c r="EC200">
        <v>109062</v>
      </c>
      <c r="ED200">
        <v>110234</v>
      </c>
      <c r="EE200">
        <v>111723</v>
      </c>
      <c r="EF200">
        <v>113053</v>
      </c>
      <c r="EG200">
        <v>114202</v>
      </c>
      <c r="EH200">
        <v>115151</v>
      </c>
      <c r="EI200">
        <v>116359</v>
      </c>
      <c r="EJ200">
        <v>117818</v>
      </c>
      <c r="EK200">
        <v>119334</v>
      </c>
      <c r="EL200">
        <v>121164</v>
      </c>
      <c r="EM200">
        <v>122661</v>
      </c>
      <c r="EN200">
        <v>123774</v>
      </c>
      <c r="EO200">
        <v>124665</v>
      </c>
      <c r="EP200">
        <v>125193</v>
      </c>
      <c r="EQ200">
        <v>126431</v>
      </c>
      <c r="ER200">
        <v>127634</v>
      </c>
      <c r="ES200">
        <v>129114</v>
      </c>
      <c r="ET200">
        <v>130403</v>
      </c>
      <c r="EU200">
        <v>131784</v>
      </c>
      <c r="EV200">
        <v>133092</v>
      </c>
      <c r="EW200">
        <v>134477</v>
      </c>
      <c r="EX200">
        <v>0</v>
      </c>
    </row>
    <row r="201" spans="1:154">
      <c r="A201" t="s">
        <v>414</v>
      </c>
      <c r="B201">
        <v>6064</v>
      </c>
      <c r="C201">
        <v>438194</v>
      </c>
      <c r="D201">
        <v>448726</v>
      </c>
      <c r="E201">
        <v>460639</v>
      </c>
      <c r="F201">
        <v>472294</v>
      </c>
      <c r="G201">
        <v>477388</v>
      </c>
      <c r="H201">
        <v>477138</v>
      </c>
      <c r="I201">
        <v>481994</v>
      </c>
      <c r="J201">
        <v>486512</v>
      </c>
      <c r="K201">
        <v>495609</v>
      </c>
      <c r="L201">
        <v>503591</v>
      </c>
      <c r="M201">
        <v>520887</v>
      </c>
      <c r="N201">
        <v>528067</v>
      </c>
      <c r="O201">
        <v>542972</v>
      </c>
      <c r="P201">
        <v>560411</v>
      </c>
      <c r="Q201">
        <v>569752</v>
      </c>
      <c r="R201">
        <v>578318</v>
      </c>
      <c r="S201">
        <v>581228</v>
      </c>
      <c r="T201">
        <v>588572</v>
      </c>
      <c r="U201">
        <v>605608</v>
      </c>
      <c r="V201">
        <v>620115</v>
      </c>
      <c r="W201">
        <v>633412</v>
      </c>
      <c r="X201">
        <v>649134</v>
      </c>
      <c r="Y201">
        <v>658056</v>
      </c>
      <c r="Z201">
        <v>668926</v>
      </c>
      <c r="AA201">
        <v>692032</v>
      </c>
      <c r="AB201">
        <v>717146</v>
      </c>
      <c r="AC201">
        <v>753256</v>
      </c>
      <c r="AD201">
        <v>825758</v>
      </c>
      <c r="AE201">
        <v>817595</v>
      </c>
      <c r="AF201">
        <v>842676</v>
      </c>
      <c r="AG201">
        <v>869587</v>
      </c>
      <c r="AH201">
        <v>881194</v>
      </c>
      <c r="AI201">
        <v>875484</v>
      </c>
      <c r="AJ201">
        <v>884822</v>
      </c>
      <c r="AK201">
        <v>903357</v>
      </c>
      <c r="AL201">
        <v>970522</v>
      </c>
      <c r="AM201">
        <v>969109</v>
      </c>
      <c r="AN201">
        <v>975504</v>
      </c>
      <c r="AO201">
        <v>993431</v>
      </c>
      <c r="AP201">
        <v>1010498</v>
      </c>
      <c r="AQ201">
        <v>1031076</v>
      </c>
      <c r="AR201">
        <v>1036044</v>
      </c>
      <c r="AS201">
        <v>1063567</v>
      </c>
      <c r="AT201">
        <v>1103791</v>
      </c>
      <c r="AU201">
        <v>1135322</v>
      </c>
      <c r="AV201">
        <v>1140884</v>
      </c>
      <c r="AW201">
        <v>1201220</v>
      </c>
      <c r="AX201">
        <v>1199037</v>
      </c>
      <c r="AY201">
        <v>1179796</v>
      </c>
      <c r="AZ201">
        <v>1211478</v>
      </c>
      <c r="BA201">
        <v>1233767</v>
      </c>
      <c r="BB201">
        <v>1255994</v>
      </c>
      <c r="BC201">
        <v>1307559</v>
      </c>
      <c r="BD201">
        <v>1359194</v>
      </c>
      <c r="BE201">
        <v>1398266</v>
      </c>
      <c r="BF201">
        <v>1404283</v>
      </c>
      <c r="BG201">
        <v>1412263</v>
      </c>
      <c r="BH201">
        <v>1444322</v>
      </c>
      <c r="BI201">
        <v>1448980</v>
      </c>
      <c r="BJ201">
        <v>1452858</v>
      </c>
      <c r="BK201">
        <v>1485835</v>
      </c>
      <c r="BL201">
        <v>1493927</v>
      </c>
      <c r="BM201">
        <v>1479538</v>
      </c>
      <c r="BN201">
        <v>1467860</v>
      </c>
      <c r="BO201">
        <v>1421966</v>
      </c>
      <c r="BP201">
        <v>1383696</v>
      </c>
      <c r="BQ201">
        <v>1329983</v>
      </c>
      <c r="BR201">
        <v>1304754</v>
      </c>
      <c r="BS201">
        <v>1281051</v>
      </c>
      <c r="BT201">
        <v>1267209</v>
      </c>
      <c r="BU201">
        <v>1249537</v>
      </c>
      <c r="BV201">
        <v>1219642</v>
      </c>
      <c r="BW201">
        <v>1233027</v>
      </c>
      <c r="BX201">
        <v>1135792</v>
      </c>
      <c r="BY201">
        <v>1070399</v>
      </c>
      <c r="BZ201">
        <v>1099463</v>
      </c>
      <c r="CA201">
        <v>1013044</v>
      </c>
      <c r="CB201">
        <v>1045555</v>
      </c>
      <c r="CC201">
        <v>1227369</v>
      </c>
      <c r="CD201">
        <v>1077757</v>
      </c>
      <c r="CE201">
        <v>1079841</v>
      </c>
      <c r="CF201">
        <v>1023825</v>
      </c>
      <c r="CG201">
        <v>1142215</v>
      </c>
      <c r="CH201">
        <v>976084</v>
      </c>
      <c r="CI201">
        <v>948572</v>
      </c>
      <c r="CJ201">
        <v>1026457</v>
      </c>
      <c r="CK201">
        <v>1026008</v>
      </c>
      <c r="CL201">
        <v>1199860</v>
      </c>
      <c r="CM201">
        <v>1428747</v>
      </c>
      <c r="CN201">
        <v>1407505</v>
      </c>
      <c r="CO201">
        <v>1655443</v>
      </c>
      <c r="CP201">
        <v>1604823</v>
      </c>
      <c r="CQ201">
        <v>1626924</v>
      </c>
      <c r="CR201">
        <v>1871998</v>
      </c>
      <c r="CS201">
        <v>2210606</v>
      </c>
      <c r="CT201">
        <v>2233388</v>
      </c>
      <c r="CU201">
        <v>2350743</v>
      </c>
      <c r="CV201">
        <v>2282772</v>
      </c>
      <c r="CW201">
        <v>2252394</v>
      </c>
      <c r="CX201">
        <v>2144864</v>
      </c>
      <c r="CY201">
        <v>2959636</v>
      </c>
      <c r="CZ201">
        <v>3109684</v>
      </c>
      <c r="DA201">
        <v>3273313</v>
      </c>
      <c r="DB201">
        <v>3255014</v>
      </c>
      <c r="DC201">
        <v>3400719</v>
      </c>
      <c r="DD201">
        <v>3455425</v>
      </c>
      <c r="DE201">
        <v>3453864</v>
      </c>
      <c r="DF201">
        <v>3485720</v>
      </c>
      <c r="DG201">
        <v>3431273</v>
      </c>
      <c r="DH201">
        <v>3552794</v>
      </c>
      <c r="DI201">
        <v>3582242</v>
      </c>
      <c r="DJ201">
        <v>3559640</v>
      </c>
      <c r="DK201">
        <v>3638992</v>
      </c>
      <c r="DL201">
        <v>3594389</v>
      </c>
      <c r="DM201">
        <v>3621691</v>
      </c>
      <c r="DN201">
        <v>3779230</v>
      </c>
      <c r="DO201">
        <v>4038853</v>
      </c>
      <c r="DP201">
        <v>4092836</v>
      </c>
      <c r="DQ201">
        <v>4336740</v>
      </c>
      <c r="DR201">
        <v>4892691</v>
      </c>
      <c r="DS201">
        <v>5143764</v>
      </c>
      <c r="DT201">
        <v>5106168</v>
      </c>
      <c r="DU201">
        <v>4961911</v>
      </c>
      <c r="DV201">
        <v>4959865</v>
      </c>
      <c r="DW201">
        <v>5002590</v>
      </c>
      <c r="DX201">
        <v>5327096</v>
      </c>
      <c r="DY201">
        <v>5314504</v>
      </c>
      <c r="DZ201">
        <v>5295919</v>
      </c>
      <c r="EA201">
        <v>5240511</v>
      </c>
      <c r="EB201">
        <v>5308635</v>
      </c>
      <c r="EC201">
        <v>5690951</v>
      </c>
      <c r="ED201">
        <v>5599481</v>
      </c>
      <c r="EE201">
        <v>5444728</v>
      </c>
      <c r="EF201">
        <v>5604707</v>
      </c>
      <c r="EG201">
        <v>5579625</v>
      </c>
      <c r="EH201">
        <v>5657482</v>
      </c>
      <c r="EI201">
        <v>5529710</v>
      </c>
      <c r="EJ201">
        <v>5521629</v>
      </c>
      <c r="EK201">
        <v>5442702</v>
      </c>
      <c r="EL201">
        <v>5285852</v>
      </c>
      <c r="EM201">
        <v>5337373</v>
      </c>
      <c r="EN201">
        <v>5322852</v>
      </c>
      <c r="EO201">
        <v>5375317</v>
      </c>
      <c r="EP201">
        <v>5355783</v>
      </c>
      <c r="EQ201">
        <v>5426373</v>
      </c>
      <c r="ER201">
        <v>5490247</v>
      </c>
      <c r="ES201">
        <v>5777801</v>
      </c>
      <c r="ET201">
        <v>5734512</v>
      </c>
      <c r="EU201">
        <v>5828069</v>
      </c>
      <c r="EV201">
        <v>5873731</v>
      </c>
      <c r="EW201">
        <v>5840596</v>
      </c>
      <c r="EX201">
        <v>0</v>
      </c>
    </row>
    <row r="202" spans="1:154">
      <c r="A202" t="s">
        <v>410</v>
      </c>
      <c r="B202">
        <v>6008</v>
      </c>
      <c r="C202">
        <v>6457</v>
      </c>
      <c r="D202">
        <v>6381</v>
      </c>
      <c r="E202">
        <v>6437</v>
      </c>
      <c r="F202">
        <v>6788</v>
      </c>
      <c r="G202">
        <v>7036</v>
      </c>
      <c r="H202">
        <v>7354</v>
      </c>
      <c r="I202">
        <v>7409</v>
      </c>
      <c r="J202">
        <v>7008</v>
      </c>
      <c r="K202">
        <v>6874</v>
      </c>
      <c r="L202">
        <v>6712</v>
      </c>
      <c r="M202">
        <v>6925</v>
      </c>
      <c r="N202">
        <v>7139</v>
      </c>
      <c r="O202">
        <v>7598</v>
      </c>
      <c r="P202">
        <v>7601</v>
      </c>
      <c r="Q202">
        <v>7605</v>
      </c>
      <c r="R202">
        <v>7383</v>
      </c>
      <c r="S202">
        <v>7551</v>
      </c>
      <c r="T202">
        <v>7254</v>
      </c>
      <c r="U202">
        <v>7506</v>
      </c>
      <c r="V202">
        <v>7955</v>
      </c>
      <c r="W202">
        <v>8454</v>
      </c>
      <c r="X202">
        <v>8743</v>
      </c>
      <c r="Y202">
        <v>8682</v>
      </c>
      <c r="Z202">
        <v>9016</v>
      </c>
      <c r="AA202">
        <v>8650</v>
      </c>
      <c r="AB202">
        <v>8151</v>
      </c>
      <c r="AC202">
        <v>9145</v>
      </c>
      <c r="AD202">
        <v>9605</v>
      </c>
      <c r="AE202">
        <v>9822</v>
      </c>
      <c r="AF202">
        <v>10086</v>
      </c>
      <c r="AG202">
        <v>10312</v>
      </c>
      <c r="AH202">
        <v>10415</v>
      </c>
      <c r="AI202">
        <v>10444</v>
      </c>
      <c r="AJ202">
        <v>10446</v>
      </c>
      <c r="AK202">
        <v>10381</v>
      </c>
      <c r="AL202">
        <v>10205</v>
      </c>
      <c r="AM202">
        <v>10039</v>
      </c>
      <c r="AN202">
        <v>10000</v>
      </c>
      <c r="AO202">
        <v>10086</v>
      </c>
      <c r="AP202">
        <v>10288</v>
      </c>
      <c r="AQ202">
        <v>10514</v>
      </c>
      <c r="AR202">
        <v>10673</v>
      </c>
      <c r="AS202">
        <v>10771</v>
      </c>
      <c r="AT202">
        <v>10816</v>
      </c>
      <c r="AU202">
        <v>10871</v>
      </c>
      <c r="AV202">
        <v>11000</v>
      </c>
      <c r="AW202">
        <v>11229</v>
      </c>
      <c r="AX202">
        <v>11583</v>
      </c>
      <c r="AY202">
        <v>11896</v>
      </c>
      <c r="AZ202">
        <v>12000</v>
      </c>
      <c r="BA202">
        <v>11907</v>
      </c>
      <c r="BB202">
        <v>11627</v>
      </c>
      <c r="BC202">
        <v>11284</v>
      </c>
      <c r="BD202">
        <v>11000</v>
      </c>
      <c r="BE202">
        <v>10751</v>
      </c>
      <c r="BF202">
        <v>10502</v>
      </c>
      <c r="BG202">
        <v>10253</v>
      </c>
      <c r="BH202">
        <v>10000</v>
      </c>
      <c r="BI202">
        <v>9746</v>
      </c>
      <c r="BJ202">
        <v>9483</v>
      </c>
      <c r="BK202">
        <v>9229</v>
      </c>
      <c r="BL202">
        <v>9000</v>
      </c>
      <c r="BM202">
        <v>8796</v>
      </c>
      <c r="BN202">
        <v>8608</v>
      </c>
      <c r="BO202">
        <v>8442</v>
      </c>
      <c r="BP202">
        <v>8300</v>
      </c>
      <c r="BQ202">
        <v>7192</v>
      </c>
      <c r="BR202">
        <v>5115</v>
      </c>
      <c r="BS202">
        <v>4057</v>
      </c>
      <c r="BT202">
        <v>4793</v>
      </c>
      <c r="BU202">
        <v>4560</v>
      </c>
      <c r="BV202">
        <v>4639</v>
      </c>
      <c r="BW202">
        <v>4430</v>
      </c>
      <c r="BX202">
        <v>4540</v>
      </c>
      <c r="BY202">
        <v>4000</v>
      </c>
      <c r="BZ202">
        <v>3900</v>
      </c>
      <c r="CA202">
        <v>3500</v>
      </c>
      <c r="CB202">
        <v>3000</v>
      </c>
      <c r="CC202">
        <v>3040</v>
      </c>
      <c r="CD202">
        <v>3194</v>
      </c>
      <c r="CE202">
        <v>3272</v>
      </c>
      <c r="CF202">
        <v>3333</v>
      </c>
      <c r="CG202">
        <v>3395</v>
      </c>
      <c r="CH202">
        <v>3519</v>
      </c>
      <c r="CI202">
        <v>3587</v>
      </c>
      <c r="CJ202">
        <v>3625</v>
      </c>
      <c r="CK202">
        <v>3690</v>
      </c>
      <c r="CL202">
        <v>3723</v>
      </c>
      <c r="CM202">
        <v>3770</v>
      </c>
      <c r="CN202">
        <v>3870</v>
      </c>
      <c r="CO202">
        <v>3875</v>
      </c>
      <c r="CP202">
        <v>3968</v>
      </c>
      <c r="CQ202">
        <v>3994</v>
      </c>
      <c r="CR202">
        <v>4018</v>
      </c>
      <c r="CS202">
        <v>4022</v>
      </c>
      <c r="CT202">
        <v>4099</v>
      </c>
      <c r="CU202">
        <v>4096</v>
      </c>
      <c r="CV202">
        <v>4223</v>
      </c>
      <c r="CW202">
        <v>4337</v>
      </c>
      <c r="CX202">
        <v>4540</v>
      </c>
      <c r="CY202">
        <v>4740</v>
      </c>
      <c r="CZ202">
        <v>5111</v>
      </c>
      <c r="DA202">
        <v>5347</v>
      </c>
      <c r="DB202">
        <v>5663</v>
      </c>
      <c r="DC202">
        <v>5911</v>
      </c>
      <c r="DD202">
        <v>6148</v>
      </c>
      <c r="DE202">
        <v>6603</v>
      </c>
      <c r="DF202">
        <v>6939</v>
      </c>
      <c r="DG202">
        <v>7144</v>
      </c>
      <c r="DH202">
        <v>7485</v>
      </c>
      <c r="DI202">
        <v>7969</v>
      </c>
      <c r="DJ202">
        <v>8365</v>
      </c>
      <c r="DK202">
        <v>8850</v>
      </c>
      <c r="DL202">
        <v>9241</v>
      </c>
      <c r="DM202">
        <v>9652</v>
      </c>
      <c r="DN202">
        <v>10021</v>
      </c>
      <c r="DO202">
        <v>10297</v>
      </c>
      <c r="DP202">
        <v>10389</v>
      </c>
      <c r="DQ202">
        <v>10327</v>
      </c>
      <c r="DR202">
        <v>10417</v>
      </c>
      <c r="DS202">
        <v>10420</v>
      </c>
      <c r="DT202">
        <v>10756</v>
      </c>
      <c r="DU202">
        <v>11226</v>
      </c>
      <c r="DV202">
        <v>11533</v>
      </c>
      <c r="DW202">
        <v>11770</v>
      </c>
      <c r="DX202">
        <v>11965</v>
      </c>
      <c r="DY202">
        <v>12480</v>
      </c>
      <c r="DZ202">
        <v>12941</v>
      </c>
      <c r="EA202">
        <v>13076</v>
      </c>
      <c r="EB202">
        <v>13263</v>
      </c>
      <c r="EC202">
        <v>13272</v>
      </c>
      <c r="ED202">
        <v>13186</v>
      </c>
      <c r="EE202">
        <v>13109</v>
      </c>
      <c r="EF202">
        <v>13174</v>
      </c>
      <c r="EG202">
        <v>13340</v>
      </c>
      <c r="EH202">
        <v>13405</v>
      </c>
      <c r="EI202">
        <v>13467</v>
      </c>
      <c r="EJ202">
        <v>13297</v>
      </c>
      <c r="EK202">
        <v>13281</v>
      </c>
      <c r="EL202">
        <v>13263</v>
      </c>
      <c r="EM202">
        <v>13403</v>
      </c>
      <c r="EN202">
        <v>13653</v>
      </c>
      <c r="EO202">
        <v>13527</v>
      </c>
      <c r="EP202">
        <v>13601</v>
      </c>
      <c r="EQ202">
        <v>13863</v>
      </c>
      <c r="ER202">
        <v>13901</v>
      </c>
      <c r="ES202">
        <v>14156</v>
      </c>
      <c r="ET202">
        <v>14406</v>
      </c>
      <c r="EU202">
        <v>14486</v>
      </c>
      <c r="EV202">
        <v>14576</v>
      </c>
      <c r="EW202">
        <v>14769</v>
      </c>
      <c r="EX202">
        <v>0</v>
      </c>
    </row>
    <row r="203" spans="1:154">
      <c r="A203" t="s">
        <v>306</v>
      </c>
      <c r="B203">
        <v>6148</v>
      </c>
      <c r="C203">
        <v>242233</v>
      </c>
      <c r="D203">
        <v>248963</v>
      </c>
      <c r="E203">
        <v>255894</v>
      </c>
      <c r="F203">
        <v>262899</v>
      </c>
      <c r="G203">
        <v>266327</v>
      </c>
      <c r="H203">
        <v>269826</v>
      </c>
      <c r="I203">
        <v>273524</v>
      </c>
      <c r="J203">
        <v>277392</v>
      </c>
      <c r="K203">
        <v>285416</v>
      </c>
      <c r="L203">
        <v>293701</v>
      </c>
      <c r="M203">
        <v>302213</v>
      </c>
      <c r="N203">
        <v>310831</v>
      </c>
      <c r="O203">
        <v>320097</v>
      </c>
      <c r="P203">
        <v>329613</v>
      </c>
      <c r="Q203">
        <v>339474</v>
      </c>
      <c r="R203">
        <v>349668</v>
      </c>
      <c r="S203">
        <v>356651</v>
      </c>
      <c r="T203">
        <v>364024</v>
      </c>
      <c r="U203">
        <v>371684</v>
      </c>
      <c r="V203">
        <v>379410</v>
      </c>
      <c r="W203">
        <v>388072</v>
      </c>
      <c r="X203">
        <v>396771</v>
      </c>
      <c r="Y203">
        <v>405701</v>
      </c>
      <c r="Z203">
        <v>414852</v>
      </c>
      <c r="AA203">
        <v>424316</v>
      </c>
      <c r="AB203">
        <v>434165</v>
      </c>
      <c r="AC203">
        <v>444365</v>
      </c>
      <c r="AD203">
        <v>454747</v>
      </c>
      <c r="AE203">
        <v>466075</v>
      </c>
      <c r="AF203">
        <v>477709</v>
      </c>
      <c r="AG203">
        <v>489710</v>
      </c>
      <c r="AH203">
        <v>502002</v>
      </c>
      <c r="AI203">
        <v>512882</v>
      </c>
      <c r="AJ203">
        <v>524134</v>
      </c>
      <c r="AK203">
        <v>535675</v>
      </c>
      <c r="AL203">
        <v>547300</v>
      </c>
      <c r="AM203">
        <v>557814</v>
      </c>
      <c r="AN203">
        <v>568576</v>
      </c>
      <c r="AO203">
        <v>579969</v>
      </c>
      <c r="AP203">
        <v>592074</v>
      </c>
      <c r="AQ203">
        <v>625072</v>
      </c>
      <c r="AR203">
        <v>659011</v>
      </c>
      <c r="AS203">
        <v>693775</v>
      </c>
      <c r="AT203">
        <v>729004</v>
      </c>
      <c r="AU203">
        <v>746279</v>
      </c>
      <c r="AV203">
        <v>763938</v>
      </c>
      <c r="AW203">
        <v>781916</v>
      </c>
      <c r="AX203">
        <v>800030</v>
      </c>
      <c r="AY203">
        <v>818226</v>
      </c>
      <c r="AZ203">
        <v>837104</v>
      </c>
      <c r="BA203">
        <v>857018</v>
      </c>
      <c r="BB203">
        <v>878055</v>
      </c>
      <c r="BC203">
        <v>928756</v>
      </c>
      <c r="BD203">
        <v>980448</v>
      </c>
      <c r="BE203">
        <v>1033006</v>
      </c>
      <c r="BF203">
        <v>1085771</v>
      </c>
      <c r="BG203">
        <v>1106459</v>
      </c>
      <c r="BH203">
        <v>1127330</v>
      </c>
      <c r="BI203">
        <v>1148521</v>
      </c>
      <c r="BJ203">
        <v>1169969</v>
      </c>
      <c r="BK203">
        <v>1193015</v>
      </c>
      <c r="BL203">
        <v>1216727</v>
      </c>
      <c r="BM203">
        <v>1241073</v>
      </c>
      <c r="BN203">
        <v>1265716</v>
      </c>
      <c r="BO203">
        <v>1294197</v>
      </c>
      <c r="BP203">
        <v>1323228</v>
      </c>
      <c r="BQ203">
        <v>1352871</v>
      </c>
      <c r="BR203">
        <v>1382904</v>
      </c>
      <c r="BS203">
        <v>1407559</v>
      </c>
      <c r="BT203">
        <v>1432608</v>
      </c>
      <c r="BU203">
        <v>1458312</v>
      </c>
      <c r="BV203">
        <v>1484330</v>
      </c>
      <c r="BW203">
        <v>1507453</v>
      </c>
      <c r="BX203">
        <v>1531187</v>
      </c>
      <c r="BY203">
        <v>1555588</v>
      </c>
      <c r="BZ203">
        <v>1580398</v>
      </c>
      <c r="CA203">
        <v>1611574</v>
      </c>
      <c r="CB203">
        <v>1643531</v>
      </c>
      <c r="CC203">
        <v>1676285</v>
      </c>
      <c r="CD203">
        <v>1709503</v>
      </c>
      <c r="CE203">
        <v>1743773</v>
      </c>
      <c r="CF203">
        <v>1778808</v>
      </c>
      <c r="CG203">
        <v>1814602</v>
      </c>
      <c r="CH203">
        <v>1850792</v>
      </c>
      <c r="CI203">
        <v>1888844</v>
      </c>
      <c r="CJ203">
        <v>1927310</v>
      </c>
      <c r="CK203">
        <v>1966602</v>
      </c>
      <c r="CL203">
        <v>2006392</v>
      </c>
      <c r="CM203">
        <v>2050845</v>
      </c>
      <c r="CN203">
        <v>2096171</v>
      </c>
      <c r="CO203">
        <v>2142352</v>
      </c>
      <c r="CP203">
        <v>2188961</v>
      </c>
      <c r="CQ203">
        <v>2232663</v>
      </c>
      <c r="CR203">
        <v>2277113</v>
      </c>
      <c r="CS203">
        <v>2322299</v>
      </c>
      <c r="CT203">
        <v>2367850</v>
      </c>
      <c r="CU203">
        <v>2411837</v>
      </c>
      <c r="CV203">
        <v>2456972</v>
      </c>
      <c r="CW203">
        <v>2503620</v>
      </c>
      <c r="CX203">
        <v>2551643</v>
      </c>
      <c r="CY203">
        <v>2647064</v>
      </c>
      <c r="CZ203">
        <v>2743713</v>
      </c>
      <c r="DA203">
        <v>2841697</v>
      </c>
      <c r="DB203">
        <v>2940110</v>
      </c>
      <c r="DC203">
        <v>2989427</v>
      </c>
      <c r="DD203">
        <v>3039339</v>
      </c>
      <c r="DE203">
        <v>3089948</v>
      </c>
      <c r="DF203">
        <v>3140934</v>
      </c>
      <c r="DG203">
        <v>3205668</v>
      </c>
      <c r="DH203">
        <v>3271533</v>
      </c>
      <c r="DI203">
        <v>3338623</v>
      </c>
      <c r="DJ203">
        <v>3406455</v>
      </c>
      <c r="DK203">
        <v>3450359</v>
      </c>
      <c r="DL203">
        <v>3495469</v>
      </c>
      <c r="DM203">
        <v>3541720</v>
      </c>
      <c r="DN203">
        <v>3588471</v>
      </c>
      <c r="DO203">
        <v>3640226</v>
      </c>
      <c r="DP203">
        <v>3692371</v>
      </c>
      <c r="DQ203">
        <v>3745476</v>
      </c>
      <c r="DR203">
        <v>3798991</v>
      </c>
      <c r="DS203">
        <v>3837745</v>
      </c>
      <c r="DT203">
        <v>3877538</v>
      </c>
      <c r="DU203">
        <v>3918431</v>
      </c>
      <c r="DV203">
        <v>3959833</v>
      </c>
      <c r="DW203">
        <v>4071258</v>
      </c>
      <c r="DX203">
        <v>4183498</v>
      </c>
      <c r="DY203">
        <v>4296272</v>
      </c>
      <c r="DZ203">
        <v>4408700</v>
      </c>
      <c r="EA203">
        <v>4457451</v>
      </c>
      <c r="EB203">
        <v>4506298</v>
      </c>
      <c r="EC203">
        <v>4555332</v>
      </c>
      <c r="ED203">
        <v>4604100</v>
      </c>
      <c r="EE203">
        <v>4650466</v>
      </c>
      <c r="EF203">
        <v>4696676</v>
      </c>
      <c r="EG203">
        <v>4743268</v>
      </c>
      <c r="EH203">
        <v>4789600</v>
      </c>
      <c r="EI203">
        <v>4838609</v>
      </c>
      <c r="EJ203">
        <v>4887905</v>
      </c>
      <c r="EK203">
        <v>4937508</v>
      </c>
      <c r="EL203">
        <v>4986900</v>
      </c>
      <c r="EM203">
        <v>5047933</v>
      </c>
      <c r="EN203">
        <v>5109471</v>
      </c>
      <c r="EO203">
        <v>5171609</v>
      </c>
      <c r="EP203">
        <v>5233900</v>
      </c>
      <c r="EQ203">
        <v>5297921</v>
      </c>
      <c r="ER203">
        <v>5362924</v>
      </c>
      <c r="ES203">
        <v>5429081</v>
      </c>
      <c r="ET203">
        <v>5496000</v>
      </c>
      <c r="EU203">
        <v>5562919</v>
      </c>
      <c r="EV203">
        <v>5629838</v>
      </c>
      <c r="EW203">
        <v>5696756</v>
      </c>
      <c r="EX203">
        <v>0</v>
      </c>
    </row>
    <row r="204" spans="1:154">
      <c r="A204" t="s">
        <v>297</v>
      </c>
      <c r="B204">
        <v>6096</v>
      </c>
      <c r="C204">
        <v>4073</v>
      </c>
      <c r="D204">
        <v>3867</v>
      </c>
      <c r="E204">
        <v>3880</v>
      </c>
      <c r="F204">
        <v>3910</v>
      </c>
      <c r="G204">
        <v>4101</v>
      </c>
      <c r="H204">
        <v>4025</v>
      </c>
      <c r="I204">
        <v>3921</v>
      </c>
      <c r="J204">
        <v>4059</v>
      </c>
      <c r="K204">
        <v>3920</v>
      </c>
      <c r="L204">
        <v>3995</v>
      </c>
      <c r="M204">
        <v>3859</v>
      </c>
      <c r="N204">
        <v>3856</v>
      </c>
      <c r="O204">
        <v>3651</v>
      </c>
      <c r="P204">
        <v>3848</v>
      </c>
      <c r="Q204">
        <v>3550</v>
      </c>
      <c r="R204">
        <v>3131</v>
      </c>
      <c r="S204">
        <v>2363</v>
      </c>
      <c r="T204">
        <v>2483</v>
      </c>
      <c r="U204">
        <v>2423</v>
      </c>
      <c r="V204">
        <v>2000</v>
      </c>
      <c r="W204">
        <v>2151</v>
      </c>
      <c r="X204">
        <v>2264</v>
      </c>
      <c r="Y204">
        <v>2068</v>
      </c>
      <c r="Z204">
        <v>1534</v>
      </c>
      <c r="AA204">
        <v>1550</v>
      </c>
      <c r="AB204">
        <v>1278</v>
      </c>
      <c r="AC204">
        <v>1225</v>
      </c>
      <c r="AD204">
        <v>1128</v>
      </c>
      <c r="AE204">
        <v>938</v>
      </c>
      <c r="AF204">
        <v>1196</v>
      </c>
      <c r="AG204">
        <v>1035</v>
      </c>
      <c r="AH204">
        <v>709</v>
      </c>
      <c r="AI204">
        <v>553</v>
      </c>
      <c r="AJ204">
        <v>606</v>
      </c>
      <c r="AK204">
        <v>647</v>
      </c>
      <c r="AL204">
        <v>808</v>
      </c>
      <c r="AM204">
        <v>667</v>
      </c>
      <c r="AN204">
        <v>742</v>
      </c>
      <c r="AO204">
        <v>622</v>
      </c>
      <c r="AP204">
        <v>533</v>
      </c>
      <c r="AQ204">
        <v>467</v>
      </c>
      <c r="AR204">
        <v>403</v>
      </c>
      <c r="AS204">
        <v>336</v>
      </c>
      <c r="AT204">
        <v>268</v>
      </c>
      <c r="AU204">
        <v>479</v>
      </c>
      <c r="AV204">
        <v>486</v>
      </c>
      <c r="AW204">
        <v>245</v>
      </c>
      <c r="AX204">
        <v>473</v>
      </c>
      <c r="AY204">
        <v>364</v>
      </c>
      <c r="AZ204">
        <v>487</v>
      </c>
      <c r="BA204">
        <v>549</v>
      </c>
      <c r="BB204">
        <v>619</v>
      </c>
      <c r="BC204">
        <v>554</v>
      </c>
      <c r="BD204">
        <v>534</v>
      </c>
      <c r="BE204">
        <v>378</v>
      </c>
      <c r="BF204">
        <v>445</v>
      </c>
      <c r="BG204">
        <v>460</v>
      </c>
      <c r="BH204">
        <v>617</v>
      </c>
      <c r="BI204">
        <v>1222</v>
      </c>
      <c r="BJ204">
        <v>1371</v>
      </c>
      <c r="BK204">
        <v>716</v>
      </c>
      <c r="BL204">
        <v>845</v>
      </c>
      <c r="BM204">
        <v>1104</v>
      </c>
      <c r="BN204">
        <v>1112</v>
      </c>
      <c r="BO204">
        <v>1053</v>
      </c>
      <c r="BP204">
        <v>1131</v>
      </c>
      <c r="BQ204">
        <v>1374</v>
      </c>
      <c r="BR204">
        <v>1830</v>
      </c>
      <c r="BS204">
        <v>2271</v>
      </c>
      <c r="BT204">
        <v>1297</v>
      </c>
      <c r="BU204">
        <v>496</v>
      </c>
      <c r="BV204">
        <v>561</v>
      </c>
      <c r="BW204">
        <v>2051</v>
      </c>
      <c r="BX204">
        <v>2059</v>
      </c>
      <c r="BY204">
        <v>2467</v>
      </c>
      <c r="BZ204">
        <v>1503</v>
      </c>
      <c r="CA204">
        <v>2080</v>
      </c>
      <c r="CB204">
        <v>2227</v>
      </c>
      <c r="CC204">
        <v>2151</v>
      </c>
      <c r="CD204">
        <v>3252</v>
      </c>
      <c r="CE204">
        <v>4536</v>
      </c>
      <c r="CF204">
        <v>3241</v>
      </c>
      <c r="CG204">
        <v>3122</v>
      </c>
      <c r="CH204">
        <v>3044</v>
      </c>
      <c r="CI204">
        <v>2900</v>
      </c>
      <c r="CJ204">
        <v>2836</v>
      </c>
      <c r="CK204">
        <v>2272</v>
      </c>
      <c r="CL204">
        <v>1707</v>
      </c>
      <c r="CM204">
        <v>1943</v>
      </c>
      <c r="CN204">
        <v>1779</v>
      </c>
      <c r="CO204">
        <v>715</v>
      </c>
      <c r="CP204">
        <v>1651</v>
      </c>
      <c r="CQ204">
        <v>686</v>
      </c>
      <c r="CR204">
        <v>822</v>
      </c>
      <c r="CS204">
        <v>837</v>
      </c>
      <c r="CT204">
        <v>858</v>
      </c>
      <c r="CU204">
        <v>876</v>
      </c>
      <c r="CV204">
        <v>851</v>
      </c>
      <c r="CW204">
        <v>2570</v>
      </c>
      <c r="CX204">
        <v>4386</v>
      </c>
      <c r="CY204">
        <v>6478</v>
      </c>
      <c r="CZ204">
        <v>8253</v>
      </c>
      <c r="DA204">
        <v>2304</v>
      </c>
      <c r="DB204">
        <v>2539</v>
      </c>
      <c r="DC204">
        <v>1953</v>
      </c>
      <c r="DD204">
        <v>1555</v>
      </c>
      <c r="DE204">
        <v>1476</v>
      </c>
      <c r="DF204">
        <v>1647</v>
      </c>
      <c r="DG204">
        <v>1741</v>
      </c>
      <c r="DH204">
        <v>1815</v>
      </c>
      <c r="DI204">
        <v>1694</v>
      </c>
      <c r="DJ204">
        <v>1605</v>
      </c>
      <c r="DK204">
        <v>1514</v>
      </c>
      <c r="DL204">
        <v>1431</v>
      </c>
      <c r="DM204">
        <v>1368</v>
      </c>
      <c r="DN204">
        <v>1402</v>
      </c>
      <c r="DO204">
        <v>1372</v>
      </c>
      <c r="DP204">
        <v>1318</v>
      </c>
      <c r="DQ204">
        <v>1326</v>
      </c>
      <c r="DR204">
        <v>1268</v>
      </c>
      <c r="DS204">
        <v>1149</v>
      </c>
      <c r="DT204">
        <v>1049</v>
      </c>
      <c r="DU204">
        <v>1131</v>
      </c>
      <c r="DV204">
        <v>1330</v>
      </c>
      <c r="DW204">
        <v>1506</v>
      </c>
      <c r="DX204">
        <v>1680</v>
      </c>
      <c r="DY204">
        <v>1750</v>
      </c>
      <c r="DZ204">
        <v>1993</v>
      </c>
      <c r="EA204">
        <v>2147</v>
      </c>
      <c r="EB204">
        <v>2214</v>
      </c>
      <c r="EC204">
        <v>1799</v>
      </c>
      <c r="ED204">
        <v>1437</v>
      </c>
      <c r="EE204">
        <v>1087</v>
      </c>
      <c r="EF204">
        <v>745</v>
      </c>
      <c r="EG204">
        <v>1068</v>
      </c>
      <c r="EH204">
        <v>1421</v>
      </c>
      <c r="EI204">
        <v>1781</v>
      </c>
      <c r="EJ204">
        <v>2253</v>
      </c>
      <c r="EK204">
        <v>2335</v>
      </c>
      <c r="EL204">
        <v>2393</v>
      </c>
      <c r="EM204">
        <v>2367</v>
      </c>
      <c r="EN204">
        <v>2363</v>
      </c>
      <c r="EO204">
        <v>2280</v>
      </c>
      <c r="EP204">
        <v>2240</v>
      </c>
      <c r="EQ204">
        <v>2207</v>
      </c>
      <c r="ER204">
        <v>2220</v>
      </c>
      <c r="ES204">
        <v>2039</v>
      </c>
      <c r="ET204">
        <v>2004</v>
      </c>
      <c r="EU204">
        <v>2392</v>
      </c>
      <c r="EV204">
        <v>2444</v>
      </c>
      <c r="EW204">
        <v>2454</v>
      </c>
      <c r="EX204">
        <v>0</v>
      </c>
    </row>
    <row r="205" spans="1:154">
      <c r="A205" t="s">
        <v>309</v>
      </c>
      <c r="B205">
        <v>6122</v>
      </c>
      <c r="C205">
        <v>84802</v>
      </c>
      <c r="D205">
        <v>86346</v>
      </c>
      <c r="E205">
        <v>89307</v>
      </c>
      <c r="F205">
        <v>94463</v>
      </c>
      <c r="G205">
        <v>94214</v>
      </c>
      <c r="H205">
        <v>86084</v>
      </c>
      <c r="I205">
        <v>82549</v>
      </c>
      <c r="J205">
        <v>80572</v>
      </c>
      <c r="K205">
        <v>83038</v>
      </c>
      <c r="L205">
        <v>83610</v>
      </c>
      <c r="M205">
        <v>90045</v>
      </c>
      <c r="N205">
        <v>88185</v>
      </c>
      <c r="O205">
        <v>93417</v>
      </c>
      <c r="P205">
        <v>96677</v>
      </c>
      <c r="Q205">
        <v>93738</v>
      </c>
      <c r="R205">
        <v>90035</v>
      </c>
      <c r="S205">
        <v>83265</v>
      </c>
      <c r="T205">
        <v>72179</v>
      </c>
      <c r="U205">
        <v>75808</v>
      </c>
      <c r="V205">
        <v>77383</v>
      </c>
      <c r="W205">
        <v>78369</v>
      </c>
      <c r="X205">
        <v>75691</v>
      </c>
      <c r="Y205">
        <v>65630</v>
      </c>
      <c r="Z205">
        <v>65831</v>
      </c>
      <c r="AA205">
        <v>63236</v>
      </c>
      <c r="AB205">
        <v>59806</v>
      </c>
      <c r="AC205">
        <v>68073</v>
      </c>
      <c r="AD205">
        <v>49617</v>
      </c>
      <c r="AE205">
        <v>36964</v>
      </c>
      <c r="AF205">
        <v>28643</v>
      </c>
      <c r="AG205">
        <v>37160</v>
      </c>
      <c r="AH205">
        <v>21340</v>
      </c>
      <c r="AI205">
        <v>-15126</v>
      </c>
      <c r="AJ205">
        <v>-23857</v>
      </c>
      <c r="AK205">
        <v>-32818</v>
      </c>
      <c r="AL205">
        <v>10133</v>
      </c>
      <c r="AM205">
        <v>-2331</v>
      </c>
      <c r="AN205">
        <v>-8957</v>
      </c>
      <c r="AO205">
        <v>-9071</v>
      </c>
      <c r="AP205">
        <v>-11111</v>
      </c>
      <c r="AQ205">
        <v>-2335</v>
      </c>
      <c r="AR205">
        <v>-7732</v>
      </c>
      <c r="AS205">
        <v>59</v>
      </c>
      <c r="AT205">
        <v>23010</v>
      </c>
      <c r="AU205">
        <v>33056</v>
      </c>
      <c r="AV205">
        <v>24164</v>
      </c>
      <c r="AW205">
        <v>70894</v>
      </c>
      <c r="AX205">
        <v>58291</v>
      </c>
      <c r="AY205">
        <v>22108</v>
      </c>
      <c r="AZ205">
        <v>32506</v>
      </c>
      <c r="BA205">
        <v>22500</v>
      </c>
      <c r="BB205">
        <v>10394</v>
      </c>
      <c r="BC205">
        <v>56401</v>
      </c>
      <c r="BD205">
        <v>94863</v>
      </c>
      <c r="BE205">
        <v>116803</v>
      </c>
      <c r="BF205">
        <v>127837</v>
      </c>
      <c r="BG205">
        <v>114619</v>
      </c>
      <c r="BH205">
        <v>117391</v>
      </c>
      <c r="BI205">
        <v>103384</v>
      </c>
      <c r="BJ205">
        <v>103469</v>
      </c>
      <c r="BK205">
        <v>135629</v>
      </c>
      <c r="BL205">
        <v>152446</v>
      </c>
      <c r="BM205">
        <v>145990</v>
      </c>
      <c r="BN205">
        <v>148010</v>
      </c>
      <c r="BO205">
        <v>112609</v>
      </c>
      <c r="BP205">
        <v>78765</v>
      </c>
      <c r="BQ205">
        <v>45989</v>
      </c>
      <c r="BR205">
        <v>28457</v>
      </c>
      <c r="BS205">
        <v>4969</v>
      </c>
      <c r="BT205">
        <v>-15151</v>
      </c>
      <c r="BU205">
        <v>-18392</v>
      </c>
      <c r="BV205">
        <v>-54339</v>
      </c>
      <c r="BW205">
        <v>-54000</v>
      </c>
      <c r="BX205">
        <v>-168642</v>
      </c>
      <c r="BY205">
        <v>-247670</v>
      </c>
      <c r="BZ205">
        <v>-244870</v>
      </c>
      <c r="CA205">
        <v>-356075</v>
      </c>
      <c r="CB205">
        <v>-352898</v>
      </c>
      <c r="CC205">
        <v>-180666</v>
      </c>
      <c r="CD205">
        <v>-354187</v>
      </c>
      <c r="CE205">
        <v>-376654</v>
      </c>
      <c r="CF205">
        <v>-450772</v>
      </c>
      <c r="CG205">
        <v>-339605</v>
      </c>
      <c r="CH205">
        <v>-515945</v>
      </c>
      <c r="CI205">
        <v>-552911</v>
      </c>
      <c r="CJ205">
        <v>-488133</v>
      </c>
      <c r="CK205">
        <v>-489038</v>
      </c>
      <c r="CL205">
        <v>-334042</v>
      </c>
      <c r="CM205">
        <v>-139050</v>
      </c>
      <c r="CN205">
        <v>-201340</v>
      </c>
      <c r="CO205">
        <v>34029</v>
      </c>
      <c r="CP205">
        <v>-61529</v>
      </c>
      <c r="CQ205">
        <v>-68447</v>
      </c>
      <c r="CR205">
        <v>119453</v>
      </c>
      <c r="CS205">
        <v>427577</v>
      </c>
      <c r="CT205">
        <v>394195</v>
      </c>
      <c r="CU205">
        <v>477453</v>
      </c>
      <c r="CV205">
        <v>347540</v>
      </c>
      <c r="CW205">
        <v>301029</v>
      </c>
      <c r="CX205">
        <v>156347</v>
      </c>
      <c r="CY205">
        <v>191765</v>
      </c>
      <c r="CZ205">
        <v>271254</v>
      </c>
      <c r="DA205">
        <v>392792</v>
      </c>
      <c r="DB205">
        <v>321729</v>
      </c>
      <c r="DC205">
        <v>404467</v>
      </c>
      <c r="DD205">
        <v>403030</v>
      </c>
      <c r="DE205">
        <v>367118</v>
      </c>
      <c r="DF205">
        <v>353645</v>
      </c>
      <c r="DG205">
        <v>284997</v>
      </c>
      <c r="DH205">
        <v>359603</v>
      </c>
      <c r="DI205">
        <v>361316</v>
      </c>
      <c r="DJ205">
        <v>276637</v>
      </c>
      <c r="DK205">
        <v>289131</v>
      </c>
      <c r="DL205">
        <v>187227</v>
      </c>
      <c r="DM205">
        <v>189351</v>
      </c>
      <c r="DN205">
        <v>292921</v>
      </c>
      <c r="DO205">
        <v>520477</v>
      </c>
      <c r="DP205">
        <v>559987</v>
      </c>
      <c r="DQ205">
        <v>801179</v>
      </c>
      <c r="DR205">
        <v>1332784</v>
      </c>
      <c r="DS205">
        <v>1550065</v>
      </c>
      <c r="DT205">
        <v>1470953</v>
      </c>
      <c r="DU205">
        <v>1298940</v>
      </c>
      <c r="DV205">
        <v>1231614</v>
      </c>
      <c r="DW205">
        <v>1238701</v>
      </c>
      <c r="DX205">
        <v>1560396</v>
      </c>
      <c r="DY205">
        <v>1534766</v>
      </c>
      <c r="DZ205">
        <v>1454821</v>
      </c>
      <c r="EA205">
        <v>1408926</v>
      </c>
      <c r="EB205">
        <v>1501910</v>
      </c>
      <c r="EC205">
        <v>1882517</v>
      </c>
      <c r="ED205">
        <v>1766330</v>
      </c>
      <c r="EE205">
        <v>1602006</v>
      </c>
      <c r="EF205">
        <v>1745486</v>
      </c>
      <c r="EG205">
        <v>1717826</v>
      </c>
      <c r="EH205">
        <v>1791524</v>
      </c>
      <c r="EI205">
        <v>1649040</v>
      </c>
      <c r="EJ205">
        <v>1648176</v>
      </c>
      <c r="EK205">
        <v>1588784</v>
      </c>
      <c r="EL205">
        <v>1437477</v>
      </c>
      <c r="EM205">
        <v>1489207</v>
      </c>
      <c r="EN205">
        <v>1468196</v>
      </c>
      <c r="EO205">
        <v>1541509</v>
      </c>
      <c r="EP205">
        <v>1503748</v>
      </c>
      <c r="EQ205">
        <v>1541693</v>
      </c>
      <c r="ER205">
        <v>1590996</v>
      </c>
      <c r="ES205">
        <v>1878495</v>
      </c>
      <c r="ET205">
        <v>1831777</v>
      </c>
      <c r="EU205">
        <v>1898508</v>
      </c>
      <c r="EV205">
        <v>1915557</v>
      </c>
      <c r="EW205">
        <v>1879169</v>
      </c>
      <c r="EX205">
        <v>0</v>
      </c>
    </row>
    <row r="206" spans="1:154">
      <c r="A206" t="s">
        <v>411</v>
      </c>
      <c r="B206">
        <v>6042</v>
      </c>
      <c r="C206">
        <v>295363</v>
      </c>
      <c r="D206">
        <v>302887</v>
      </c>
      <c r="E206">
        <v>310578</v>
      </c>
      <c r="F206">
        <v>315554</v>
      </c>
      <c r="G206">
        <v>319378</v>
      </c>
      <c r="H206">
        <v>325729</v>
      </c>
      <c r="I206">
        <v>332297</v>
      </c>
      <c r="J206">
        <v>336848</v>
      </c>
      <c r="K206">
        <v>341667</v>
      </c>
      <c r="L206">
        <v>346762</v>
      </c>
      <c r="M206">
        <v>356158</v>
      </c>
      <c r="N206">
        <v>363230</v>
      </c>
      <c r="O206">
        <v>371040</v>
      </c>
      <c r="P206">
        <v>383029</v>
      </c>
      <c r="Q206">
        <v>393578</v>
      </c>
      <c r="R206">
        <v>403983</v>
      </c>
      <c r="S206">
        <v>411681</v>
      </c>
      <c r="T206">
        <v>428044</v>
      </c>
      <c r="U206">
        <v>439293</v>
      </c>
      <c r="V206">
        <v>450209</v>
      </c>
      <c r="W206">
        <v>460827</v>
      </c>
      <c r="X206">
        <v>477008</v>
      </c>
      <c r="Y206">
        <v>493057</v>
      </c>
      <c r="Z206">
        <v>494993</v>
      </c>
      <c r="AA206">
        <v>516139</v>
      </c>
      <c r="AB206">
        <v>539249</v>
      </c>
      <c r="AC206">
        <v>563703</v>
      </c>
      <c r="AD206">
        <v>651111</v>
      </c>
      <c r="AE206">
        <v>653141</v>
      </c>
      <c r="AF206">
        <v>684072</v>
      </c>
      <c r="AG206">
        <v>700113</v>
      </c>
      <c r="AH206">
        <v>724873</v>
      </c>
      <c r="AI206">
        <v>753356</v>
      </c>
      <c r="AJ206">
        <v>770823</v>
      </c>
      <c r="AK206">
        <v>795600</v>
      </c>
      <c r="AL206">
        <v>817678</v>
      </c>
      <c r="AM206">
        <v>826823</v>
      </c>
      <c r="AN206">
        <v>838042</v>
      </c>
      <c r="AO206">
        <v>861662</v>
      </c>
      <c r="AP206">
        <v>883989</v>
      </c>
      <c r="AQ206">
        <v>892568</v>
      </c>
      <c r="AR206">
        <v>899977</v>
      </c>
      <c r="AS206">
        <v>917344</v>
      </c>
      <c r="AT206">
        <v>931593</v>
      </c>
      <c r="AU206">
        <v>949669</v>
      </c>
      <c r="AV206">
        <v>960810</v>
      </c>
      <c r="AW206">
        <v>970791</v>
      </c>
      <c r="AX206">
        <v>977772</v>
      </c>
      <c r="AY206">
        <v>991423</v>
      </c>
      <c r="AZ206">
        <v>1009504</v>
      </c>
      <c r="BA206">
        <v>1037959</v>
      </c>
      <c r="BB206">
        <v>1068584</v>
      </c>
      <c r="BC206">
        <v>1070532</v>
      </c>
      <c r="BD206">
        <v>1080174</v>
      </c>
      <c r="BE206">
        <v>1093769</v>
      </c>
      <c r="BF206">
        <v>1085225</v>
      </c>
      <c r="BG206">
        <v>1102882</v>
      </c>
      <c r="BH206">
        <v>1128561</v>
      </c>
      <c r="BI206">
        <v>1143629</v>
      </c>
      <c r="BJ206">
        <v>1143882</v>
      </c>
      <c r="BK206">
        <v>1140838</v>
      </c>
      <c r="BL206">
        <v>1128085</v>
      </c>
      <c r="BM206">
        <v>1115642</v>
      </c>
      <c r="BN206">
        <v>1097943</v>
      </c>
      <c r="BO206">
        <v>1083130</v>
      </c>
      <c r="BP206">
        <v>1074431</v>
      </c>
      <c r="BQ206">
        <v>1048582</v>
      </c>
      <c r="BR206">
        <v>1037040</v>
      </c>
      <c r="BS206">
        <v>1032290</v>
      </c>
      <c r="BT206">
        <v>1033512</v>
      </c>
      <c r="BU206">
        <v>1014241</v>
      </c>
      <c r="BV206">
        <v>1021340</v>
      </c>
      <c r="BW206">
        <v>1024126</v>
      </c>
      <c r="BX206">
        <v>1036877</v>
      </c>
      <c r="BY206">
        <v>1045093</v>
      </c>
      <c r="BZ206">
        <v>1066957</v>
      </c>
      <c r="CA206">
        <v>1086783</v>
      </c>
      <c r="CB206">
        <v>1110880</v>
      </c>
      <c r="CC206">
        <v>1114893</v>
      </c>
      <c r="CD206">
        <v>1133636</v>
      </c>
      <c r="CE206">
        <v>1152668</v>
      </c>
      <c r="CF206">
        <v>1165057</v>
      </c>
      <c r="CG206">
        <v>1166567</v>
      </c>
      <c r="CH206">
        <v>1172521</v>
      </c>
      <c r="CI206">
        <v>1175824</v>
      </c>
      <c r="CJ206">
        <v>1182717</v>
      </c>
      <c r="CK206">
        <v>1176656</v>
      </c>
      <c r="CL206">
        <v>1189025</v>
      </c>
      <c r="CM206">
        <v>1216228</v>
      </c>
      <c r="CN206">
        <v>1250414</v>
      </c>
      <c r="CO206">
        <v>1256372</v>
      </c>
      <c r="CP206">
        <v>1294383</v>
      </c>
      <c r="CQ206">
        <v>1316154</v>
      </c>
      <c r="CR206">
        <v>1366203</v>
      </c>
      <c r="CS206">
        <v>1389412</v>
      </c>
      <c r="CT206">
        <v>1438302</v>
      </c>
      <c r="CU206">
        <v>1465117</v>
      </c>
      <c r="CV206">
        <v>1519965</v>
      </c>
      <c r="CW206">
        <v>1528795</v>
      </c>
      <c r="CX206">
        <v>1558759</v>
      </c>
      <c r="CY206">
        <v>2330727</v>
      </c>
      <c r="CZ206">
        <v>2393767</v>
      </c>
      <c r="DA206">
        <v>2428263</v>
      </c>
      <c r="DB206">
        <v>2473225</v>
      </c>
      <c r="DC206">
        <v>2528377</v>
      </c>
      <c r="DD206">
        <v>2576536</v>
      </c>
      <c r="DE206">
        <v>2602604</v>
      </c>
      <c r="DF206">
        <v>2639466</v>
      </c>
      <c r="DG206">
        <v>2645277</v>
      </c>
      <c r="DH206">
        <v>2683399</v>
      </c>
      <c r="DI206">
        <v>2702327</v>
      </c>
      <c r="DJ206">
        <v>2755539</v>
      </c>
      <c r="DK206">
        <v>2813215</v>
      </c>
      <c r="DL206">
        <v>2861191</v>
      </c>
      <c r="DM206">
        <v>2876981</v>
      </c>
      <c r="DN206">
        <v>2921436</v>
      </c>
      <c r="DO206">
        <v>2943930</v>
      </c>
      <c r="DP206">
        <v>2948528</v>
      </c>
      <c r="DQ206">
        <v>2941085</v>
      </c>
      <c r="DR206">
        <v>2955583</v>
      </c>
      <c r="DS206">
        <v>2979647</v>
      </c>
      <c r="DT206">
        <v>3011247</v>
      </c>
      <c r="DU206">
        <v>3029022</v>
      </c>
      <c r="DV206">
        <v>3084189</v>
      </c>
      <c r="DW206">
        <v>3110065</v>
      </c>
      <c r="DX206">
        <v>3103127</v>
      </c>
      <c r="DY206">
        <v>3106409</v>
      </c>
      <c r="DZ206">
        <v>3157695</v>
      </c>
      <c r="EA206">
        <v>3138589</v>
      </c>
      <c r="EB206">
        <v>3103961</v>
      </c>
      <c r="EC206">
        <v>3095772</v>
      </c>
      <c r="ED206">
        <v>3110507</v>
      </c>
      <c r="EE206">
        <v>3110349</v>
      </c>
      <c r="EF206">
        <v>3117030</v>
      </c>
      <c r="EG206">
        <v>3110226</v>
      </c>
      <c r="EH206">
        <v>3104824</v>
      </c>
      <c r="EI206">
        <v>3109716</v>
      </c>
      <c r="EJ206">
        <v>3093018</v>
      </c>
      <c r="EK206">
        <v>3063794</v>
      </c>
      <c r="EL206">
        <v>3048528</v>
      </c>
      <c r="EM206">
        <v>3038687</v>
      </c>
      <c r="EN206">
        <v>3035346</v>
      </c>
      <c r="EO206">
        <v>3004634</v>
      </c>
      <c r="EP206">
        <v>3012898</v>
      </c>
      <c r="EQ206">
        <v>3035645</v>
      </c>
      <c r="ER206">
        <v>3040099</v>
      </c>
      <c r="ES206">
        <v>3030053</v>
      </c>
      <c r="ET206">
        <v>3023201</v>
      </c>
      <c r="EU206">
        <v>3039660</v>
      </c>
      <c r="EV206">
        <v>3058070</v>
      </c>
      <c r="EW206">
        <v>3051053</v>
      </c>
      <c r="EX206">
        <v>0</v>
      </c>
    </row>
    <row r="207" spans="1:154">
      <c r="A207" t="s">
        <v>410</v>
      </c>
      <c r="B207">
        <v>6008</v>
      </c>
      <c r="C207">
        <v>6457</v>
      </c>
      <c r="D207">
        <v>6381</v>
      </c>
      <c r="E207">
        <v>6437</v>
      </c>
      <c r="F207">
        <v>6788</v>
      </c>
      <c r="G207">
        <v>7036</v>
      </c>
      <c r="H207">
        <v>7354</v>
      </c>
      <c r="I207">
        <v>7409</v>
      </c>
      <c r="J207">
        <v>7008</v>
      </c>
      <c r="K207">
        <v>6874</v>
      </c>
      <c r="L207">
        <v>6712</v>
      </c>
      <c r="M207">
        <v>6925</v>
      </c>
      <c r="N207">
        <v>7139</v>
      </c>
      <c r="O207">
        <v>7598</v>
      </c>
      <c r="P207">
        <v>7601</v>
      </c>
      <c r="Q207">
        <v>7605</v>
      </c>
      <c r="R207">
        <v>7383</v>
      </c>
      <c r="S207">
        <v>7551</v>
      </c>
      <c r="T207">
        <v>7254</v>
      </c>
      <c r="U207">
        <v>7506</v>
      </c>
      <c r="V207">
        <v>7955</v>
      </c>
      <c r="W207">
        <v>8454</v>
      </c>
      <c r="X207">
        <v>8743</v>
      </c>
      <c r="Y207">
        <v>8682</v>
      </c>
      <c r="Z207">
        <v>9016</v>
      </c>
      <c r="AA207">
        <v>8650</v>
      </c>
      <c r="AB207">
        <v>8151</v>
      </c>
      <c r="AC207">
        <v>9145</v>
      </c>
      <c r="AD207">
        <v>9605</v>
      </c>
      <c r="AE207">
        <v>9822</v>
      </c>
      <c r="AF207">
        <v>10086</v>
      </c>
      <c r="AG207">
        <v>10312</v>
      </c>
      <c r="AH207">
        <v>10415</v>
      </c>
      <c r="AI207">
        <v>10444</v>
      </c>
      <c r="AJ207">
        <v>10446</v>
      </c>
      <c r="AK207">
        <v>10381</v>
      </c>
      <c r="AL207">
        <v>10205</v>
      </c>
      <c r="AM207">
        <v>10039</v>
      </c>
      <c r="AN207">
        <v>10000</v>
      </c>
      <c r="AO207">
        <v>10086</v>
      </c>
      <c r="AP207">
        <v>10288</v>
      </c>
      <c r="AQ207">
        <v>10514</v>
      </c>
      <c r="AR207">
        <v>10673</v>
      </c>
      <c r="AS207">
        <v>10771</v>
      </c>
      <c r="AT207">
        <v>10816</v>
      </c>
      <c r="AU207">
        <v>10871</v>
      </c>
      <c r="AV207">
        <v>11000</v>
      </c>
      <c r="AW207">
        <v>11229</v>
      </c>
      <c r="AX207">
        <v>11583</v>
      </c>
      <c r="AY207">
        <v>11896</v>
      </c>
      <c r="AZ207">
        <v>12000</v>
      </c>
      <c r="BA207">
        <v>11907</v>
      </c>
      <c r="BB207">
        <v>11627</v>
      </c>
      <c r="BC207">
        <v>11284</v>
      </c>
      <c r="BD207">
        <v>11000</v>
      </c>
      <c r="BE207">
        <v>10751</v>
      </c>
      <c r="BF207">
        <v>10502</v>
      </c>
      <c r="BG207">
        <v>10253</v>
      </c>
      <c r="BH207">
        <v>10000</v>
      </c>
      <c r="BI207">
        <v>9746</v>
      </c>
      <c r="BJ207">
        <v>9483</v>
      </c>
      <c r="BK207">
        <v>9229</v>
      </c>
      <c r="BL207">
        <v>9000</v>
      </c>
      <c r="BM207">
        <v>8796</v>
      </c>
      <c r="BN207">
        <v>8608</v>
      </c>
      <c r="BO207">
        <v>8442</v>
      </c>
      <c r="BP207">
        <v>8300</v>
      </c>
      <c r="BQ207">
        <v>7192</v>
      </c>
      <c r="BR207">
        <v>5115</v>
      </c>
      <c r="BS207">
        <v>4057</v>
      </c>
      <c r="BT207">
        <v>4793</v>
      </c>
      <c r="BU207">
        <v>4560</v>
      </c>
      <c r="BV207">
        <v>4639</v>
      </c>
      <c r="BW207">
        <v>4430</v>
      </c>
      <c r="BX207">
        <v>4540</v>
      </c>
      <c r="BY207">
        <v>4000</v>
      </c>
      <c r="BZ207">
        <v>3900</v>
      </c>
      <c r="CA207">
        <v>3500</v>
      </c>
      <c r="CB207">
        <v>3000</v>
      </c>
      <c r="CC207">
        <v>3040</v>
      </c>
      <c r="CD207">
        <v>3194</v>
      </c>
      <c r="CE207">
        <v>3272</v>
      </c>
      <c r="CF207">
        <v>3333</v>
      </c>
      <c r="CG207">
        <v>3395</v>
      </c>
      <c r="CH207">
        <v>3519</v>
      </c>
      <c r="CI207">
        <v>3587</v>
      </c>
      <c r="CJ207">
        <v>3625</v>
      </c>
      <c r="CK207">
        <v>3690</v>
      </c>
      <c r="CL207">
        <v>3723</v>
      </c>
      <c r="CM207">
        <v>3770</v>
      </c>
      <c r="CN207">
        <v>3870</v>
      </c>
      <c r="CO207">
        <v>3875</v>
      </c>
      <c r="CP207">
        <v>3968</v>
      </c>
      <c r="CQ207">
        <v>3994</v>
      </c>
      <c r="CR207">
        <v>4018</v>
      </c>
      <c r="CS207">
        <v>4022</v>
      </c>
      <c r="CT207">
        <v>4099</v>
      </c>
      <c r="CU207">
        <v>4096</v>
      </c>
      <c r="CV207">
        <v>4223</v>
      </c>
      <c r="CW207">
        <v>4337</v>
      </c>
      <c r="CX207">
        <v>4540</v>
      </c>
      <c r="CY207">
        <v>4740</v>
      </c>
      <c r="CZ207">
        <v>5111</v>
      </c>
      <c r="DA207">
        <v>5347</v>
      </c>
      <c r="DB207">
        <v>5663</v>
      </c>
      <c r="DC207">
        <v>5911</v>
      </c>
      <c r="DD207">
        <v>6148</v>
      </c>
      <c r="DE207">
        <v>6603</v>
      </c>
      <c r="DF207">
        <v>6939</v>
      </c>
      <c r="DG207">
        <v>7144</v>
      </c>
      <c r="DH207">
        <v>7485</v>
      </c>
      <c r="DI207">
        <v>7969</v>
      </c>
      <c r="DJ207">
        <v>8365</v>
      </c>
      <c r="DK207">
        <v>8850</v>
      </c>
      <c r="DL207">
        <v>9241</v>
      </c>
      <c r="DM207">
        <v>9652</v>
      </c>
      <c r="DN207">
        <v>10021</v>
      </c>
      <c r="DO207">
        <v>10297</v>
      </c>
      <c r="DP207">
        <v>10389</v>
      </c>
      <c r="DQ207">
        <v>10327</v>
      </c>
      <c r="DR207">
        <v>10417</v>
      </c>
      <c r="DS207">
        <v>10420</v>
      </c>
      <c r="DT207">
        <v>10756</v>
      </c>
      <c r="DU207">
        <v>11226</v>
      </c>
      <c r="DV207">
        <v>11533</v>
      </c>
      <c r="DW207">
        <v>11770</v>
      </c>
      <c r="DX207">
        <v>11965</v>
      </c>
      <c r="DY207">
        <v>12480</v>
      </c>
      <c r="DZ207">
        <v>12941</v>
      </c>
      <c r="EA207">
        <v>13076</v>
      </c>
      <c r="EB207">
        <v>13263</v>
      </c>
      <c r="EC207">
        <v>13272</v>
      </c>
      <c r="ED207">
        <v>13186</v>
      </c>
      <c r="EE207">
        <v>13109</v>
      </c>
      <c r="EF207">
        <v>13174</v>
      </c>
      <c r="EG207">
        <v>13340</v>
      </c>
      <c r="EH207">
        <v>13405</v>
      </c>
      <c r="EI207">
        <v>13467</v>
      </c>
      <c r="EJ207">
        <v>13297</v>
      </c>
      <c r="EK207">
        <v>13281</v>
      </c>
      <c r="EL207">
        <v>13263</v>
      </c>
      <c r="EM207">
        <v>13403</v>
      </c>
      <c r="EN207">
        <v>13653</v>
      </c>
      <c r="EO207">
        <v>13527</v>
      </c>
      <c r="EP207">
        <v>13601</v>
      </c>
      <c r="EQ207">
        <v>13863</v>
      </c>
      <c r="ER207">
        <v>13901</v>
      </c>
      <c r="ES207">
        <v>14156</v>
      </c>
      <c r="ET207">
        <v>14406</v>
      </c>
      <c r="EU207">
        <v>14486</v>
      </c>
      <c r="EV207">
        <v>14576</v>
      </c>
      <c r="EW207">
        <v>14769</v>
      </c>
      <c r="EX207">
        <v>0</v>
      </c>
    </row>
    <row r="208" spans="1:154">
      <c r="A208" t="s">
        <v>411</v>
      </c>
      <c r="B208">
        <v>6042</v>
      </c>
      <c r="C208">
        <v>295363</v>
      </c>
      <c r="D208">
        <v>302887</v>
      </c>
      <c r="E208">
        <v>310578</v>
      </c>
      <c r="F208">
        <v>315554</v>
      </c>
      <c r="G208">
        <v>319378</v>
      </c>
      <c r="H208">
        <v>325729</v>
      </c>
      <c r="I208">
        <v>332297</v>
      </c>
      <c r="J208">
        <v>336848</v>
      </c>
      <c r="K208">
        <v>341667</v>
      </c>
      <c r="L208">
        <v>346762</v>
      </c>
      <c r="M208">
        <v>356158</v>
      </c>
      <c r="N208">
        <v>363230</v>
      </c>
      <c r="O208">
        <v>371040</v>
      </c>
      <c r="P208">
        <v>383029</v>
      </c>
      <c r="Q208">
        <v>393578</v>
      </c>
      <c r="R208">
        <v>403983</v>
      </c>
      <c r="S208">
        <v>411681</v>
      </c>
      <c r="T208">
        <v>428044</v>
      </c>
      <c r="U208">
        <v>439293</v>
      </c>
      <c r="V208">
        <v>450209</v>
      </c>
      <c r="W208">
        <v>460827</v>
      </c>
      <c r="X208">
        <v>477008</v>
      </c>
      <c r="Y208">
        <v>493057</v>
      </c>
      <c r="Z208">
        <v>494993</v>
      </c>
      <c r="AA208">
        <v>516139</v>
      </c>
      <c r="AB208">
        <v>539249</v>
      </c>
      <c r="AC208">
        <v>563703</v>
      </c>
      <c r="AD208">
        <v>651111</v>
      </c>
      <c r="AE208">
        <v>653141</v>
      </c>
      <c r="AF208">
        <v>684072</v>
      </c>
      <c r="AG208">
        <v>700113</v>
      </c>
      <c r="AH208">
        <v>724873</v>
      </c>
      <c r="AI208">
        <v>753356</v>
      </c>
      <c r="AJ208">
        <v>770823</v>
      </c>
      <c r="AK208">
        <v>795600</v>
      </c>
      <c r="AL208">
        <v>817678</v>
      </c>
      <c r="AM208">
        <v>826823</v>
      </c>
      <c r="AN208">
        <v>838042</v>
      </c>
      <c r="AO208">
        <v>861662</v>
      </c>
      <c r="AP208">
        <v>883989</v>
      </c>
      <c r="AQ208">
        <v>892568</v>
      </c>
      <c r="AR208">
        <v>899977</v>
      </c>
      <c r="AS208">
        <v>917344</v>
      </c>
      <c r="AT208">
        <v>931593</v>
      </c>
      <c r="AU208">
        <v>949669</v>
      </c>
      <c r="AV208">
        <v>960810</v>
      </c>
      <c r="AW208">
        <v>970791</v>
      </c>
      <c r="AX208">
        <v>977772</v>
      </c>
      <c r="AY208">
        <v>991423</v>
      </c>
      <c r="AZ208">
        <v>1009504</v>
      </c>
      <c r="BA208">
        <v>1037959</v>
      </c>
      <c r="BB208">
        <v>1068584</v>
      </c>
      <c r="BC208">
        <v>1070532</v>
      </c>
      <c r="BD208">
        <v>1080174</v>
      </c>
      <c r="BE208">
        <v>1093769</v>
      </c>
      <c r="BF208">
        <v>1085225</v>
      </c>
      <c r="BG208">
        <v>1102882</v>
      </c>
      <c r="BH208">
        <v>1128561</v>
      </c>
      <c r="BI208">
        <v>1143629</v>
      </c>
      <c r="BJ208">
        <v>1143882</v>
      </c>
      <c r="BK208">
        <v>1140838</v>
      </c>
      <c r="BL208">
        <v>1128085</v>
      </c>
      <c r="BM208">
        <v>1115642</v>
      </c>
      <c r="BN208">
        <v>1097943</v>
      </c>
      <c r="BO208">
        <v>1083130</v>
      </c>
      <c r="BP208">
        <v>1074431</v>
      </c>
      <c r="BQ208">
        <v>1048582</v>
      </c>
      <c r="BR208">
        <v>1037040</v>
      </c>
      <c r="BS208">
        <v>1032290</v>
      </c>
      <c r="BT208">
        <v>1033512</v>
      </c>
      <c r="BU208">
        <v>1014241</v>
      </c>
      <c r="BV208">
        <v>1021340</v>
      </c>
      <c r="BW208">
        <v>1024126</v>
      </c>
      <c r="BX208">
        <v>1036877</v>
      </c>
      <c r="BY208">
        <v>1045093</v>
      </c>
      <c r="BZ208">
        <v>1066957</v>
      </c>
      <c r="CA208">
        <v>1086783</v>
      </c>
      <c r="CB208">
        <v>1110880</v>
      </c>
      <c r="CC208">
        <v>1114893</v>
      </c>
      <c r="CD208">
        <v>1133636</v>
      </c>
      <c r="CE208">
        <v>1152668</v>
      </c>
      <c r="CF208">
        <v>1165057</v>
      </c>
      <c r="CG208">
        <v>1166567</v>
      </c>
      <c r="CH208">
        <v>1172521</v>
      </c>
      <c r="CI208">
        <v>1175824</v>
      </c>
      <c r="CJ208">
        <v>1182717</v>
      </c>
      <c r="CK208">
        <v>1176656</v>
      </c>
      <c r="CL208">
        <v>1189025</v>
      </c>
      <c r="CM208">
        <v>1216228</v>
      </c>
      <c r="CN208">
        <v>1250414</v>
      </c>
      <c r="CO208">
        <v>1256372</v>
      </c>
      <c r="CP208">
        <v>1294383</v>
      </c>
      <c r="CQ208">
        <v>1316154</v>
      </c>
      <c r="CR208">
        <v>1366203</v>
      </c>
      <c r="CS208">
        <v>1389412</v>
      </c>
      <c r="CT208">
        <v>1438302</v>
      </c>
      <c r="CU208">
        <v>1465117</v>
      </c>
      <c r="CV208">
        <v>1519965</v>
      </c>
      <c r="CW208">
        <v>1528795</v>
      </c>
      <c r="CX208">
        <v>1558759</v>
      </c>
      <c r="CY208">
        <v>2330727</v>
      </c>
      <c r="CZ208">
        <v>2393767</v>
      </c>
      <c r="DA208">
        <v>2428263</v>
      </c>
      <c r="DB208">
        <v>2473225</v>
      </c>
      <c r="DC208">
        <v>2528377</v>
      </c>
      <c r="DD208">
        <v>2576536</v>
      </c>
      <c r="DE208">
        <v>2602604</v>
      </c>
      <c r="DF208">
        <v>2639466</v>
      </c>
      <c r="DG208">
        <v>2645277</v>
      </c>
      <c r="DH208">
        <v>2683399</v>
      </c>
      <c r="DI208">
        <v>2702327</v>
      </c>
      <c r="DJ208">
        <v>2755539</v>
      </c>
      <c r="DK208">
        <v>2813215</v>
      </c>
      <c r="DL208">
        <v>2861191</v>
      </c>
      <c r="DM208">
        <v>2876981</v>
      </c>
      <c r="DN208">
        <v>2921436</v>
      </c>
      <c r="DO208">
        <v>2943930</v>
      </c>
      <c r="DP208">
        <v>2948528</v>
      </c>
      <c r="DQ208">
        <v>2941085</v>
      </c>
      <c r="DR208">
        <v>2955583</v>
      </c>
      <c r="DS208">
        <v>2979647</v>
      </c>
      <c r="DT208">
        <v>3011247</v>
      </c>
      <c r="DU208">
        <v>3029022</v>
      </c>
      <c r="DV208">
        <v>3084189</v>
      </c>
      <c r="DW208">
        <v>3110065</v>
      </c>
      <c r="DX208">
        <v>3103127</v>
      </c>
      <c r="DY208">
        <v>3106409</v>
      </c>
      <c r="DZ208">
        <v>3157695</v>
      </c>
      <c r="EA208">
        <v>3138589</v>
      </c>
      <c r="EB208">
        <v>3103961</v>
      </c>
      <c r="EC208">
        <v>3095772</v>
      </c>
      <c r="ED208">
        <v>3110507</v>
      </c>
      <c r="EE208">
        <v>3110349</v>
      </c>
      <c r="EF208">
        <v>3117030</v>
      </c>
      <c r="EG208">
        <v>3110226</v>
      </c>
      <c r="EH208">
        <v>3104824</v>
      </c>
      <c r="EI208">
        <v>3109716</v>
      </c>
      <c r="EJ208">
        <v>3093018</v>
      </c>
      <c r="EK208">
        <v>3063794</v>
      </c>
      <c r="EL208">
        <v>3048528</v>
      </c>
      <c r="EM208">
        <v>3038687</v>
      </c>
      <c r="EN208">
        <v>3035346</v>
      </c>
      <c r="EO208">
        <v>3004634</v>
      </c>
      <c r="EP208">
        <v>3012898</v>
      </c>
      <c r="EQ208">
        <v>3035645</v>
      </c>
      <c r="ER208">
        <v>3040099</v>
      </c>
      <c r="ES208">
        <v>3030053</v>
      </c>
      <c r="ET208">
        <v>3023201</v>
      </c>
      <c r="EU208">
        <v>3039660</v>
      </c>
      <c r="EV208">
        <v>3058070</v>
      </c>
      <c r="EW208">
        <v>3051053</v>
      </c>
      <c r="EX208">
        <v>0</v>
      </c>
    </row>
    <row r="209" spans="1:154">
      <c r="A209" t="s">
        <v>410</v>
      </c>
      <c r="B209">
        <v>6008</v>
      </c>
      <c r="C209">
        <v>6457</v>
      </c>
      <c r="D209">
        <v>6381</v>
      </c>
      <c r="E209">
        <v>6437</v>
      </c>
      <c r="F209">
        <v>6788</v>
      </c>
      <c r="G209">
        <v>7036</v>
      </c>
      <c r="H209">
        <v>7354</v>
      </c>
      <c r="I209">
        <v>7409</v>
      </c>
      <c r="J209">
        <v>7008</v>
      </c>
      <c r="K209">
        <v>6874</v>
      </c>
      <c r="L209">
        <v>6712</v>
      </c>
      <c r="M209">
        <v>6925</v>
      </c>
      <c r="N209">
        <v>7139</v>
      </c>
      <c r="O209">
        <v>7598</v>
      </c>
      <c r="P209">
        <v>7601</v>
      </c>
      <c r="Q209">
        <v>7605</v>
      </c>
      <c r="R209">
        <v>7383</v>
      </c>
      <c r="S209">
        <v>7551</v>
      </c>
      <c r="T209">
        <v>7254</v>
      </c>
      <c r="U209">
        <v>7506</v>
      </c>
      <c r="V209">
        <v>7955</v>
      </c>
      <c r="W209">
        <v>8454</v>
      </c>
      <c r="X209">
        <v>8743</v>
      </c>
      <c r="Y209">
        <v>8682</v>
      </c>
      <c r="Z209">
        <v>9016</v>
      </c>
      <c r="AA209">
        <v>8650</v>
      </c>
      <c r="AB209">
        <v>8151</v>
      </c>
      <c r="AC209">
        <v>9145</v>
      </c>
      <c r="AD209">
        <v>9605</v>
      </c>
      <c r="AE209">
        <v>9822</v>
      </c>
      <c r="AF209">
        <v>10086</v>
      </c>
      <c r="AG209">
        <v>10312</v>
      </c>
      <c r="AH209">
        <v>10415</v>
      </c>
      <c r="AI209">
        <v>10444</v>
      </c>
      <c r="AJ209">
        <v>10446</v>
      </c>
      <c r="AK209">
        <v>10381</v>
      </c>
      <c r="AL209">
        <v>10205</v>
      </c>
      <c r="AM209">
        <v>10039</v>
      </c>
      <c r="AN209">
        <v>10000</v>
      </c>
      <c r="AO209">
        <v>10086</v>
      </c>
      <c r="AP209">
        <v>10288</v>
      </c>
      <c r="AQ209">
        <v>10514</v>
      </c>
      <c r="AR209">
        <v>10673</v>
      </c>
      <c r="AS209">
        <v>10771</v>
      </c>
      <c r="AT209">
        <v>10816</v>
      </c>
      <c r="AU209">
        <v>10871</v>
      </c>
      <c r="AV209">
        <v>11000</v>
      </c>
      <c r="AW209">
        <v>11229</v>
      </c>
      <c r="AX209">
        <v>11583</v>
      </c>
      <c r="AY209">
        <v>11896</v>
      </c>
      <c r="AZ209">
        <v>12000</v>
      </c>
      <c r="BA209">
        <v>11907</v>
      </c>
      <c r="BB209">
        <v>11627</v>
      </c>
      <c r="BC209">
        <v>11284</v>
      </c>
      <c r="BD209">
        <v>11000</v>
      </c>
      <c r="BE209">
        <v>10751</v>
      </c>
      <c r="BF209">
        <v>10502</v>
      </c>
      <c r="BG209">
        <v>10253</v>
      </c>
      <c r="BH209">
        <v>10000</v>
      </c>
      <c r="BI209">
        <v>9746</v>
      </c>
      <c r="BJ209">
        <v>9483</v>
      </c>
      <c r="BK209">
        <v>9229</v>
      </c>
      <c r="BL209">
        <v>9000</v>
      </c>
      <c r="BM209">
        <v>8796</v>
      </c>
      <c r="BN209">
        <v>8608</v>
      </c>
      <c r="BO209">
        <v>8442</v>
      </c>
      <c r="BP209">
        <v>8300</v>
      </c>
      <c r="BQ209">
        <v>7192</v>
      </c>
      <c r="BR209">
        <v>5115</v>
      </c>
      <c r="BS209">
        <v>4057</v>
      </c>
      <c r="BT209">
        <v>4793</v>
      </c>
      <c r="BU209">
        <v>4560</v>
      </c>
      <c r="BV209">
        <v>4639</v>
      </c>
      <c r="BW209">
        <v>4430</v>
      </c>
      <c r="BX209">
        <v>4540</v>
      </c>
      <c r="BY209">
        <v>4000</v>
      </c>
      <c r="BZ209">
        <v>3900</v>
      </c>
      <c r="CA209">
        <v>3500</v>
      </c>
      <c r="CB209">
        <v>3000</v>
      </c>
      <c r="CC209">
        <v>3040</v>
      </c>
      <c r="CD209">
        <v>3194</v>
      </c>
      <c r="CE209">
        <v>3272</v>
      </c>
      <c r="CF209">
        <v>3333</v>
      </c>
      <c r="CG209">
        <v>3395</v>
      </c>
      <c r="CH209">
        <v>3519</v>
      </c>
      <c r="CI209">
        <v>3587</v>
      </c>
      <c r="CJ209">
        <v>3625</v>
      </c>
      <c r="CK209">
        <v>3690</v>
      </c>
      <c r="CL209">
        <v>3723</v>
      </c>
      <c r="CM209">
        <v>3770</v>
      </c>
      <c r="CN209">
        <v>3870</v>
      </c>
      <c r="CO209">
        <v>3875</v>
      </c>
      <c r="CP209">
        <v>3968</v>
      </c>
      <c r="CQ209">
        <v>3994</v>
      </c>
      <c r="CR209">
        <v>4018</v>
      </c>
      <c r="CS209">
        <v>4022</v>
      </c>
      <c r="CT209">
        <v>4099</v>
      </c>
      <c r="CU209">
        <v>4096</v>
      </c>
      <c r="CV209">
        <v>4223</v>
      </c>
      <c r="CW209">
        <v>4337</v>
      </c>
      <c r="CX209">
        <v>4540</v>
      </c>
      <c r="CY209">
        <v>4740</v>
      </c>
      <c r="CZ209">
        <v>5111</v>
      </c>
      <c r="DA209">
        <v>5347</v>
      </c>
      <c r="DB209">
        <v>5663</v>
      </c>
      <c r="DC209">
        <v>5911</v>
      </c>
      <c r="DD209">
        <v>6148</v>
      </c>
      <c r="DE209">
        <v>6603</v>
      </c>
      <c r="DF209">
        <v>6939</v>
      </c>
      <c r="DG209">
        <v>7144</v>
      </c>
      <c r="DH209">
        <v>7485</v>
      </c>
      <c r="DI209">
        <v>7969</v>
      </c>
      <c r="DJ209">
        <v>8365</v>
      </c>
      <c r="DK209">
        <v>8850</v>
      </c>
      <c r="DL209">
        <v>9241</v>
      </c>
      <c r="DM209">
        <v>9652</v>
      </c>
      <c r="DN209">
        <v>10021</v>
      </c>
      <c r="DO209">
        <v>10297</v>
      </c>
      <c r="DP209">
        <v>10389</v>
      </c>
      <c r="DQ209">
        <v>10327</v>
      </c>
      <c r="DR209">
        <v>10417</v>
      </c>
      <c r="DS209">
        <v>10420</v>
      </c>
      <c r="DT209">
        <v>10756</v>
      </c>
      <c r="DU209">
        <v>11226</v>
      </c>
      <c r="DV209">
        <v>11533</v>
      </c>
      <c r="DW209">
        <v>11770</v>
      </c>
      <c r="DX209">
        <v>11965</v>
      </c>
      <c r="DY209">
        <v>12480</v>
      </c>
      <c r="DZ209">
        <v>12941</v>
      </c>
      <c r="EA209">
        <v>13076</v>
      </c>
      <c r="EB209">
        <v>13263</v>
      </c>
      <c r="EC209">
        <v>13272</v>
      </c>
      <c r="ED209">
        <v>13186</v>
      </c>
      <c r="EE209">
        <v>13109</v>
      </c>
      <c r="EF209">
        <v>13174</v>
      </c>
      <c r="EG209">
        <v>13340</v>
      </c>
      <c r="EH209">
        <v>13405</v>
      </c>
      <c r="EI209">
        <v>13467</v>
      </c>
      <c r="EJ209">
        <v>13297</v>
      </c>
      <c r="EK209">
        <v>13281</v>
      </c>
      <c r="EL209">
        <v>13263</v>
      </c>
      <c r="EM209">
        <v>13403</v>
      </c>
      <c r="EN209">
        <v>13653</v>
      </c>
      <c r="EO209">
        <v>13527</v>
      </c>
      <c r="EP209">
        <v>13601</v>
      </c>
      <c r="EQ209">
        <v>13863</v>
      </c>
      <c r="ER209">
        <v>13901</v>
      </c>
      <c r="ES209">
        <v>14156</v>
      </c>
      <c r="ET209">
        <v>14406</v>
      </c>
      <c r="EU209">
        <v>14486</v>
      </c>
      <c r="EV209">
        <v>14576</v>
      </c>
      <c r="EW209">
        <v>14769</v>
      </c>
      <c r="EX209">
        <v>0</v>
      </c>
    </row>
    <row r="210" spans="1:154">
      <c r="A210" t="s">
        <v>297</v>
      </c>
      <c r="B210">
        <v>6096</v>
      </c>
      <c r="C210">
        <v>4073</v>
      </c>
      <c r="D210">
        <v>3867</v>
      </c>
      <c r="E210">
        <v>3880</v>
      </c>
      <c r="F210">
        <v>3910</v>
      </c>
      <c r="G210">
        <v>4101</v>
      </c>
      <c r="H210">
        <v>4025</v>
      </c>
      <c r="I210">
        <v>3921</v>
      </c>
      <c r="J210">
        <v>4059</v>
      </c>
      <c r="K210">
        <v>3920</v>
      </c>
      <c r="L210">
        <v>3995</v>
      </c>
      <c r="M210">
        <v>3859</v>
      </c>
      <c r="N210">
        <v>3856</v>
      </c>
      <c r="O210">
        <v>3651</v>
      </c>
      <c r="P210">
        <v>3848</v>
      </c>
      <c r="Q210">
        <v>3550</v>
      </c>
      <c r="R210">
        <v>3131</v>
      </c>
      <c r="S210">
        <v>2363</v>
      </c>
      <c r="T210">
        <v>2483</v>
      </c>
      <c r="U210">
        <v>2423</v>
      </c>
      <c r="V210">
        <v>2000</v>
      </c>
      <c r="W210">
        <v>2151</v>
      </c>
      <c r="X210">
        <v>2264</v>
      </c>
      <c r="Y210">
        <v>2068</v>
      </c>
      <c r="Z210">
        <v>1534</v>
      </c>
      <c r="AA210">
        <v>1550</v>
      </c>
      <c r="AB210">
        <v>1278</v>
      </c>
      <c r="AC210">
        <v>1225</v>
      </c>
      <c r="AD210">
        <v>1128</v>
      </c>
      <c r="AE210">
        <v>938</v>
      </c>
      <c r="AF210">
        <v>1196</v>
      </c>
      <c r="AG210">
        <v>1035</v>
      </c>
      <c r="AH210">
        <v>709</v>
      </c>
      <c r="AI210">
        <v>553</v>
      </c>
      <c r="AJ210">
        <v>606</v>
      </c>
      <c r="AK210">
        <v>647</v>
      </c>
      <c r="AL210">
        <v>808</v>
      </c>
      <c r="AM210">
        <v>667</v>
      </c>
      <c r="AN210">
        <v>742</v>
      </c>
      <c r="AO210">
        <v>622</v>
      </c>
      <c r="AP210">
        <v>533</v>
      </c>
      <c r="AQ210">
        <v>467</v>
      </c>
      <c r="AR210">
        <v>403</v>
      </c>
      <c r="AS210">
        <v>336</v>
      </c>
      <c r="AT210">
        <v>268</v>
      </c>
      <c r="AU210">
        <v>479</v>
      </c>
      <c r="AV210">
        <v>486</v>
      </c>
      <c r="AW210">
        <v>245</v>
      </c>
      <c r="AX210">
        <v>473</v>
      </c>
      <c r="AY210">
        <v>364</v>
      </c>
      <c r="AZ210">
        <v>487</v>
      </c>
      <c r="BA210">
        <v>549</v>
      </c>
      <c r="BB210">
        <v>619</v>
      </c>
      <c r="BC210">
        <v>554</v>
      </c>
      <c r="BD210">
        <v>534</v>
      </c>
      <c r="BE210">
        <v>378</v>
      </c>
      <c r="BF210">
        <v>445</v>
      </c>
      <c r="BG210">
        <v>460</v>
      </c>
      <c r="BH210">
        <v>617</v>
      </c>
      <c r="BI210">
        <v>1222</v>
      </c>
      <c r="BJ210">
        <v>1371</v>
      </c>
      <c r="BK210">
        <v>716</v>
      </c>
      <c r="BL210">
        <v>845</v>
      </c>
      <c r="BM210">
        <v>1104</v>
      </c>
      <c r="BN210">
        <v>1112</v>
      </c>
      <c r="BO210">
        <v>1053</v>
      </c>
      <c r="BP210">
        <v>1131</v>
      </c>
      <c r="BQ210">
        <v>1374</v>
      </c>
      <c r="BR210">
        <v>1830</v>
      </c>
      <c r="BS210">
        <v>2271</v>
      </c>
      <c r="BT210">
        <v>1297</v>
      </c>
      <c r="BU210">
        <v>496</v>
      </c>
      <c r="BV210">
        <v>561</v>
      </c>
      <c r="BW210">
        <v>2051</v>
      </c>
      <c r="BX210">
        <v>2059</v>
      </c>
      <c r="BY210">
        <v>2467</v>
      </c>
      <c r="BZ210">
        <v>1503</v>
      </c>
      <c r="CA210">
        <v>2080</v>
      </c>
      <c r="CB210">
        <v>2227</v>
      </c>
      <c r="CC210">
        <v>2151</v>
      </c>
      <c r="CD210">
        <v>3252</v>
      </c>
      <c r="CE210">
        <v>4536</v>
      </c>
      <c r="CF210">
        <v>3241</v>
      </c>
      <c r="CG210">
        <v>3122</v>
      </c>
      <c r="CH210">
        <v>3044</v>
      </c>
      <c r="CI210">
        <v>2900</v>
      </c>
      <c r="CJ210">
        <v>2836</v>
      </c>
      <c r="CK210">
        <v>2272</v>
      </c>
      <c r="CL210">
        <v>1707</v>
      </c>
      <c r="CM210">
        <v>1943</v>
      </c>
      <c r="CN210">
        <v>1779</v>
      </c>
      <c r="CO210">
        <v>715</v>
      </c>
      <c r="CP210">
        <v>1651</v>
      </c>
      <c r="CQ210">
        <v>686</v>
      </c>
      <c r="CR210">
        <v>822</v>
      </c>
      <c r="CS210">
        <v>837</v>
      </c>
      <c r="CT210">
        <v>858</v>
      </c>
      <c r="CU210">
        <v>876</v>
      </c>
      <c r="CV210">
        <v>851</v>
      </c>
      <c r="CW210">
        <v>2570</v>
      </c>
      <c r="CX210">
        <v>4386</v>
      </c>
      <c r="CY210">
        <v>6478</v>
      </c>
      <c r="CZ210">
        <v>8253</v>
      </c>
      <c r="DA210">
        <v>2304</v>
      </c>
      <c r="DB210">
        <v>2539</v>
      </c>
      <c r="DC210">
        <v>1953</v>
      </c>
      <c r="DD210">
        <v>1555</v>
      </c>
      <c r="DE210">
        <v>1476</v>
      </c>
      <c r="DF210">
        <v>1647</v>
      </c>
      <c r="DG210">
        <v>1741</v>
      </c>
      <c r="DH210">
        <v>1815</v>
      </c>
      <c r="DI210">
        <v>1694</v>
      </c>
      <c r="DJ210">
        <v>1605</v>
      </c>
      <c r="DK210">
        <v>1514</v>
      </c>
      <c r="DL210">
        <v>1431</v>
      </c>
      <c r="DM210">
        <v>1368</v>
      </c>
      <c r="DN210">
        <v>1402</v>
      </c>
      <c r="DO210">
        <v>1372</v>
      </c>
      <c r="DP210">
        <v>1318</v>
      </c>
      <c r="DQ210">
        <v>1326</v>
      </c>
      <c r="DR210">
        <v>1268</v>
      </c>
      <c r="DS210">
        <v>1149</v>
      </c>
      <c r="DT210">
        <v>1049</v>
      </c>
      <c r="DU210">
        <v>1131</v>
      </c>
      <c r="DV210">
        <v>1330</v>
      </c>
      <c r="DW210">
        <v>1506</v>
      </c>
      <c r="DX210">
        <v>1680</v>
      </c>
      <c r="DY210">
        <v>1750</v>
      </c>
      <c r="DZ210">
        <v>1993</v>
      </c>
      <c r="EA210">
        <v>2147</v>
      </c>
      <c r="EB210">
        <v>2214</v>
      </c>
      <c r="EC210">
        <v>1799</v>
      </c>
      <c r="ED210">
        <v>1437</v>
      </c>
      <c r="EE210">
        <v>1087</v>
      </c>
      <c r="EF210">
        <v>745</v>
      </c>
      <c r="EG210">
        <v>1068</v>
      </c>
      <c r="EH210">
        <v>1421</v>
      </c>
      <c r="EI210">
        <v>1781</v>
      </c>
      <c r="EJ210">
        <v>2253</v>
      </c>
      <c r="EK210">
        <v>2335</v>
      </c>
      <c r="EL210">
        <v>2393</v>
      </c>
      <c r="EM210">
        <v>2367</v>
      </c>
      <c r="EN210">
        <v>2363</v>
      </c>
      <c r="EO210">
        <v>2280</v>
      </c>
      <c r="EP210">
        <v>2240</v>
      </c>
      <c r="EQ210">
        <v>2207</v>
      </c>
      <c r="ER210">
        <v>2220</v>
      </c>
      <c r="ES210">
        <v>2039</v>
      </c>
      <c r="ET210">
        <v>2004</v>
      </c>
      <c r="EU210">
        <v>2392</v>
      </c>
      <c r="EV210">
        <v>2444</v>
      </c>
      <c r="EW210">
        <v>2454</v>
      </c>
      <c r="EX210">
        <v>0</v>
      </c>
    </row>
    <row r="211" spans="1:154">
      <c r="A211" t="s">
        <v>297</v>
      </c>
      <c r="B211">
        <v>6096</v>
      </c>
      <c r="C211">
        <v>4073</v>
      </c>
      <c r="D211">
        <v>3867</v>
      </c>
      <c r="E211">
        <v>3880</v>
      </c>
      <c r="F211">
        <v>3910</v>
      </c>
      <c r="G211">
        <v>4101</v>
      </c>
      <c r="H211">
        <v>4025</v>
      </c>
      <c r="I211">
        <v>3921</v>
      </c>
      <c r="J211">
        <v>4059</v>
      </c>
      <c r="K211">
        <v>3920</v>
      </c>
      <c r="L211">
        <v>3995</v>
      </c>
      <c r="M211">
        <v>3859</v>
      </c>
      <c r="N211">
        <v>3856</v>
      </c>
      <c r="O211">
        <v>3651</v>
      </c>
      <c r="P211">
        <v>3848</v>
      </c>
      <c r="Q211">
        <v>3550</v>
      </c>
      <c r="R211">
        <v>3131</v>
      </c>
      <c r="S211">
        <v>2363</v>
      </c>
      <c r="T211">
        <v>2483</v>
      </c>
      <c r="U211">
        <v>2423</v>
      </c>
      <c r="V211">
        <v>2000</v>
      </c>
      <c r="W211">
        <v>2151</v>
      </c>
      <c r="X211">
        <v>2264</v>
      </c>
      <c r="Y211">
        <v>2068</v>
      </c>
      <c r="Z211">
        <v>1534</v>
      </c>
      <c r="AA211">
        <v>1550</v>
      </c>
      <c r="AB211">
        <v>1278</v>
      </c>
      <c r="AC211">
        <v>1225</v>
      </c>
      <c r="AD211">
        <v>1128</v>
      </c>
      <c r="AE211">
        <v>938</v>
      </c>
      <c r="AF211">
        <v>1196</v>
      </c>
      <c r="AG211">
        <v>1035</v>
      </c>
      <c r="AH211">
        <v>709</v>
      </c>
      <c r="AI211">
        <v>553</v>
      </c>
      <c r="AJ211">
        <v>606</v>
      </c>
      <c r="AK211">
        <v>647</v>
      </c>
      <c r="AL211">
        <v>808</v>
      </c>
      <c r="AM211">
        <v>667</v>
      </c>
      <c r="AN211">
        <v>742</v>
      </c>
      <c r="AO211">
        <v>622</v>
      </c>
      <c r="AP211">
        <v>533</v>
      </c>
      <c r="AQ211">
        <v>467</v>
      </c>
      <c r="AR211">
        <v>403</v>
      </c>
      <c r="AS211">
        <v>336</v>
      </c>
      <c r="AT211">
        <v>268</v>
      </c>
      <c r="AU211">
        <v>479</v>
      </c>
      <c r="AV211">
        <v>486</v>
      </c>
      <c r="AW211">
        <v>245</v>
      </c>
      <c r="AX211">
        <v>473</v>
      </c>
      <c r="AY211">
        <v>364</v>
      </c>
      <c r="AZ211">
        <v>487</v>
      </c>
      <c r="BA211">
        <v>549</v>
      </c>
      <c r="BB211">
        <v>619</v>
      </c>
      <c r="BC211">
        <v>554</v>
      </c>
      <c r="BD211">
        <v>534</v>
      </c>
      <c r="BE211">
        <v>378</v>
      </c>
      <c r="BF211">
        <v>445</v>
      </c>
      <c r="BG211">
        <v>460</v>
      </c>
      <c r="BH211">
        <v>617</v>
      </c>
      <c r="BI211">
        <v>1222</v>
      </c>
      <c r="BJ211">
        <v>1371</v>
      </c>
      <c r="BK211">
        <v>716</v>
      </c>
      <c r="BL211">
        <v>845</v>
      </c>
      <c r="BM211">
        <v>1104</v>
      </c>
      <c r="BN211">
        <v>1112</v>
      </c>
      <c r="BO211">
        <v>1053</v>
      </c>
      <c r="BP211">
        <v>1131</v>
      </c>
      <c r="BQ211">
        <v>1374</v>
      </c>
      <c r="BR211">
        <v>1830</v>
      </c>
      <c r="BS211">
        <v>2271</v>
      </c>
      <c r="BT211">
        <v>1297</v>
      </c>
      <c r="BU211">
        <v>496</v>
      </c>
      <c r="BV211">
        <v>561</v>
      </c>
      <c r="BW211">
        <v>2051</v>
      </c>
      <c r="BX211">
        <v>2059</v>
      </c>
      <c r="BY211">
        <v>2467</v>
      </c>
      <c r="BZ211">
        <v>1503</v>
      </c>
      <c r="CA211">
        <v>2080</v>
      </c>
      <c r="CB211">
        <v>2227</v>
      </c>
      <c r="CC211">
        <v>2151</v>
      </c>
      <c r="CD211">
        <v>3252</v>
      </c>
      <c r="CE211">
        <v>4536</v>
      </c>
      <c r="CF211">
        <v>3241</v>
      </c>
      <c r="CG211">
        <v>3122</v>
      </c>
      <c r="CH211">
        <v>3044</v>
      </c>
      <c r="CI211">
        <v>2900</v>
      </c>
      <c r="CJ211">
        <v>2836</v>
      </c>
      <c r="CK211">
        <v>2272</v>
      </c>
      <c r="CL211">
        <v>1707</v>
      </c>
      <c r="CM211">
        <v>1943</v>
      </c>
      <c r="CN211">
        <v>1779</v>
      </c>
      <c r="CO211">
        <v>715</v>
      </c>
      <c r="CP211">
        <v>1651</v>
      </c>
      <c r="CQ211">
        <v>686</v>
      </c>
      <c r="CR211">
        <v>822</v>
      </c>
      <c r="CS211">
        <v>837</v>
      </c>
      <c r="CT211">
        <v>858</v>
      </c>
      <c r="CU211">
        <v>876</v>
      </c>
      <c r="CV211">
        <v>851</v>
      </c>
      <c r="CW211">
        <v>2570</v>
      </c>
      <c r="CX211">
        <v>4386</v>
      </c>
      <c r="CY211">
        <v>6478</v>
      </c>
      <c r="CZ211">
        <v>8253</v>
      </c>
      <c r="DA211">
        <v>2304</v>
      </c>
      <c r="DB211">
        <v>2539</v>
      </c>
      <c r="DC211">
        <v>1953</v>
      </c>
      <c r="DD211">
        <v>1555</v>
      </c>
      <c r="DE211">
        <v>1476</v>
      </c>
      <c r="DF211">
        <v>1647</v>
      </c>
      <c r="DG211">
        <v>1741</v>
      </c>
      <c r="DH211">
        <v>1815</v>
      </c>
      <c r="DI211">
        <v>1694</v>
      </c>
      <c r="DJ211">
        <v>1605</v>
      </c>
      <c r="DK211">
        <v>1514</v>
      </c>
      <c r="DL211">
        <v>1431</v>
      </c>
      <c r="DM211">
        <v>1368</v>
      </c>
      <c r="DN211">
        <v>1402</v>
      </c>
      <c r="DO211">
        <v>1372</v>
      </c>
      <c r="DP211">
        <v>1318</v>
      </c>
      <c r="DQ211">
        <v>1326</v>
      </c>
      <c r="DR211">
        <v>1268</v>
      </c>
      <c r="DS211">
        <v>1149</v>
      </c>
      <c r="DT211">
        <v>1049</v>
      </c>
      <c r="DU211">
        <v>1131</v>
      </c>
      <c r="DV211">
        <v>1330</v>
      </c>
      <c r="DW211">
        <v>1506</v>
      </c>
      <c r="DX211">
        <v>1680</v>
      </c>
      <c r="DY211">
        <v>1750</v>
      </c>
      <c r="DZ211">
        <v>1993</v>
      </c>
      <c r="EA211">
        <v>2147</v>
      </c>
      <c r="EB211">
        <v>2214</v>
      </c>
      <c r="EC211">
        <v>1799</v>
      </c>
      <c r="ED211">
        <v>1437</v>
      </c>
      <c r="EE211">
        <v>1087</v>
      </c>
      <c r="EF211">
        <v>745</v>
      </c>
      <c r="EG211">
        <v>1068</v>
      </c>
      <c r="EH211">
        <v>1421</v>
      </c>
      <c r="EI211">
        <v>1781</v>
      </c>
      <c r="EJ211">
        <v>2253</v>
      </c>
      <c r="EK211">
        <v>2335</v>
      </c>
      <c r="EL211">
        <v>2393</v>
      </c>
      <c r="EM211">
        <v>2367</v>
      </c>
      <c r="EN211">
        <v>2363</v>
      </c>
      <c r="EO211">
        <v>2280</v>
      </c>
      <c r="EP211">
        <v>2240</v>
      </c>
      <c r="EQ211">
        <v>2207</v>
      </c>
      <c r="ER211">
        <v>2220</v>
      </c>
      <c r="ES211">
        <v>2039</v>
      </c>
      <c r="ET211">
        <v>2004</v>
      </c>
      <c r="EU211">
        <v>2392</v>
      </c>
      <c r="EV211">
        <v>2444</v>
      </c>
      <c r="EW211">
        <v>2454</v>
      </c>
      <c r="EX211">
        <v>0</v>
      </c>
    </row>
    <row r="212" spans="1:154">
      <c r="A212" t="s">
        <v>186</v>
      </c>
      <c r="B212">
        <v>6048</v>
      </c>
      <c r="C212">
        <v>6481</v>
      </c>
      <c r="D212">
        <v>6648</v>
      </c>
      <c r="E212">
        <v>6551</v>
      </c>
      <c r="F212">
        <v>6662</v>
      </c>
      <c r="G212">
        <v>6714</v>
      </c>
      <c r="H212">
        <v>6779</v>
      </c>
      <c r="I212">
        <v>7138</v>
      </c>
      <c r="J212">
        <v>7586</v>
      </c>
      <c r="K212">
        <v>7813</v>
      </c>
      <c r="L212">
        <v>8570</v>
      </c>
      <c r="M212">
        <v>8469</v>
      </c>
      <c r="N212">
        <v>8824</v>
      </c>
      <c r="O212">
        <v>9068</v>
      </c>
      <c r="P212">
        <v>9606</v>
      </c>
      <c r="Q212">
        <v>9653</v>
      </c>
      <c r="R212">
        <v>9791</v>
      </c>
      <c r="S212">
        <v>10033</v>
      </c>
      <c r="T212">
        <v>10350</v>
      </c>
      <c r="U212">
        <v>10703</v>
      </c>
      <c r="V212">
        <v>10900</v>
      </c>
      <c r="W212">
        <v>10713</v>
      </c>
      <c r="X212">
        <v>11000</v>
      </c>
      <c r="Y212">
        <v>11941</v>
      </c>
      <c r="Z212">
        <v>18641</v>
      </c>
      <c r="AA212">
        <v>21106</v>
      </c>
      <c r="AB212">
        <v>24367</v>
      </c>
      <c r="AC212">
        <v>25535</v>
      </c>
      <c r="AD212">
        <v>26820</v>
      </c>
      <c r="AE212">
        <v>26942</v>
      </c>
      <c r="AF212">
        <v>27050</v>
      </c>
      <c r="AG212">
        <v>26999</v>
      </c>
      <c r="AH212">
        <v>27257</v>
      </c>
      <c r="AI212">
        <v>27066</v>
      </c>
      <c r="AJ212">
        <v>25175</v>
      </c>
      <c r="AK212">
        <v>25348</v>
      </c>
      <c r="AL212">
        <v>24898</v>
      </c>
      <c r="AM212">
        <v>24190</v>
      </c>
      <c r="AN212">
        <v>23300</v>
      </c>
      <c r="AO212">
        <v>15000</v>
      </c>
      <c r="AP212">
        <v>9000</v>
      </c>
      <c r="AQ212">
        <v>9376</v>
      </c>
      <c r="AR212">
        <v>9403</v>
      </c>
      <c r="AS212">
        <v>8801</v>
      </c>
      <c r="AT212">
        <v>8770</v>
      </c>
      <c r="AU212">
        <v>9020</v>
      </c>
      <c r="AV212">
        <v>9170</v>
      </c>
      <c r="AW212">
        <v>9570</v>
      </c>
      <c r="AX212">
        <v>9648</v>
      </c>
      <c r="AY212">
        <v>9580</v>
      </c>
      <c r="AZ212">
        <v>9403</v>
      </c>
      <c r="BA212">
        <v>9801</v>
      </c>
      <c r="BB212">
        <v>10011</v>
      </c>
      <c r="BC212">
        <v>10050</v>
      </c>
      <c r="BD212">
        <v>10000</v>
      </c>
      <c r="BE212">
        <v>9950</v>
      </c>
      <c r="BF212">
        <v>9870</v>
      </c>
      <c r="BG212">
        <v>9750</v>
      </c>
      <c r="BH212">
        <v>9613</v>
      </c>
      <c r="BI212">
        <v>9438</v>
      </c>
      <c r="BJ212">
        <v>9158</v>
      </c>
      <c r="BK212">
        <v>9154</v>
      </c>
      <c r="BL212">
        <v>9240</v>
      </c>
      <c r="BM212">
        <v>9683</v>
      </c>
      <c r="BN212">
        <v>9554</v>
      </c>
      <c r="BO212">
        <v>9663</v>
      </c>
      <c r="BP212">
        <v>9626</v>
      </c>
      <c r="BQ212">
        <v>10215</v>
      </c>
      <c r="BR212">
        <v>9692</v>
      </c>
      <c r="BS212">
        <v>9825</v>
      </c>
      <c r="BT212">
        <v>10384</v>
      </c>
      <c r="BU212">
        <v>10637</v>
      </c>
      <c r="BV212">
        <v>4849</v>
      </c>
      <c r="BW212">
        <v>10240</v>
      </c>
      <c r="BX212">
        <v>10016</v>
      </c>
      <c r="BY212">
        <v>10537</v>
      </c>
      <c r="BZ212">
        <v>9989</v>
      </c>
      <c r="CA212">
        <v>9974</v>
      </c>
      <c r="CB212">
        <v>10082</v>
      </c>
      <c r="CC212">
        <v>10346</v>
      </c>
      <c r="CD212">
        <v>10117</v>
      </c>
      <c r="CE212">
        <v>10117</v>
      </c>
      <c r="CF212">
        <v>10199</v>
      </c>
      <c r="CG212">
        <v>10163</v>
      </c>
      <c r="CH212">
        <v>8488</v>
      </c>
      <c r="CI212">
        <v>8525</v>
      </c>
      <c r="CJ212">
        <v>8584</v>
      </c>
      <c r="CK212">
        <v>8818</v>
      </c>
      <c r="CL212">
        <v>8867</v>
      </c>
      <c r="CM212">
        <v>8941</v>
      </c>
      <c r="CN212">
        <v>8971</v>
      </c>
      <c r="CO212">
        <v>8892</v>
      </c>
      <c r="CP212">
        <v>8967</v>
      </c>
      <c r="CQ212">
        <v>9237</v>
      </c>
      <c r="CR212">
        <v>9322</v>
      </c>
      <c r="CS212">
        <v>9495</v>
      </c>
      <c r="CT212">
        <v>9598</v>
      </c>
      <c r="CU212">
        <v>9650</v>
      </c>
      <c r="CV212">
        <v>9623</v>
      </c>
      <c r="CW212">
        <v>9709</v>
      </c>
      <c r="CX212">
        <v>9676</v>
      </c>
      <c r="CY212">
        <v>9745</v>
      </c>
      <c r="CZ212">
        <v>9804</v>
      </c>
      <c r="DA212">
        <v>9859</v>
      </c>
      <c r="DB212">
        <v>9994</v>
      </c>
      <c r="DC212">
        <v>10073</v>
      </c>
      <c r="DD212">
        <v>10187</v>
      </c>
      <c r="DE212">
        <v>10428</v>
      </c>
      <c r="DF212">
        <v>10620</v>
      </c>
      <c r="DG212">
        <v>10694</v>
      </c>
      <c r="DH212">
        <v>10922</v>
      </c>
      <c r="DI212">
        <v>11067</v>
      </c>
      <c r="DJ212">
        <v>11215</v>
      </c>
      <c r="DK212">
        <v>11427</v>
      </c>
      <c r="DL212">
        <v>11603</v>
      </c>
      <c r="DM212">
        <v>11756</v>
      </c>
      <c r="DN212">
        <v>11881</v>
      </c>
      <c r="DO212">
        <v>11991</v>
      </c>
      <c r="DP212">
        <v>12195</v>
      </c>
      <c r="DQ212">
        <v>12470</v>
      </c>
      <c r="DR212">
        <v>12716</v>
      </c>
      <c r="DS212">
        <v>12866</v>
      </c>
      <c r="DT212">
        <v>13060</v>
      </c>
      <c r="DU212">
        <v>13241</v>
      </c>
      <c r="DV212">
        <v>13536</v>
      </c>
      <c r="DW212">
        <v>13676</v>
      </c>
      <c r="DX212">
        <v>13771</v>
      </c>
      <c r="DY212">
        <v>13898</v>
      </c>
      <c r="DZ212">
        <v>14403</v>
      </c>
      <c r="EA212">
        <v>14509</v>
      </c>
      <c r="EB212">
        <v>14697</v>
      </c>
      <c r="EC212">
        <v>14960</v>
      </c>
      <c r="ED212">
        <v>15272</v>
      </c>
      <c r="EE212">
        <v>15403</v>
      </c>
      <c r="EF212">
        <v>15667</v>
      </c>
      <c r="EG212">
        <v>15560</v>
      </c>
      <c r="EH212">
        <v>15684</v>
      </c>
      <c r="EI212">
        <v>16009</v>
      </c>
      <c r="EJ212">
        <v>15965</v>
      </c>
      <c r="EK212">
        <v>16078</v>
      </c>
      <c r="EL212">
        <v>16226</v>
      </c>
      <c r="EM212">
        <v>16277</v>
      </c>
      <c r="EN212">
        <v>16408</v>
      </c>
      <c r="EO212">
        <v>16487</v>
      </c>
      <c r="EP212">
        <v>16595</v>
      </c>
      <c r="EQ212">
        <v>16695</v>
      </c>
      <c r="ER212">
        <v>16723</v>
      </c>
      <c r="ES212">
        <v>16656</v>
      </c>
      <c r="ET212">
        <v>16866</v>
      </c>
      <c r="EU212">
        <v>17058</v>
      </c>
      <c r="EV212">
        <v>17117</v>
      </c>
      <c r="EW212">
        <v>17283</v>
      </c>
      <c r="EX212">
        <v>0</v>
      </c>
    </row>
    <row r="213" spans="1:154">
      <c r="A213" t="s">
        <v>308</v>
      </c>
      <c r="B213">
        <v>6050</v>
      </c>
      <c r="C213">
        <v>51548</v>
      </c>
      <c r="D213">
        <v>52845</v>
      </c>
      <c r="E213">
        <v>54203</v>
      </c>
      <c r="F213">
        <v>55615</v>
      </c>
      <c r="G213">
        <v>57082</v>
      </c>
      <c r="H213">
        <v>58546</v>
      </c>
      <c r="I213">
        <v>60010</v>
      </c>
      <c r="J213">
        <v>61506</v>
      </c>
      <c r="K213">
        <v>63091</v>
      </c>
      <c r="L213">
        <v>64649</v>
      </c>
      <c r="M213">
        <v>66215</v>
      </c>
      <c r="N213">
        <v>67828</v>
      </c>
      <c r="O213">
        <v>69447</v>
      </c>
      <c r="P213">
        <v>71099</v>
      </c>
      <c r="Q213">
        <v>72783</v>
      </c>
      <c r="R213">
        <v>74509</v>
      </c>
      <c r="S213">
        <v>76249</v>
      </c>
      <c r="T213">
        <v>77999</v>
      </c>
      <c r="U213">
        <v>79804</v>
      </c>
      <c r="V213">
        <v>81623</v>
      </c>
      <c r="W213">
        <v>83503</v>
      </c>
      <c r="X213">
        <v>85435</v>
      </c>
      <c r="Y213">
        <v>87428</v>
      </c>
      <c r="Z213">
        <v>89461</v>
      </c>
      <c r="AA213">
        <v>91551</v>
      </c>
      <c r="AB213">
        <v>93724</v>
      </c>
      <c r="AC213">
        <v>95945</v>
      </c>
      <c r="AD213">
        <v>98210</v>
      </c>
      <c r="AE213">
        <v>100548</v>
      </c>
      <c r="AF213">
        <v>102911</v>
      </c>
      <c r="AG213">
        <v>105315</v>
      </c>
      <c r="AH213">
        <v>107724</v>
      </c>
      <c r="AI213">
        <v>110188</v>
      </c>
      <c r="AJ213">
        <v>112681</v>
      </c>
      <c r="AK213">
        <v>115227</v>
      </c>
      <c r="AL213">
        <v>117813</v>
      </c>
      <c r="AM213">
        <v>120427</v>
      </c>
      <c r="AN213">
        <v>123119</v>
      </c>
      <c r="AO213">
        <v>125840</v>
      </c>
      <c r="AP213">
        <v>128620</v>
      </c>
      <c r="AQ213">
        <v>131467</v>
      </c>
      <c r="AR213">
        <v>134396</v>
      </c>
      <c r="AS213">
        <v>137363</v>
      </c>
      <c r="AT213">
        <v>140418</v>
      </c>
      <c r="AU213">
        <v>143577</v>
      </c>
      <c r="AV213">
        <v>146740</v>
      </c>
      <c r="AW213">
        <v>149965</v>
      </c>
      <c r="AX213">
        <v>153326</v>
      </c>
      <c r="AY213">
        <v>156685</v>
      </c>
      <c r="AZ213">
        <v>160065</v>
      </c>
      <c r="BA213">
        <v>163507</v>
      </c>
      <c r="BB213">
        <v>167005</v>
      </c>
      <c r="BC213">
        <v>170576</v>
      </c>
      <c r="BD213">
        <v>174157</v>
      </c>
      <c r="BE213">
        <v>177744</v>
      </c>
      <c r="BF213">
        <v>181351</v>
      </c>
      <c r="BG213">
        <v>185012</v>
      </c>
      <c r="BH213">
        <v>188757</v>
      </c>
      <c r="BI213">
        <v>192529</v>
      </c>
      <c r="BJ213">
        <v>196349</v>
      </c>
      <c r="BK213">
        <v>200214</v>
      </c>
      <c r="BL213">
        <v>204156</v>
      </c>
      <c r="BM213">
        <v>208223</v>
      </c>
      <c r="BN213">
        <v>212353</v>
      </c>
      <c r="BO213">
        <v>216564</v>
      </c>
      <c r="BP213">
        <v>220874</v>
      </c>
      <c r="BQ213">
        <v>225197</v>
      </c>
      <c r="BR213">
        <v>229565</v>
      </c>
      <c r="BS213">
        <v>233967</v>
      </c>
      <c r="BT213">
        <v>238464</v>
      </c>
      <c r="BU213">
        <v>243051</v>
      </c>
      <c r="BV213">
        <v>247792</v>
      </c>
      <c r="BW213">
        <v>252661</v>
      </c>
      <c r="BX213">
        <v>257541</v>
      </c>
      <c r="BY213">
        <v>262439</v>
      </c>
      <c r="BZ213">
        <v>267387</v>
      </c>
      <c r="CA213">
        <v>272362</v>
      </c>
      <c r="CB213">
        <v>277491</v>
      </c>
      <c r="CC213">
        <v>282796</v>
      </c>
      <c r="CD213">
        <v>288191</v>
      </c>
      <c r="CE213">
        <v>293710</v>
      </c>
      <c r="CF213">
        <v>299341</v>
      </c>
      <c r="CG213">
        <v>305090</v>
      </c>
      <c r="CH213">
        <v>311020</v>
      </c>
      <c r="CI213">
        <v>317134</v>
      </c>
      <c r="CJ213">
        <v>323289</v>
      </c>
      <c r="CK213">
        <v>329572</v>
      </c>
      <c r="CL213">
        <v>336010</v>
      </c>
      <c r="CM213">
        <v>342628</v>
      </c>
      <c r="CN213">
        <v>349460</v>
      </c>
      <c r="CO213">
        <v>356150</v>
      </c>
      <c r="CP213">
        <v>363002</v>
      </c>
      <c r="CQ213">
        <v>369980</v>
      </c>
      <c r="CR213">
        <v>377020</v>
      </c>
      <c r="CS213">
        <v>384122</v>
      </c>
      <c r="CT213">
        <v>391293</v>
      </c>
      <c r="CU213">
        <v>398523</v>
      </c>
      <c r="CV213">
        <v>405644</v>
      </c>
      <c r="CW213">
        <v>412861</v>
      </c>
      <c r="CX213">
        <v>420082</v>
      </c>
      <c r="CY213">
        <v>427399</v>
      </c>
      <c r="CZ213">
        <v>434859</v>
      </c>
      <c r="DA213">
        <v>442399</v>
      </c>
      <c r="DB213">
        <v>450066</v>
      </c>
      <c r="DC213">
        <v>457802</v>
      </c>
      <c r="DD213">
        <v>465672</v>
      </c>
      <c r="DE213">
        <v>473714</v>
      </c>
      <c r="DF213">
        <v>481989</v>
      </c>
      <c r="DG213">
        <v>490305</v>
      </c>
      <c r="DH213">
        <v>498870</v>
      </c>
      <c r="DI213">
        <v>507532</v>
      </c>
      <c r="DJ213">
        <v>516249</v>
      </c>
      <c r="DK213">
        <v>525219</v>
      </c>
      <c r="DL213">
        <v>534368</v>
      </c>
      <c r="DM213">
        <v>543603</v>
      </c>
      <c r="DN213">
        <v>552992</v>
      </c>
      <c r="DO213">
        <v>562455</v>
      </c>
      <c r="DP213">
        <v>572126</v>
      </c>
      <c r="DQ213">
        <v>582006</v>
      </c>
      <c r="DR213">
        <v>591608</v>
      </c>
      <c r="DS213">
        <v>601186</v>
      </c>
      <c r="DT213">
        <v>610908</v>
      </c>
      <c r="DU213">
        <v>620708</v>
      </c>
      <c r="DV213">
        <v>630526</v>
      </c>
      <c r="DW213">
        <v>640148</v>
      </c>
      <c r="DX213">
        <v>649802</v>
      </c>
      <c r="DY213">
        <v>659431</v>
      </c>
      <c r="DZ213">
        <v>669000</v>
      </c>
      <c r="EA213">
        <v>678487</v>
      </c>
      <c r="EB213">
        <v>688067</v>
      </c>
      <c r="EC213">
        <v>697702</v>
      </c>
      <c r="ED213">
        <v>707372</v>
      </c>
      <c r="EE213">
        <v>716970</v>
      </c>
      <c r="EF213">
        <v>726524</v>
      </c>
      <c r="EG213">
        <v>736013</v>
      </c>
      <c r="EH213">
        <v>745450</v>
      </c>
      <c r="EI213">
        <v>754945</v>
      </c>
      <c r="EJ213">
        <v>764470</v>
      </c>
      <c r="EK213">
        <v>774046</v>
      </c>
      <c r="EL213">
        <v>783621</v>
      </c>
      <c r="EM213">
        <v>793202</v>
      </c>
      <c r="EN213">
        <v>802902</v>
      </c>
      <c r="EO213">
        <v>812687</v>
      </c>
      <c r="EP213">
        <v>822542</v>
      </c>
      <c r="EQ213">
        <v>832340</v>
      </c>
      <c r="ER213">
        <v>842429</v>
      </c>
      <c r="ES213">
        <v>852597</v>
      </c>
      <c r="ET213">
        <v>862668</v>
      </c>
      <c r="EU213">
        <v>872843</v>
      </c>
      <c r="EV213">
        <v>882987</v>
      </c>
      <c r="EW213">
        <v>893091</v>
      </c>
      <c r="EX213">
        <v>0</v>
      </c>
    </row>
    <row r="214" spans="1:154">
      <c r="A214" t="s">
        <v>309</v>
      </c>
      <c r="B214">
        <v>6122</v>
      </c>
      <c r="C214">
        <v>84802</v>
      </c>
      <c r="D214">
        <v>86346</v>
      </c>
      <c r="E214">
        <v>89307</v>
      </c>
      <c r="F214">
        <v>94463</v>
      </c>
      <c r="G214">
        <v>94214</v>
      </c>
      <c r="H214">
        <v>86084</v>
      </c>
      <c r="I214">
        <v>82549</v>
      </c>
      <c r="J214">
        <v>80572</v>
      </c>
      <c r="K214">
        <v>83038</v>
      </c>
      <c r="L214">
        <v>83610</v>
      </c>
      <c r="M214">
        <v>90045</v>
      </c>
      <c r="N214">
        <v>88185</v>
      </c>
      <c r="O214">
        <v>93417</v>
      </c>
      <c r="P214">
        <v>96677</v>
      </c>
      <c r="Q214">
        <v>93738</v>
      </c>
      <c r="R214">
        <v>90035</v>
      </c>
      <c r="S214">
        <v>83265</v>
      </c>
      <c r="T214">
        <v>72179</v>
      </c>
      <c r="U214">
        <v>75808</v>
      </c>
      <c r="V214">
        <v>77383</v>
      </c>
      <c r="W214">
        <v>78369</v>
      </c>
      <c r="X214">
        <v>75691</v>
      </c>
      <c r="Y214">
        <v>65630</v>
      </c>
      <c r="Z214">
        <v>65831</v>
      </c>
      <c r="AA214">
        <v>63236</v>
      </c>
      <c r="AB214">
        <v>59806</v>
      </c>
      <c r="AC214">
        <v>68073</v>
      </c>
      <c r="AD214">
        <v>49617</v>
      </c>
      <c r="AE214">
        <v>36964</v>
      </c>
      <c r="AF214">
        <v>28643</v>
      </c>
      <c r="AG214">
        <v>37160</v>
      </c>
      <c r="AH214">
        <v>21340</v>
      </c>
      <c r="AI214">
        <v>-15126</v>
      </c>
      <c r="AJ214">
        <v>-23857</v>
      </c>
      <c r="AK214">
        <v>-32818</v>
      </c>
      <c r="AL214">
        <v>10133</v>
      </c>
      <c r="AM214">
        <v>-2331</v>
      </c>
      <c r="AN214">
        <v>-8957</v>
      </c>
      <c r="AO214">
        <v>-9071</v>
      </c>
      <c r="AP214">
        <v>-11111</v>
      </c>
      <c r="AQ214">
        <v>-2335</v>
      </c>
      <c r="AR214">
        <v>-7732</v>
      </c>
      <c r="AS214">
        <v>59</v>
      </c>
      <c r="AT214">
        <v>23010</v>
      </c>
      <c r="AU214">
        <v>33056</v>
      </c>
      <c r="AV214">
        <v>24164</v>
      </c>
      <c r="AW214">
        <v>70894</v>
      </c>
      <c r="AX214">
        <v>58291</v>
      </c>
      <c r="AY214">
        <v>22108</v>
      </c>
      <c r="AZ214">
        <v>32506</v>
      </c>
      <c r="BA214">
        <v>22500</v>
      </c>
      <c r="BB214">
        <v>10394</v>
      </c>
      <c r="BC214">
        <v>56401</v>
      </c>
      <c r="BD214">
        <v>94863</v>
      </c>
      <c r="BE214">
        <v>116803</v>
      </c>
      <c r="BF214">
        <v>127837</v>
      </c>
      <c r="BG214">
        <v>114619</v>
      </c>
      <c r="BH214">
        <v>117391</v>
      </c>
      <c r="BI214">
        <v>103384</v>
      </c>
      <c r="BJ214">
        <v>103469</v>
      </c>
      <c r="BK214">
        <v>135629</v>
      </c>
      <c r="BL214">
        <v>152446</v>
      </c>
      <c r="BM214">
        <v>145990</v>
      </c>
      <c r="BN214">
        <v>148010</v>
      </c>
      <c r="BO214">
        <v>112609</v>
      </c>
      <c r="BP214">
        <v>78765</v>
      </c>
      <c r="BQ214">
        <v>45989</v>
      </c>
      <c r="BR214">
        <v>28457</v>
      </c>
      <c r="BS214">
        <v>4969</v>
      </c>
      <c r="BT214">
        <v>-15151</v>
      </c>
      <c r="BU214">
        <v>-18392</v>
      </c>
      <c r="BV214">
        <v>-54339</v>
      </c>
      <c r="BW214">
        <v>-54000</v>
      </c>
      <c r="BX214">
        <v>-168642</v>
      </c>
      <c r="BY214">
        <v>-247670</v>
      </c>
      <c r="BZ214">
        <v>-244870</v>
      </c>
      <c r="CA214">
        <v>-356075</v>
      </c>
      <c r="CB214">
        <v>-352898</v>
      </c>
      <c r="CC214">
        <v>-180666</v>
      </c>
      <c r="CD214">
        <v>-354187</v>
      </c>
      <c r="CE214">
        <v>-376654</v>
      </c>
      <c r="CF214">
        <v>-450772</v>
      </c>
      <c r="CG214">
        <v>-339605</v>
      </c>
      <c r="CH214">
        <v>-515945</v>
      </c>
      <c r="CI214">
        <v>-552911</v>
      </c>
      <c r="CJ214">
        <v>-488133</v>
      </c>
      <c r="CK214">
        <v>-489038</v>
      </c>
      <c r="CL214">
        <v>-334042</v>
      </c>
      <c r="CM214">
        <v>-139050</v>
      </c>
      <c r="CN214">
        <v>-201340</v>
      </c>
      <c r="CO214">
        <v>34029</v>
      </c>
      <c r="CP214">
        <v>-61529</v>
      </c>
      <c r="CQ214">
        <v>-68447</v>
      </c>
      <c r="CR214">
        <v>119453</v>
      </c>
      <c r="CS214">
        <v>427577</v>
      </c>
      <c r="CT214">
        <v>394195</v>
      </c>
      <c r="CU214">
        <v>477453</v>
      </c>
      <c r="CV214">
        <v>347540</v>
      </c>
      <c r="CW214">
        <v>301029</v>
      </c>
      <c r="CX214">
        <v>156347</v>
      </c>
      <c r="CY214">
        <v>191765</v>
      </c>
      <c r="CZ214">
        <v>271254</v>
      </c>
      <c r="DA214">
        <v>392792</v>
      </c>
      <c r="DB214">
        <v>321729</v>
      </c>
      <c r="DC214">
        <v>404467</v>
      </c>
      <c r="DD214">
        <v>403030</v>
      </c>
      <c r="DE214">
        <v>367118</v>
      </c>
      <c r="DF214">
        <v>353645</v>
      </c>
      <c r="DG214">
        <v>284997</v>
      </c>
      <c r="DH214">
        <v>359603</v>
      </c>
      <c r="DI214">
        <v>361316</v>
      </c>
      <c r="DJ214">
        <v>276637</v>
      </c>
      <c r="DK214">
        <v>289131</v>
      </c>
      <c r="DL214">
        <v>187227</v>
      </c>
      <c r="DM214">
        <v>189351</v>
      </c>
      <c r="DN214">
        <v>292921</v>
      </c>
      <c r="DO214">
        <v>520477</v>
      </c>
      <c r="DP214">
        <v>559987</v>
      </c>
      <c r="DQ214">
        <v>801179</v>
      </c>
      <c r="DR214">
        <v>1332784</v>
      </c>
      <c r="DS214">
        <v>1550065</v>
      </c>
      <c r="DT214">
        <v>1470953</v>
      </c>
      <c r="DU214">
        <v>1298940</v>
      </c>
      <c r="DV214">
        <v>1231614</v>
      </c>
      <c r="DW214">
        <v>1238701</v>
      </c>
      <c r="DX214">
        <v>1560396</v>
      </c>
      <c r="DY214">
        <v>1534766</v>
      </c>
      <c r="DZ214">
        <v>1454821</v>
      </c>
      <c r="EA214">
        <v>1408926</v>
      </c>
      <c r="EB214">
        <v>1501910</v>
      </c>
      <c r="EC214">
        <v>1882517</v>
      </c>
      <c r="ED214">
        <v>1766330</v>
      </c>
      <c r="EE214">
        <v>1602006</v>
      </c>
      <c r="EF214">
        <v>1745486</v>
      </c>
      <c r="EG214">
        <v>1717826</v>
      </c>
      <c r="EH214">
        <v>1791524</v>
      </c>
      <c r="EI214">
        <v>1649040</v>
      </c>
      <c r="EJ214">
        <v>1648176</v>
      </c>
      <c r="EK214">
        <v>1588784</v>
      </c>
      <c r="EL214">
        <v>1437477</v>
      </c>
      <c r="EM214">
        <v>1489207</v>
      </c>
      <c r="EN214">
        <v>1468196</v>
      </c>
      <c r="EO214">
        <v>1541509</v>
      </c>
      <c r="EP214">
        <v>1503748</v>
      </c>
      <c r="EQ214">
        <v>1541693</v>
      </c>
      <c r="ER214">
        <v>1590996</v>
      </c>
      <c r="ES214">
        <v>1878495</v>
      </c>
      <c r="ET214">
        <v>1831777</v>
      </c>
      <c r="EU214">
        <v>1898508</v>
      </c>
      <c r="EV214">
        <v>1915557</v>
      </c>
      <c r="EW214">
        <v>1879169</v>
      </c>
      <c r="EX214">
        <v>0</v>
      </c>
    </row>
    <row r="215" spans="1:154">
      <c r="A215" t="s">
        <v>306</v>
      </c>
      <c r="B215">
        <v>6148</v>
      </c>
      <c r="C215">
        <v>242233</v>
      </c>
      <c r="D215">
        <v>248963</v>
      </c>
      <c r="E215">
        <v>255894</v>
      </c>
      <c r="F215">
        <v>262899</v>
      </c>
      <c r="G215">
        <v>266327</v>
      </c>
      <c r="H215">
        <v>269826</v>
      </c>
      <c r="I215">
        <v>273524</v>
      </c>
      <c r="J215">
        <v>277392</v>
      </c>
      <c r="K215">
        <v>285416</v>
      </c>
      <c r="L215">
        <v>293701</v>
      </c>
      <c r="M215">
        <v>302213</v>
      </c>
      <c r="N215">
        <v>310831</v>
      </c>
      <c r="O215">
        <v>320097</v>
      </c>
      <c r="P215">
        <v>329613</v>
      </c>
      <c r="Q215">
        <v>339474</v>
      </c>
      <c r="R215">
        <v>349668</v>
      </c>
      <c r="S215">
        <v>356651</v>
      </c>
      <c r="T215">
        <v>364024</v>
      </c>
      <c r="U215">
        <v>371684</v>
      </c>
      <c r="V215">
        <v>379410</v>
      </c>
      <c r="W215">
        <v>388072</v>
      </c>
      <c r="X215">
        <v>396771</v>
      </c>
      <c r="Y215">
        <v>405701</v>
      </c>
      <c r="Z215">
        <v>414852</v>
      </c>
      <c r="AA215">
        <v>424316</v>
      </c>
      <c r="AB215">
        <v>434165</v>
      </c>
      <c r="AC215">
        <v>444365</v>
      </c>
      <c r="AD215">
        <v>454747</v>
      </c>
      <c r="AE215">
        <v>466075</v>
      </c>
      <c r="AF215">
        <v>477709</v>
      </c>
      <c r="AG215">
        <v>489710</v>
      </c>
      <c r="AH215">
        <v>502002</v>
      </c>
      <c r="AI215">
        <v>512882</v>
      </c>
      <c r="AJ215">
        <v>524134</v>
      </c>
      <c r="AK215">
        <v>535675</v>
      </c>
      <c r="AL215">
        <v>547300</v>
      </c>
      <c r="AM215">
        <v>557814</v>
      </c>
      <c r="AN215">
        <v>568576</v>
      </c>
      <c r="AO215">
        <v>579969</v>
      </c>
      <c r="AP215">
        <v>592074</v>
      </c>
      <c r="AQ215">
        <v>625072</v>
      </c>
      <c r="AR215">
        <v>659011</v>
      </c>
      <c r="AS215">
        <v>693775</v>
      </c>
      <c r="AT215">
        <v>729004</v>
      </c>
      <c r="AU215">
        <v>746279</v>
      </c>
      <c r="AV215">
        <v>763938</v>
      </c>
      <c r="AW215">
        <v>781916</v>
      </c>
      <c r="AX215">
        <v>800030</v>
      </c>
      <c r="AY215">
        <v>818226</v>
      </c>
      <c r="AZ215">
        <v>837104</v>
      </c>
      <c r="BA215">
        <v>857018</v>
      </c>
      <c r="BB215">
        <v>878055</v>
      </c>
      <c r="BC215">
        <v>928756</v>
      </c>
      <c r="BD215">
        <v>980448</v>
      </c>
      <c r="BE215">
        <v>1033006</v>
      </c>
      <c r="BF215">
        <v>1085771</v>
      </c>
      <c r="BG215">
        <v>1106459</v>
      </c>
      <c r="BH215">
        <v>1127330</v>
      </c>
      <c r="BI215">
        <v>1148521</v>
      </c>
      <c r="BJ215">
        <v>1169969</v>
      </c>
      <c r="BK215">
        <v>1193015</v>
      </c>
      <c r="BL215">
        <v>1216727</v>
      </c>
      <c r="BM215">
        <v>1241073</v>
      </c>
      <c r="BN215">
        <v>1265716</v>
      </c>
      <c r="BO215">
        <v>1294197</v>
      </c>
      <c r="BP215">
        <v>1323228</v>
      </c>
      <c r="BQ215">
        <v>1352871</v>
      </c>
      <c r="BR215">
        <v>1382904</v>
      </c>
      <c r="BS215">
        <v>1407559</v>
      </c>
      <c r="BT215">
        <v>1432608</v>
      </c>
      <c r="BU215">
        <v>1458312</v>
      </c>
      <c r="BV215">
        <v>1484330</v>
      </c>
      <c r="BW215">
        <v>1507453</v>
      </c>
      <c r="BX215">
        <v>1531187</v>
      </c>
      <c r="BY215">
        <v>1555588</v>
      </c>
      <c r="BZ215">
        <v>1580398</v>
      </c>
      <c r="CA215">
        <v>1611574</v>
      </c>
      <c r="CB215">
        <v>1643531</v>
      </c>
      <c r="CC215">
        <v>1676285</v>
      </c>
      <c r="CD215">
        <v>1709503</v>
      </c>
      <c r="CE215">
        <v>1743773</v>
      </c>
      <c r="CF215">
        <v>1778808</v>
      </c>
      <c r="CG215">
        <v>1814602</v>
      </c>
      <c r="CH215">
        <v>1850792</v>
      </c>
      <c r="CI215">
        <v>1888844</v>
      </c>
      <c r="CJ215">
        <v>1927310</v>
      </c>
      <c r="CK215">
        <v>1966602</v>
      </c>
      <c r="CL215">
        <v>2006392</v>
      </c>
      <c r="CM215">
        <v>2050845</v>
      </c>
      <c r="CN215">
        <v>2096171</v>
      </c>
      <c r="CO215">
        <v>2142352</v>
      </c>
      <c r="CP215">
        <v>2188961</v>
      </c>
      <c r="CQ215">
        <v>2232663</v>
      </c>
      <c r="CR215">
        <v>2277113</v>
      </c>
      <c r="CS215">
        <v>2322299</v>
      </c>
      <c r="CT215">
        <v>2367850</v>
      </c>
      <c r="CU215">
        <v>2411837</v>
      </c>
      <c r="CV215">
        <v>2456972</v>
      </c>
      <c r="CW215">
        <v>2503620</v>
      </c>
      <c r="CX215">
        <v>2551643</v>
      </c>
      <c r="CY215">
        <v>2647064</v>
      </c>
      <c r="CZ215">
        <v>2743713</v>
      </c>
      <c r="DA215">
        <v>2841697</v>
      </c>
      <c r="DB215">
        <v>2940110</v>
      </c>
      <c r="DC215">
        <v>2989427</v>
      </c>
      <c r="DD215">
        <v>3039339</v>
      </c>
      <c r="DE215">
        <v>3089948</v>
      </c>
      <c r="DF215">
        <v>3140934</v>
      </c>
      <c r="DG215">
        <v>3205668</v>
      </c>
      <c r="DH215">
        <v>3271533</v>
      </c>
      <c r="DI215">
        <v>3338623</v>
      </c>
      <c r="DJ215">
        <v>3406455</v>
      </c>
      <c r="DK215">
        <v>3450359</v>
      </c>
      <c r="DL215">
        <v>3495469</v>
      </c>
      <c r="DM215">
        <v>3541720</v>
      </c>
      <c r="DN215">
        <v>3588471</v>
      </c>
      <c r="DO215">
        <v>3640226</v>
      </c>
      <c r="DP215">
        <v>3692371</v>
      </c>
      <c r="DQ215">
        <v>3745476</v>
      </c>
      <c r="DR215">
        <v>3798991</v>
      </c>
      <c r="DS215">
        <v>3837745</v>
      </c>
      <c r="DT215">
        <v>3877538</v>
      </c>
      <c r="DU215">
        <v>3918431</v>
      </c>
      <c r="DV215">
        <v>3959833</v>
      </c>
      <c r="DW215">
        <v>4071258</v>
      </c>
      <c r="DX215">
        <v>4183498</v>
      </c>
      <c r="DY215">
        <v>4296272</v>
      </c>
      <c r="DZ215">
        <v>4408700</v>
      </c>
      <c r="EA215">
        <v>4457451</v>
      </c>
      <c r="EB215">
        <v>4506298</v>
      </c>
      <c r="EC215">
        <v>4555332</v>
      </c>
      <c r="ED215">
        <v>4604100</v>
      </c>
      <c r="EE215">
        <v>4650466</v>
      </c>
      <c r="EF215">
        <v>4696676</v>
      </c>
      <c r="EG215">
        <v>4743268</v>
      </c>
      <c r="EH215">
        <v>4789600</v>
      </c>
      <c r="EI215">
        <v>4838609</v>
      </c>
      <c r="EJ215">
        <v>4887905</v>
      </c>
      <c r="EK215">
        <v>4937508</v>
      </c>
      <c r="EL215">
        <v>4986900</v>
      </c>
      <c r="EM215">
        <v>5047933</v>
      </c>
      <c r="EN215">
        <v>5109471</v>
      </c>
      <c r="EO215">
        <v>5171609</v>
      </c>
      <c r="EP215">
        <v>5233900</v>
      </c>
      <c r="EQ215">
        <v>5297921</v>
      </c>
      <c r="ER215">
        <v>5362924</v>
      </c>
      <c r="ES215">
        <v>5429081</v>
      </c>
      <c r="ET215">
        <v>5496000</v>
      </c>
      <c r="EU215">
        <v>5562919</v>
      </c>
      <c r="EV215">
        <v>5629838</v>
      </c>
      <c r="EW215">
        <v>5696756</v>
      </c>
      <c r="EX215">
        <v>0</v>
      </c>
    </row>
    <row r="216" spans="1:154">
      <c r="A216" t="s">
        <v>297</v>
      </c>
      <c r="B216">
        <v>6096</v>
      </c>
      <c r="C216">
        <v>4073</v>
      </c>
      <c r="D216">
        <v>3867</v>
      </c>
      <c r="E216">
        <v>3880</v>
      </c>
      <c r="F216">
        <v>3910</v>
      </c>
      <c r="G216">
        <v>4101</v>
      </c>
      <c r="H216">
        <v>4025</v>
      </c>
      <c r="I216">
        <v>3921</v>
      </c>
      <c r="J216">
        <v>4059</v>
      </c>
      <c r="K216">
        <v>3920</v>
      </c>
      <c r="L216">
        <v>3995</v>
      </c>
      <c r="M216">
        <v>3859</v>
      </c>
      <c r="N216">
        <v>3856</v>
      </c>
      <c r="O216">
        <v>3651</v>
      </c>
      <c r="P216">
        <v>3848</v>
      </c>
      <c r="Q216">
        <v>3550</v>
      </c>
      <c r="R216">
        <v>3131</v>
      </c>
      <c r="S216">
        <v>2363</v>
      </c>
      <c r="T216">
        <v>2483</v>
      </c>
      <c r="U216">
        <v>2423</v>
      </c>
      <c r="V216">
        <v>2000</v>
      </c>
      <c r="W216">
        <v>2151</v>
      </c>
      <c r="X216">
        <v>2264</v>
      </c>
      <c r="Y216">
        <v>2068</v>
      </c>
      <c r="Z216">
        <v>1534</v>
      </c>
      <c r="AA216">
        <v>1550</v>
      </c>
      <c r="AB216">
        <v>1278</v>
      </c>
      <c r="AC216">
        <v>1225</v>
      </c>
      <c r="AD216">
        <v>1128</v>
      </c>
      <c r="AE216">
        <v>938</v>
      </c>
      <c r="AF216">
        <v>1196</v>
      </c>
      <c r="AG216">
        <v>1035</v>
      </c>
      <c r="AH216">
        <v>709</v>
      </c>
      <c r="AI216">
        <v>553</v>
      </c>
      <c r="AJ216">
        <v>606</v>
      </c>
      <c r="AK216">
        <v>647</v>
      </c>
      <c r="AL216">
        <v>808</v>
      </c>
      <c r="AM216">
        <v>667</v>
      </c>
      <c r="AN216">
        <v>742</v>
      </c>
      <c r="AO216">
        <v>622</v>
      </c>
      <c r="AP216">
        <v>533</v>
      </c>
      <c r="AQ216">
        <v>467</v>
      </c>
      <c r="AR216">
        <v>403</v>
      </c>
      <c r="AS216">
        <v>336</v>
      </c>
      <c r="AT216">
        <v>268</v>
      </c>
      <c r="AU216">
        <v>479</v>
      </c>
      <c r="AV216">
        <v>486</v>
      </c>
      <c r="AW216">
        <v>245</v>
      </c>
      <c r="AX216">
        <v>473</v>
      </c>
      <c r="AY216">
        <v>364</v>
      </c>
      <c r="AZ216">
        <v>487</v>
      </c>
      <c r="BA216">
        <v>549</v>
      </c>
      <c r="BB216">
        <v>619</v>
      </c>
      <c r="BC216">
        <v>554</v>
      </c>
      <c r="BD216">
        <v>534</v>
      </c>
      <c r="BE216">
        <v>378</v>
      </c>
      <c r="BF216">
        <v>445</v>
      </c>
      <c r="BG216">
        <v>460</v>
      </c>
      <c r="BH216">
        <v>617</v>
      </c>
      <c r="BI216">
        <v>1222</v>
      </c>
      <c r="BJ216">
        <v>1371</v>
      </c>
      <c r="BK216">
        <v>716</v>
      </c>
      <c r="BL216">
        <v>845</v>
      </c>
      <c r="BM216">
        <v>1104</v>
      </c>
      <c r="BN216">
        <v>1112</v>
      </c>
      <c r="BO216">
        <v>1053</v>
      </c>
      <c r="BP216">
        <v>1131</v>
      </c>
      <c r="BQ216">
        <v>1374</v>
      </c>
      <c r="BR216">
        <v>1830</v>
      </c>
      <c r="BS216">
        <v>2271</v>
      </c>
      <c r="BT216">
        <v>1297</v>
      </c>
      <c r="BU216">
        <v>496</v>
      </c>
      <c r="BV216">
        <v>561</v>
      </c>
      <c r="BW216">
        <v>2051</v>
      </c>
      <c r="BX216">
        <v>2059</v>
      </c>
      <c r="BY216">
        <v>2467</v>
      </c>
      <c r="BZ216">
        <v>1503</v>
      </c>
      <c r="CA216">
        <v>2080</v>
      </c>
      <c r="CB216">
        <v>2227</v>
      </c>
      <c r="CC216">
        <v>2151</v>
      </c>
      <c r="CD216">
        <v>3252</v>
      </c>
      <c r="CE216">
        <v>4536</v>
      </c>
      <c r="CF216">
        <v>3241</v>
      </c>
      <c r="CG216">
        <v>3122</v>
      </c>
      <c r="CH216">
        <v>3044</v>
      </c>
      <c r="CI216">
        <v>2900</v>
      </c>
      <c r="CJ216">
        <v>2836</v>
      </c>
      <c r="CK216">
        <v>2272</v>
      </c>
      <c r="CL216">
        <v>1707</v>
      </c>
      <c r="CM216">
        <v>1943</v>
      </c>
      <c r="CN216">
        <v>1779</v>
      </c>
      <c r="CO216">
        <v>715</v>
      </c>
      <c r="CP216">
        <v>1651</v>
      </c>
      <c r="CQ216">
        <v>686</v>
      </c>
      <c r="CR216">
        <v>822</v>
      </c>
      <c r="CS216">
        <v>837</v>
      </c>
      <c r="CT216">
        <v>858</v>
      </c>
      <c r="CU216">
        <v>876</v>
      </c>
      <c r="CV216">
        <v>851</v>
      </c>
      <c r="CW216">
        <v>2570</v>
      </c>
      <c r="CX216">
        <v>4386</v>
      </c>
      <c r="CY216">
        <v>6478</v>
      </c>
      <c r="CZ216">
        <v>8253</v>
      </c>
      <c r="DA216">
        <v>2304</v>
      </c>
      <c r="DB216">
        <v>2539</v>
      </c>
      <c r="DC216">
        <v>1953</v>
      </c>
      <c r="DD216">
        <v>1555</v>
      </c>
      <c r="DE216">
        <v>1476</v>
      </c>
      <c r="DF216">
        <v>1647</v>
      </c>
      <c r="DG216">
        <v>1741</v>
      </c>
      <c r="DH216">
        <v>1815</v>
      </c>
      <c r="DI216">
        <v>1694</v>
      </c>
      <c r="DJ216">
        <v>1605</v>
      </c>
      <c r="DK216">
        <v>1514</v>
      </c>
      <c r="DL216">
        <v>1431</v>
      </c>
      <c r="DM216">
        <v>1368</v>
      </c>
      <c r="DN216">
        <v>1402</v>
      </c>
      <c r="DO216">
        <v>1372</v>
      </c>
      <c r="DP216">
        <v>1318</v>
      </c>
      <c r="DQ216">
        <v>1326</v>
      </c>
      <c r="DR216">
        <v>1268</v>
      </c>
      <c r="DS216">
        <v>1149</v>
      </c>
      <c r="DT216">
        <v>1049</v>
      </c>
      <c r="DU216">
        <v>1131</v>
      </c>
      <c r="DV216">
        <v>1330</v>
      </c>
      <c r="DW216">
        <v>1506</v>
      </c>
      <c r="DX216">
        <v>1680</v>
      </c>
      <c r="DY216">
        <v>1750</v>
      </c>
      <c r="DZ216">
        <v>1993</v>
      </c>
      <c r="EA216">
        <v>2147</v>
      </c>
      <c r="EB216">
        <v>2214</v>
      </c>
      <c r="EC216">
        <v>1799</v>
      </c>
      <c r="ED216">
        <v>1437</v>
      </c>
      <c r="EE216">
        <v>1087</v>
      </c>
      <c r="EF216">
        <v>745</v>
      </c>
      <c r="EG216">
        <v>1068</v>
      </c>
      <c r="EH216">
        <v>1421</v>
      </c>
      <c r="EI216">
        <v>1781</v>
      </c>
      <c r="EJ216">
        <v>2253</v>
      </c>
      <c r="EK216">
        <v>2335</v>
      </c>
      <c r="EL216">
        <v>2393</v>
      </c>
      <c r="EM216">
        <v>2367</v>
      </c>
      <c r="EN216">
        <v>2363</v>
      </c>
      <c r="EO216">
        <v>2280</v>
      </c>
      <c r="EP216">
        <v>2240</v>
      </c>
      <c r="EQ216">
        <v>2207</v>
      </c>
      <c r="ER216">
        <v>2220</v>
      </c>
      <c r="ES216">
        <v>2039</v>
      </c>
      <c r="ET216">
        <v>2004</v>
      </c>
      <c r="EU216">
        <v>2392</v>
      </c>
      <c r="EV216">
        <v>2444</v>
      </c>
      <c r="EW216">
        <v>2454</v>
      </c>
      <c r="EX216">
        <v>0</v>
      </c>
    </row>
    <row r="217" spans="1:154">
      <c r="A217" t="s">
        <v>309</v>
      </c>
      <c r="B217">
        <v>6122</v>
      </c>
      <c r="C217">
        <v>84802</v>
      </c>
      <c r="D217">
        <v>86346</v>
      </c>
      <c r="E217">
        <v>89307</v>
      </c>
      <c r="F217">
        <v>94463</v>
      </c>
      <c r="G217">
        <v>94214</v>
      </c>
      <c r="H217">
        <v>86084</v>
      </c>
      <c r="I217">
        <v>82549</v>
      </c>
      <c r="J217">
        <v>80572</v>
      </c>
      <c r="K217">
        <v>83038</v>
      </c>
      <c r="L217">
        <v>83610</v>
      </c>
      <c r="M217">
        <v>90045</v>
      </c>
      <c r="N217">
        <v>88185</v>
      </c>
      <c r="O217">
        <v>93417</v>
      </c>
      <c r="P217">
        <v>96677</v>
      </c>
      <c r="Q217">
        <v>93738</v>
      </c>
      <c r="R217">
        <v>90035</v>
      </c>
      <c r="S217">
        <v>83265</v>
      </c>
      <c r="T217">
        <v>72179</v>
      </c>
      <c r="U217">
        <v>75808</v>
      </c>
      <c r="V217">
        <v>77383</v>
      </c>
      <c r="W217">
        <v>78369</v>
      </c>
      <c r="X217">
        <v>75691</v>
      </c>
      <c r="Y217">
        <v>65630</v>
      </c>
      <c r="Z217">
        <v>65831</v>
      </c>
      <c r="AA217">
        <v>63236</v>
      </c>
      <c r="AB217">
        <v>59806</v>
      </c>
      <c r="AC217">
        <v>68073</v>
      </c>
      <c r="AD217">
        <v>49617</v>
      </c>
      <c r="AE217">
        <v>36964</v>
      </c>
      <c r="AF217">
        <v>28643</v>
      </c>
      <c r="AG217">
        <v>37160</v>
      </c>
      <c r="AH217">
        <v>21340</v>
      </c>
      <c r="AI217">
        <v>-15126</v>
      </c>
      <c r="AJ217">
        <v>-23857</v>
      </c>
      <c r="AK217">
        <v>-32818</v>
      </c>
      <c r="AL217">
        <v>10133</v>
      </c>
      <c r="AM217">
        <v>-2331</v>
      </c>
      <c r="AN217">
        <v>-8957</v>
      </c>
      <c r="AO217">
        <v>-9071</v>
      </c>
      <c r="AP217">
        <v>-11111</v>
      </c>
      <c r="AQ217">
        <v>-2335</v>
      </c>
      <c r="AR217">
        <v>-7732</v>
      </c>
      <c r="AS217">
        <v>59</v>
      </c>
      <c r="AT217">
        <v>23010</v>
      </c>
      <c r="AU217">
        <v>33056</v>
      </c>
      <c r="AV217">
        <v>24164</v>
      </c>
      <c r="AW217">
        <v>70894</v>
      </c>
      <c r="AX217">
        <v>58291</v>
      </c>
      <c r="AY217">
        <v>22108</v>
      </c>
      <c r="AZ217">
        <v>32506</v>
      </c>
      <c r="BA217">
        <v>22500</v>
      </c>
      <c r="BB217">
        <v>10394</v>
      </c>
      <c r="BC217">
        <v>56401</v>
      </c>
      <c r="BD217">
        <v>94863</v>
      </c>
      <c r="BE217">
        <v>116803</v>
      </c>
      <c r="BF217">
        <v>127837</v>
      </c>
      <c r="BG217">
        <v>114619</v>
      </c>
      <c r="BH217">
        <v>117391</v>
      </c>
      <c r="BI217">
        <v>103384</v>
      </c>
      <c r="BJ217">
        <v>103469</v>
      </c>
      <c r="BK217">
        <v>135629</v>
      </c>
      <c r="BL217">
        <v>152446</v>
      </c>
      <c r="BM217">
        <v>145990</v>
      </c>
      <c r="BN217">
        <v>148010</v>
      </c>
      <c r="BO217">
        <v>112609</v>
      </c>
      <c r="BP217">
        <v>78765</v>
      </c>
      <c r="BQ217">
        <v>45989</v>
      </c>
      <c r="BR217">
        <v>28457</v>
      </c>
      <c r="BS217">
        <v>4969</v>
      </c>
      <c r="BT217">
        <v>-15151</v>
      </c>
      <c r="BU217">
        <v>-18392</v>
      </c>
      <c r="BV217">
        <v>-54339</v>
      </c>
      <c r="BW217">
        <v>-54000</v>
      </c>
      <c r="BX217">
        <v>-168642</v>
      </c>
      <c r="BY217">
        <v>-247670</v>
      </c>
      <c r="BZ217">
        <v>-244870</v>
      </c>
      <c r="CA217">
        <v>-356075</v>
      </c>
      <c r="CB217">
        <v>-352898</v>
      </c>
      <c r="CC217">
        <v>-180666</v>
      </c>
      <c r="CD217">
        <v>-354187</v>
      </c>
      <c r="CE217">
        <v>-376654</v>
      </c>
      <c r="CF217">
        <v>-450772</v>
      </c>
      <c r="CG217">
        <v>-339605</v>
      </c>
      <c r="CH217">
        <v>-515945</v>
      </c>
      <c r="CI217">
        <v>-552911</v>
      </c>
      <c r="CJ217">
        <v>-488133</v>
      </c>
      <c r="CK217">
        <v>-489038</v>
      </c>
      <c r="CL217">
        <v>-334042</v>
      </c>
      <c r="CM217">
        <v>-139050</v>
      </c>
      <c r="CN217">
        <v>-201340</v>
      </c>
      <c r="CO217">
        <v>34029</v>
      </c>
      <c r="CP217">
        <v>-61529</v>
      </c>
      <c r="CQ217">
        <v>-68447</v>
      </c>
      <c r="CR217">
        <v>119453</v>
      </c>
      <c r="CS217">
        <v>427577</v>
      </c>
      <c r="CT217">
        <v>394195</v>
      </c>
      <c r="CU217">
        <v>477453</v>
      </c>
      <c r="CV217">
        <v>347540</v>
      </c>
      <c r="CW217">
        <v>301029</v>
      </c>
      <c r="CX217">
        <v>156347</v>
      </c>
      <c r="CY217">
        <v>191765</v>
      </c>
      <c r="CZ217">
        <v>271254</v>
      </c>
      <c r="DA217">
        <v>392792</v>
      </c>
      <c r="DB217">
        <v>321729</v>
      </c>
      <c r="DC217">
        <v>404467</v>
      </c>
      <c r="DD217">
        <v>403030</v>
      </c>
      <c r="DE217">
        <v>367118</v>
      </c>
      <c r="DF217">
        <v>353645</v>
      </c>
      <c r="DG217">
        <v>284997</v>
      </c>
      <c r="DH217">
        <v>359603</v>
      </c>
      <c r="DI217">
        <v>361316</v>
      </c>
      <c r="DJ217">
        <v>276637</v>
      </c>
      <c r="DK217">
        <v>289131</v>
      </c>
      <c r="DL217">
        <v>187227</v>
      </c>
      <c r="DM217">
        <v>189351</v>
      </c>
      <c r="DN217">
        <v>292921</v>
      </c>
      <c r="DO217">
        <v>520477</v>
      </c>
      <c r="DP217">
        <v>559987</v>
      </c>
      <c r="DQ217">
        <v>801179</v>
      </c>
      <c r="DR217">
        <v>1332784</v>
      </c>
      <c r="DS217">
        <v>1550065</v>
      </c>
      <c r="DT217">
        <v>1470953</v>
      </c>
      <c r="DU217">
        <v>1298940</v>
      </c>
      <c r="DV217">
        <v>1231614</v>
      </c>
      <c r="DW217">
        <v>1238701</v>
      </c>
      <c r="DX217">
        <v>1560396</v>
      </c>
      <c r="DY217">
        <v>1534766</v>
      </c>
      <c r="DZ217">
        <v>1454821</v>
      </c>
      <c r="EA217">
        <v>1408926</v>
      </c>
      <c r="EB217">
        <v>1501910</v>
      </c>
      <c r="EC217">
        <v>1882517</v>
      </c>
      <c r="ED217">
        <v>1766330</v>
      </c>
      <c r="EE217">
        <v>1602006</v>
      </c>
      <c r="EF217">
        <v>1745486</v>
      </c>
      <c r="EG217">
        <v>1717826</v>
      </c>
      <c r="EH217">
        <v>1791524</v>
      </c>
      <c r="EI217">
        <v>1649040</v>
      </c>
      <c r="EJ217">
        <v>1648176</v>
      </c>
      <c r="EK217">
        <v>1588784</v>
      </c>
      <c r="EL217">
        <v>1437477</v>
      </c>
      <c r="EM217">
        <v>1489207</v>
      </c>
      <c r="EN217">
        <v>1468196</v>
      </c>
      <c r="EO217">
        <v>1541509</v>
      </c>
      <c r="EP217">
        <v>1503748</v>
      </c>
      <c r="EQ217">
        <v>1541693</v>
      </c>
      <c r="ER217">
        <v>1590996</v>
      </c>
      <c r="ES217">
        <v>1878495</v>
      </c>
      <c r="ET217">
        <v>1831777</v>
      </c>
      <c r="EU217">
        <v>1898508</v>
      </c>
      <c r="EV217">
        <v>1915557</v>
      </c>
      <c r="EW217">
        <v>1879169</v>
      </c>
      <c r="EX217">
        <v>0</v>
      </c>
    </row>
    <row r="218" spans="1:154">
      <c r="A218" t="s">
        <v>306</v>
      </c>
      <c r="B218">
        <v>6148</v>
      </c>
      <c r="C218">
        <v>242233</v>
      </c>
      <c r="D218">
        <v>248963</v>
      </c>
      <c r="E218">
        <v>255894</v>
      </c>
      <c r="F218">
        <v>262899</v>
      </c>
      <c r="G218">
        <v>266327</v>
      </c>
      <c r="H218">
        <v>269826</v>
      </c>
      <c r="I218">
        <v>273524</v>
      </c>
      <c r="J218">
        <v>277392</v>
      </c>
      <c r="K218">
        <v>285416</v>
      </c>
      <c r="L218">
        <v>293701</v>
      </c>
      <c r="M218">
        <v>302213</v>
      </c>
      <c r="N218">
        <v>310831</v>
      </c>
      <c r="O218">
        <v>320097</v>
      </c>
      <c r="P218">
        <v>329613</v>
      </c>
      <c r="Q218">
        <v>339474</v>
      </c>
      <c r="R218">
        <v>349668</v>
      </c>
      <c r="S218">
        <v>356651</v>
      </c>
      <c r="T218">
        <v>364024</v>
      </c>
      <c r="U218">
        <v>371684</v>
      </c>
      <c r="V218">
        <v>379410</v>
      </c>
      <c r="W218">
        <v>388072</v>
      </c>
      <c r="X218">
        <v>396771</v>
      </c>
      <c r="Y218">
        <v>405701</v>
      </c>
      <c r="Z218">
        <v>414852</v>
      </c>
      <c r="AA218">
        <v>424316</v>
      </c>
      <c r="AB218">
        <v>434165</v>
      </c>
      <c r="AC218">
        <v>444365</v>
      </c>
      <c r="AD218">
        <v>454747</v>
      </c>
      <c r="AE218">
        <v>466075</v>
      </c>
      <c r="AF218">
        <v>477709</v>
      </c>
      <c r="AG218">
        <v>489710</v>
      </c>
      <c r="AH218">
        <v>502002</v>
      </c>
      <c r="AI218">
        <v>512882</v>
      </c>
      <c r="AJ218">
        <v>524134</v>
      </c>
      <c r="AK218">
        <v>535675</v>
      </c>
      <c r="AL218">
        <v>547300</v>
      </c>
      <c r="AM218">
        <v>557814</v>
      </c>
      <c r="AN218">
        <v>568576</v>
      </c>
      <c r="AO218">
        <v>579969</v>
      </c>
      <c r="AP218">
        <v>592074</v>
      </c>
      <c r="AQ218">
        <v>625072</v>
      </c>
      <c r="AR218">
        <v>659011</v>
      </c>
      <c r="AS218">
        <v>693775</v>
      </c>
      <c r="AT218">
        <v>729004</v>
      </c>
      <c r="AU218">
        <v>746279</v>
      </c>
      <c r="AV218">
        <v>763938</v>
      </c>
      <c r="AW218">
        <v>781916</v>
      </c>
      <c r="AX218">
        <v>800030</v>
      </c>
      <c r="AY218">
        <v>818226</v>
      </c>
      <c r="AZ218">
        <v>837104</v>
      </c>
      <c r="BA218">
        <v>857018</v>
      </c>
      <c r="BB218">
        <v>878055</v>
      </c>
      <c r="BC218">
        <v>928756</v>
      </c>
      <c r="BD218">
        <v>980448</v>
      </c>
      <c r="BE218">
        <v>1033006</v>
      </c>
      <c r="BF218">
        <v>1085771</v>
      </c>
      <c r="BG218">
        <v>1106459</v>
      </c>
      <c r="BH218">
        <v>1127330</v>
      </c>
      <c r="BI218">
        <v>1148521</v>
      </c>
      <c r="BJ218">
        <v>1169969</v>
      </c>
      <c r="BK218">
        <v>1193015</v>
      </c>
      <c r="BL218">
        <v>1216727</v>
      </c>
      <c r="BM218">
        <v>1241073</v>
      </c>
      <c r="BN218">
        <v>1265716</v>
      </c>
      <c r="BO218">
        <v>1294197</v>
      </c>
      <c r="BP218">
        <v>1323228</v>
      </c>
      <c r="BQ218">
        <v>1352871</v>
      </c>
      <c r="BR218">
        <v>1382904</v>
      </c>
      <c r="BS218">
        <v>1407559</v>
      </c>
      <c r="BT218">
        <v>1432608</v>
      </c>
      <c r="BU218">
        <v>1458312</v>
      </c>
      <c r="BV218">
        <v>1484330</v>
      </c>
      <c r="BW218">
        <v>1507453</v>
      </c>
      <c r="BX218">
        <v>1531187</v>
      </c>
      <c r="BY218">
        <v>1555588</v>
      </c>
      <c r="BZ218">
        <v>1580398</v>
      </c>
      <c r="CA218">
        <v>1611574</v>
      </c>
      <c r="CB218">
        <v>1643531</v>
      </c>
      <c r="CC218">
        <v>1676285</v>
      </c>
      <c r="CD218">
        <v>1709503</v>
      </c>
      <c r="CE218">
        <v>1743773</v>
      </c>
      <c r="CF218">
        <v>1778808</v>
      </c>
      <c r="CG218">
        <v>1814602</v>
      </c>
      <c r="CH218">
        <v>1850792</v>
      </c>
      <c r="CI218">
        <v>1888844</v>
      </c>
      <c r="CJ218">
        <v>1927310</v>
      </c>
      <c r="CK218">
        <v>1966602</v>
      </c>
      <c r="CL218">
        <v>2006392</v>
      </c>
      <c r="CM218">
        <v>2050845</v>
      </c>
      <c r="CN218">
        <v>2096171</v>
      </c>
      <c r="CO218">
        <v>2142352</v>
      </c>
      <c r="CP218">
        <v>2188961</v>
      </c>
      <c r="CQ218">
        <v>2232663</v>
      </c>
      <c r="CR218">
        <v>2277113</v>
      </c>
      <c r="CS218">
        <v>2322299</v>
      </c>
      <c r="CT218">
        <v>2367850</v>
      </c>
      <c r="CU218">
        <v>2411837</v>
      </c>
      <c r="CV218">
        <v>2456972</v>
      </c>
      <c r="CW218">
        <v>2503620</v>
      </c>
      <c r="CX218">
        <v>2551643</v>
      </c>
      <c r="CY218">
        <v>2647064</v>
      </c>
      <c r="CZ218">
        <v>2743713</v>
      </c>
      <c r="DA218">
        <v>2841697</v>
      </c>
      <c r="DB218">
        <v>2940110</v>
      </c>
      <c r="DC218">
        <v>2989427</v>
      </c>
      <c r="DD218">
        <v>3039339</v>
      </c>
      <c r="DE218">
        <v>3089948</v>
      </c>
      <c r="DF218">
        <v>3140934</v>
      </c>
      <c r="DG218">
        <v>3205668</v>
      </c>
      <c r="DH218">
        <v>3271533</v>
      </c>
      <c r="DI218">
        <v>3338623</v>
      </c>
      <c r="DJ218">
        <v>3406455</v>
      </c>
      <c r="DK218">
        <v>3450359</v>
      </c>
      <c r="DL218">
        <v>3495469</v>
      </c>
      <c r="DM218">
        <v>3541720</v>
      </c>
      <c r="DN218">
        <v>3588471</v>
      </c>
      <c r="DO218">
        <v>3640226</v>
      </c>
      <c r="DP218">
        <v>3692371</v>
      </c>
      <c r="DQ218">
        <v>3745476</v>
      </c>
      <c r="DR218">
        <v>3798991</v>
      </c>
      <c r="DS218">
        <v>3837745</v>
      </c>
      <c r="DT218">
        <v>3877538</v>
      </c>
      <c r="DU218">
        <v>3918431</v>
      </c>
      <c r="DV218">
        <v>3959833</v>
      </c>
      <c r="DW218">
        <v>4071258</v>
      </c>
      <c r="DX218">
        <v>4183498</v>
      </c>
      <c r="DY218">
        <v>4296272</v>
      </c>
      <c r="DZ218">
        <v>4408700</v>
      </c>
      <c r="EA218">
        <v>4457451</v>
      </c>
      <c r="EB218">
        <v>4506298</v>
      </c>
      <c r="EC218">
        <v>4555332</v>
      </c>
      <c r="ED218">
        <v>4604100</v>
      </c>
      <c r="EE218">
        <v>4650466</v>
      </c>
      <c r="EF218">
        <v>4696676</v>
      </c>
      <c r="EG218">
        <v>4743268</v>
      </c>
      <c r="EH218">
        <v>4789600</v>
      </c>
      <c r="EI218">
        <v>4838609</v>
      </c>
      <c r="EJ218">
        <v>4887905</v>
      </c>
      <c r="EK218">
        <v>4937508</v>
      </c>
      <c r="EL218">
        <v>4986900</v>
      </c>
      <c r="EM218">
        <v>5047933</v>
      </c>
      <c r="EN218">
        <v>5109471</v>
      </c>
      <c r="EO218">
        <v>5171609</v>
      </c>
      <c r="EP218">
        <v>5233900</v>
      </c>
      <c r="EQ218">
        <v>5297921</v>
      </c>
      <c r="ER218">
        <v>5362924</v>
      </c>
      <c r="ES218">
        <v>5429081</v>
      </c>
      <c r="ET218">
        <v>5496000</v>
      </c>
      <c r="EU218">
        <v>5562919</v>
      </c>
      <c r="EV218">
        <v>5629838</v>
      </c>
      <c r="EW218">
        <v>5696756</v>
      </c>
      <c r="EX218">
        <v>0</v>
      </c>
    </row>
    <row r="219" spans="1:154">
      <c r="A219" t="s">
        <v>306</v>
      </c>
      <c r="B219">
        <v>6148</v>
      </c>
      <c r="C219">
        <v>242233</v>
      </c>
      <c r="D219">
        <v>248963</v>
      </c>
      <c r="E219">
        <v>255894</v>
      </c>
      <c r="F219">
        <v>262899</v>
      </c>
      <c r="G219">
        <v>266327</v>
      </c>
      <c r="H219">
        <v>269826</v>
      </c>
      <c r="I219">
        <v>273524</v>
      </c>
      <c r="J219">
        <v>277392</v>
      </c>
      <c r="K219">
        <v>285416</v>
      </c>
      <c r="L219">
        <v>293701</v>
      </c>
      <c r="M219">
        <v>302213</v>
      </c>
      <c r="N219">
        <v>310831</v>
      </c>
      <c r="O219">
        <v>320097</v>
      </c>
      <c r="P219">
        <v>329613</v>
      </c>
      <c r="Q219">
        <v>339474</v>
      </c>
      <c r="R219">
        <v>349668</v>
      </c>
      <c r="S219">
        <v>356651</v>
      </c>
      <c r="T219">
        <v>364024</v>
      </c>
      <c r="U219">
        <v>371684</v>
      </c>
      <c r="V219">
        <v>379410</v>
      </c>
      <c r="W219">
        <v>388072</v>
      </c>
      <c r="X219">
        <v>396771</v>
      </c>
      <c r="Y219">
        <v>405701</v>
      </c>
      <c r="Z219">
        <v>414852</v>
      </c>
      <c r="AA219">
        <v>424316</v>
      </c>
      <c r="AB219">
        <v>434165</v>
      </c>
      <c r="AC219">
        <v>444365</v>
      </c>
      <c r="AD219">
        <v>454747</v>
      </c>
      <c r="AE219">
        <v>466075</v>
      </c>
      <c r="AF219">
        <v>477709</v>
      </c>
      <c r="AG219">
        <v>489710</v>
      </c>
      <c r="AH219">
        <v>502002</v>
      </c>
      <c r="AI219">
        <v>512882</v>
      </c>
      <c r="AJ219">
        <v>524134</v>
      </c>
      <c r="AK219">
        <v>535675</v>
      </c>
      <c r="AL219">
        <v>547300</v>
      </c>
      <c r="AM219">
        <v>557814</v>
      </c>
      <c r="AN219">
        <v>568576</v>
      </c>
      <c r="AO219">
        <v>579969</v>
      </c>
      <c r="AP219">
        <v>592074</v>
      </c>
      <c r="AQ219">
        <v>625072</v>
      </c>
      <c r="AR219">
        <v>659011</v>
      </c>
      <c r="AS219">
        <v>693775</v>
      </c>
      <c r="AT219">
        <v>729004</v>
      </c>
      <c r="AU219">
        <v>746279</v>
      </c>
      <c r="AV219">
        <v>763938</v>
      </c>
      <c r="AW219">
        <v>781916</v>
      </c>
      <c r="AX219">
        <v>800030</v>
      </c>
      <c r="AY219">
        <v>818226</v>
      </c>
      <c r="AZ219">
        <v>837104</v>
      </c>
      <c r="BA219">
        <v>857018</v>
      </c>
      <c r="BB219">
        <v>878055</v>
      </c>
      <c r="BC219">
        <v>928756</v>
      </c>
      <c r="BD219">
        <v>980448</v>
      </c>
      <c r="BE219">
        <v>1033006</v>
      </c>
      <c r="BF219">
        <v>1085771</v>
      </c>
      <c r="BG219">
        <v>1106459</v>
      </c>
      <c r="BH219">
        <v>1127330</v>
      </c>
      <c r="BI219">
        <v>1148521</v>
      </c>
      <c r="BJ219">
        <v>1169969</v>
      </c>
      <c r="BK219">
        <v>1193015</v>
      </c>
      <c r="BL219">
        <v>1216727</v>
      </c>
      <c r="BM219">
        <v>1241073</v>
      </c>
      <c r="BN219">
        <v>1265716</v>
      </c>
      <c r="BO219">
        <v>1294197</v>
      </c>
      <c r="BP219">
        <v>1323228</v>
      </c>
      <c r="BQ219">
        <v>1352871</v>
      </c>
      <c r="BR219">
        <v>1382904</v>
      </c>
      <c r="BS219">
        <v>1407559</v>
      </c>
      <c r="BT219">
        <v>1432608</v>
      </c>
      <c r="BU219">
        <v>1458312</v>
      </c>
      <c r="BV219">
        <v>1484330</v>
      </c>
      <c r="BW219">
        <v>1507453</v>
      </c>
      <c r="BX219">
        <v>1531187</v>
      </c>
      <c r="BY219">
        <v>1555588</v>
      </c>
      <c r="BZ219">
        <v>1580398</v>
      </c>
      <c r="CA219">
        <v>1611574</v>
      </c>
      <c r="CB219">
        <v>1643531</v>
      </c>
      <c r="CC219">
        <v>1676285</v>
      </c>
      <c r="CD219">
        <v>1709503</v>
      </c>
      <c r="CE219">
        <v>1743773</v>
      </c>
      <c r="CF219">
        <v>1778808</v>
      </c>
      <c r="CG219">
        <v>1814602</v>
      </c>
      <c r="CH219">
        <v>1850792</v>
      </c>
      <c r="CI219">
        <v>1888844</v>
      </c>
      <c r="CJ219">
        <v>1927310</v>
      </c>
      <c r="CK219">
        <v>1966602</v>
      </c>
      <c r="CL219">
        <v>2006392</v>
      </c>
      <c r="CM219">
        <v>2050845</v>
      </c>
      <c r="CN219">
        <v>2096171</v>
      </c>
      <c r="CO219">
        <v>2142352</v>
      </c>
      <c r="CP219">
        <v>2188961</v>
      </c>
      <c r="CQ219">
        <v>2232663</v>
      </c>
      <c r="CR219">
        <v>2277113</v>
      </c>
      <c r="CS219">
        <v>2322299</v>
      </c>
      <c r="CT219">
        <v>2367850</v>
      </c>
      <c r="CU219">
        <v>2411837</v>
      </c>
      <c r="CV219">
        <v>2456972</v>
      </c>
      <c r="CW219">
        <v>2503620</v>
      </c>
      <c r="CX219">
        <v>2551643</v>
      </c>
      <c r="CY219">
        <v>2647064</v>
      </c>
      <c r="CZ219">
        <v>2743713</v>
      </c>
      <c r="DA219">
        <v>2841697</v>
      </c>
      <c r="DB219">
        <v>2940110</v>
      </c>
      <c r="DC219">
        <v>2989427</v>
      </c>
      <c r="DD219">
        <v>3039339</v>
      </c>
      <c r="DE219">
        <v>3089948</v>
      </c>
      <c r="DF219">
        <v>3140934</v>
      </c>
      <c r="DG219">
        <v>3205668</v>
      </c>
      <c r="DH219">
        <v>3271533</v>
      </c>
      <c r="DI219">
        <v>3338623</v>
      </c>
      <c r="DJ219">
        <v>3406455</v>
      </c>
      <c r="DK219">
        <v>3450359</v>
      </c>
      <c r="DL219">
        <v>3495469</v>
      </c>
      <c r="DM219">
        <v>3541720</v>
      </c>
      <c r="DN219">
        <v>3588471</v>
      </c>
      <c r="DO219">
        <v>3640226</v>
      </c>
      <c r="DP219">
        <v>3692371</v>
      </c>
      <c r="DQ219">
        <v>3745476</v>
      </c>
      <c r="DR219">
        <v>3798991</v>
      </c>
      <c r="DS219">
        <v>3837745</v>
      </c>
      <c r="DT219">
        <v>3877538</v>
      </c>
      <c r="DU219">
        <v>3918431</v>
      </c>
      <c r="DV219">
        <v>3959833</v>
      </c>
      <c r="DW219">
        <v>4071258</v>
      </c>
      <c r="DX219">
        <v>4183498</v>
      </c>
      <c r="DY219">
        <v>4296272</v>
      </c>
      <c r="DZ219">
        <v>4408700</v>
      </c>
      <c r="EA219">
        <v>4457451</v>
      </c>
      <c r="EB219">
        <v>4506298</v>
      </c>
      <c r="EC219">
        <v>4555332</v>
      </c>
      <c r="ED219">
        <v>4604100</v>
      </c>
      <c r="EE219">
        <v>4650466</v>
      </c>
      <c r="EF219">
        <v>4696676</v>
      </c>
      <c r="EG219">
        <v>4743268</v>
      </c>
      <c r="EH219">
        <v>4789600</v>
      </c>
      <c r="EI219">
        <v>4838609</v>
      </c>
      <c r="EJ219">
        <v>4887905</v>
      </c>
      <c r="EK219">
        <v>4937508</v>
      </c>
      <c r="EL219">
        <v>4986900</v>
      </c>
      <c r="EM219">
        <v>5047933</v>
      </c>
      <c r="EN219">
        <v>5109471</v>
      </c>
      <c r="EO219">
        <v>5171609</v>
      </c>
      <c r="EP219">
        <v>5233900</v>
      </c>
      <c r="EQ219">
        <v>5297921</v>
      </c>
      <c r="ER219">
        <v>5362924</v>
      </c>
      <c r="ES219">
        <v>5429081</v>
      </c>
      <c r="ET219">
        <v>5496000</v>
      </c>
      <c r="EU219">
        <v>5562919</v>
      </c>
      <c r="EV219">
        <v>5629838</v>
      </c>
      <c r="EW219">
        <v>5696756</v>
      </c>
      <c r="EX219">
        <v>0</v>
      </c>
    </row>
    <row r="220" spans="1:154">
      <c r="A220" t="s">
        <v>416</v>
      </c>
      <c r="B220">
        <v>6142</v>
      </c>
      <c r="C220">
        <v>241680</v>
      </c>
      <c r="D220">
        <v>248347</v>
      </c>
      <c r="E220">
        <v>255209</v>
      </c>
      <c r="F220">
        <v>262146</v>
      </c>
      <c r="G220">
        <v>265522</v>
      </c>
      <c r="H220">
        <v>268966</v>
      </c>
      <c r="I220">
        <v>272606</v>
      </c>
      <c r="J220">
        <v>276403</v>
      </c>
      <c r="K220">
        <v>284349</v>
      </c>
      <c r="L220">
        <v>292559</v>
      </c>
      <c r="M220">
        <v>300999</v>
      </c>
      <c r="N220">
        <v>309531</v>
      </c>
      <c r="O220">
        <v>318725</v>
      </c>
      <c r="P220">
        <v>328185</v>
      </c>
      <c r="Q220">
        <v>338002</v>
      </c>
      <c r="R220">
        <v>348164</v>
      </c>
      <c r="S220">
        <v>355066</v>
      </c>
      <c r="T220">
        <v>362355</v>
      </c>
      <c r="U220">
        <v>369916</v>
      </c>
      <c r="V220">
        <v>377539</v>
      </c>
      <c r="W220">
        <v>386061</v>
      </c>
      <c r="X220">
        <v>394594</v>
      </c>
      <c r="Y220">
        <v>403358</v>
      </c>
      <c r="Z220">
        <v>412340</v>
      </c>
      <c r="AA220">
        <v>421595</v>
      </c>
      <c r="AB220">
        <v>431247</v>
      </c>
      <c r="AC220">
        <v>441245</v>
      </c>
      <c r="AD220">
        <v>451419</v>
      </c>
      <c r="AE220">
        <v>462526</v>
      </c>
      <c r="AF220">
        <v>473952</v>
      </c>
      <c r="AG220">
        <v>485760</v>
      </c>
      <c r="AH220">
        <v>497855</v>
      </c>
      <c r="AI220">
        <v>508432</v>
      </c>
      <c r="AJ220">
        <v>519373</v>
      </c>
      <c r="AK220">
        <v>530649</v>
      </c>
      <c r="AL220">
        <v>542002</v>
      </c>
      <c r="AM220">
        <v>552214</v>
      </c>
      <c r="AN220">
        <v>562664</v>
      </c>
      <c r="AO220">
        <v>573808</v>
      </c>
      <c r="AP220">
        <v>585663</v>
      </c>
      <c r="AQ220">
        <v>618278</v>
      </c>
      <c r="AR220">
        <v>651831</v>
      </c>
      <c r="AS220">
        <v>686225</v>
      </c>
      <c r="AT220">
        <v>721082</v>
      </c>
      <c r="AU220">
        <v>737526</v>
      </c>
      <c r="AV220">
        <v>754117</v>
      </c>
      <c r="AW220">
        <v>771145</v>
      </c>
      <c r="AX220">
        <v>788151</v>
      </c>
      <c r="AY220">
        <v>805501</v>
      </c>
      <c r="AZ220">
        <v>823292</v>
      </c>
      <c r="BA220">
        <v>842239</v>
      </c>
      <c r="BB220">
        <v>862148</v>
      </c>
      <c r="BC220">
        <v>912024</v>
      </c>
      <c r="BD220">
        <v>962656</v>
      </c>
      <c r="BE220">
        <v>1013627</v>
      </c>
      <c r="BF220">
        <v>1064960</v>
      </c>
      <c r="BG220">
        <v>1084499</v>
      </c>
      <c r="BH220">
        <v>1103695</v>
      </c>
      <c r="BI220">
        <v>1124532</v>
      </c>
      <c r="BJ220">
        <v>1145464</v>
      </c>
      <c r="BK220">
        <v>1168449</v>
      </c>
      <c r="BL220">
        <v>1191705</v>
      </c>
      <c r="BM220">
        <v>1215637</v>
      </c>
      <c r="BN220">
        <v>1239767</v>
      </c>
      <c r="BO220">
        <v>1267495</v>
      </c>
      <c r="BP220">
        <v>1296274</v>
      </c>
      <c r="BQ220">
        <v>1325797</v>
      </c>
      <c r="BR220">
        <v>1355524</v>
      </c>
      <c r="BS220">
        <v>1379266</v>
      </c>
      <c r="BT220">
        <v>1403490</v>
      </c>
      <c r="BU220">
        <v>1429347</v>
      </c>
      <c r="BV220">
        <v>1454878</v>
      </c>
      <c r="BW220">
        <v>1476929</v>
      </c>
      <c r="BX220">
        <v>1500308</v>
      </c>
      <c r="BY220">
        <v>1524482</v>
      </c>
      <c r="BZ220">
        <v>1549654</v>
      </c>
      <c r="CA220">
        <v>1579246</v>
      </c>
      <c r="CB220">
        <v>1611291</v>
      </c>
      <c r="CC220">
        <v>1643622</v>
      </c>
      <c r="CD220">
        <v>1676455</v>
      </c>
      <c r="CE220">
        <v>1709850</v>
      </c>
      <c r="CF220">
        <v>1744334</v>
      </c>
      <c r="CG220">
        <v>1776803</v>
      </c>
      <c r="CH220">
        <v>1809809</v>
      </c>
      <c r="CI220">
        <v>1844366</v>
      </c>
      <c r="CJ220">
        <v>1880121</v>
      </c>
      <c r="CK220">
        <v>1917574</v>
      </c>
      <c r="CL220">
        <v>1959036</v>
      </c>
      <c r="CM220">
        <v>2005982</v>
      </c>
      <c r="CN220">
        <v>2052559</v>
      </c>
      <c r="CO220">
        <v>2098766</v>
      </c>
      <c r="CP220">
        <v>2145116</v>
      </c>
      <c r="CQ220">
        <v>2187613</v>
      </c>
      <c r="CR220">
        <v>2234061</v>
      </c>
      <c r="CS220">
        <v>2280305</v>
      </c>
      <c r="CT220">
        <v>2324683</v>
      </c>
      <c r="CU220">
        <v>2366917</v>
      </c>
      <c r="CV220">
        <v>2410205</v>
      </c>
      <c r="CW220">
        <v>2458023</v>
      </c>
      <c r="CX220">
        <v>2505530</v>
      </c>
      <c r="CY220">
        <v>2602900</v>
      </c>
      <c r="CZ220">
        <v>2699997</v>
      </c>
      <c r="DA220">
        <v>2801295</v>
      </c>
      <c r="DB220">
        <v>2894780</v>
      </c>
      <c r="DC220">
        <v>2945904</v>
      </c>
      <c r="DD220">
        <v>2997339</v>
      </c>
      <c r="DE220">
        <v>3042226</v>
      </c>
      <c r="DF220">
        <v>3086914</v>
      </c>
      <c r="DG220">
        <v>3143520</v>
      </c>
      <c r="DH220">
        <v>3204749</v>
      </c>
      <c r="DI220">
        <v>3262623</v>
      </c>
      <c r="DJ220">
        <v>3320430</v>
      </c>
      <c r="DK220">
        <v>3355909</v>
      </c>
      <c r="DL220">
        <v>3388260</v>
      </c>
      <c r="DM220">
        <v>3432727</v>
      </c>
      <c r="DN220">
        <v>3477284</v>
      </c>
      <c r="DO220">
        <v>3531542</v>
      </c>
      <c r="DP220">
        <v>3581710</v>
      </c>
      <c r="DQ220">
        <v>3640973</v>
      </c>
      <c r="DR220">
        <v>3704904</v>
      </c>
      <c r="DS220">
        <v>3745776</v>
      </c>
      <c r="DT220">
        <v>3778245</v>
      </c>
      <c r="DU220">
        <v>3814344</v>
      </c>
      <c r="DV220">
        <v>3855165</v>
      </c>
      <c r="DW220">
        <v>3968196</v>
      </c>
      <c r="DX220">
        <v>4088968</v>
      </c>
      <c r="DY220">
        <v>4195474</v>
      </c>
      <c r="DZ220">
        <v>4302203</v>
      </c>
      <c r="EA220">
        <v>4346676</v>
      </c>
      <c r="EB220">
        <v>4393813</v>
      </c>
      <c r="EC220">
        <v>4450252</v>
      </c>
      <c r="ED220">
        <v>4493335</v>
      </c>
      <c r="EE220">
        <v>4531077</v>
      </c>
      <c r="EF220">
        <v>4576939</v>
      </c>
      <c r="EG220">
        <v>4620517</v>
      </c>
      <c r="EH220">
        <v>4665026</v>
      </c>
      <c r="EI220">
        <v>4709754</v>
      </c>
      <c r="EJ220">
        <v>4759182</v>
      </c>
      <c r="EK220">
        <v>4800415</v>
      </c>
      <c r="EL220">
        <v>4840428</v>
      </c>
      <c r="EM220">
        <v>4896556</v>
      </c>
      <c r="EN220">
        <v>4949025</v>
      </c>
      <c r="EO220">
        <v>5015063</v>
      </c>
      <c r="EP220">
        <v>5077890</v>
      </c>
      <c r="EQ220">
        <v>5142122</v>
      </c>
      <c r="ER220">
        <v>5209618</v>
      </c>
      <c r="ES220">
        <v>5283184</v>
      </c>
      <c r="ET220">
        <v>5348109</v>
      </c>
      <c r="EU220">
        <v>5414857</v>
      </c>
      <c r="EV220">
        <v>5479701</v>
      </c>
      <c r="EW220">
        <v>5544515</v>
      </c>
      <c r="EX220">
        <v>0</v>
      </c>
    </row>
    <row r="221" spans="1:154">
      <c r="A221" t="s">
        <v>309</v>
      </c>
      <c r="B221">
        <v>6122</v>
      </c>
      <c r="C221">
        <v>84802</v>
      </c>
      <c r="D221">
        <v>86346</v>
      </c>
      <c r="E221">
        <v>89307</v>
      </c>
      <c r="F221">
        <v>94463</v>
      </c>
      <c r="G221">
        <v>94214</v>
      </c>
      <c r="H221">
        <v>86084</v>
      </c>
      <c r="I221">
        <v>82549</v>
      </c>
      <c r="J221">
        <v>80572</v>
      </c>
      <c r="K221">
        <v>83038</v>
      </c>
      <c r="L221">
        <v>83610</v>
      </c>
      <c r="M221">
        <v>90045</v>
      </c>
      <c r="N221">
        <v>88185</v>
      </c>
      <c r="O221">
        <v>93417</v>
      </c>
      <c r="P221">
        <v>96677</v>
      </c>
      <c r="Q221">
        <v>93738</v>
      </c>
      <c r="R221">
        <v>90035</v>
      </c>
      <c r="S221">
        <v>83265</v>
      </c>
      <c r="T221">
        <v>72179</v>
      </c>
      <c r="U221">
        <v>75808</v>
      </c>
      <c r="V221">
        <v>77383</v>
      </c>
      <c r="W221">
        <v>78369</v>
      </c>
      <c r="X221">
        <v>75691</v>
      </c>
      <c r="Y221">
        <v>65630</v>
      </c>
      <c r="Z221">
        <v>65831</v>
      </c>
      <c r="AA221">
        <v>63236</v>
      </c>
      <c r="AB221">
        <v>59806</v>
      </c>
      <c r="AC221">
        <v>68073</v>
      </c>
      <c r="AD221">
        <v>49617</v>
      </c>
      <c r="AE221">
        <v>36964</v>
      </c>
      <c r="AF221">
        <v>28643</v>
      </c>
      <c r="AG221">
        <v>37160</v>
      </c>
      <c r="AH221">
        <v>21340</v>
      </c>
      <c r="AI221">
        <v>-15126</v>
      </c>
      <c r="AJ221">
        <v>-23857</v>
      </c>
      <c r="AK221">
        <v>-32818</v>
      </c>
      <c r="AL221">
        <v>10133</v>
      </c>
      <c r="AM221">
        <v>-2331</v>
      </c>
      <c r="AN221">
        <v>-8957</v>
      </c>
      <c r="AO221">
        <v>-9071</v>
      </c>
      <c r="AP221">
        <v>-11111</v>
      </c>
      <c r="AQ221">
        <v>-2335</v>
      </c>
      <c r="AR221">
        <v>-7732</v>
      </c>
      <c r="AS221">
        <v>59</v>
      </c>
      <c r="AT221">
        <v>23010</v>
      </c>
      <c r="AU221">
        <v>33056</v>
      </c>
      <c r="AV221">
        <v>24164</v>
      </c>
      <c r="AW221">
        <v>70894</v>
      </c>
      <c r="AX221">
        <v>58291</v>
      </c>
      <c r="AY221">
        <v>22108</v>
      </c>
      <c r="AZ221">
        <v>32506</v>
      </c>
      <c r="BA221">
        <v>22500</v>
      </c>
      <c r="BB221">
        <v>10394</v>
      </c>
      <c r="BC221">
        <v>56401</v>
      </c>
      <c r="BD221">
        <v>94863</v>
      </c>
      <c r="BE221">
        <v>116803</v>
      </c>
      <c r="BF221">
        <v>127837</v>
      </c>
      <c r="BG221">
        <v>114619</v>
      </c>
      <c r="BH221">
        <v>117391</v>
      </c>
      <c r="BI221">
        <v>103384</v>
      </c>
      <c r="BJ221">
        <v>103469</v>
      </c>
      <c r="BK221">
        <v>135629</v>
      </c>
      <c r="BL221">
        <v>152446</v>
      </c>
      <c r="BM221">
        <v>145990</v>
      </c>
      <c r="BN221">
        <v>148010</v>
      </c>
      <c r="BO221">
        <v>112609</v>
      </c>
      <c r="BP221">
        <v>78765</v>
      </c>
      <c r="BQ221">
        <v>45989</v>
      </c>
      <c r="BR221">
        <v>28457</v>
      </c>
      <c r="BS221">
        <v>4969</v>
      </c>
      <c r="BT221">
        <v>-15151</v>
      </c>
      <c r="BU221">
        <v>-18392</v>
      </c>
      <c r="BV221">
        <v>-54339</v>
      </c>
      <c r="BW221">
        <v>-54000</v>
      </c>
      <c r="BX221">
        <v>-168642</v>
      </c>
      <c r="BY221">
        <v>-247670</v>
      </c>
      <c r="BZ221">
        <v>-244870</v>
      </c>
      <c r="CA221">
        <v>-356075</v>
      </c>
      <c r="CB221">
        <v>-352898</v>
      </c>
      <c r="CC221">
        <v>-180666</v>
      </c>
      <c r="CD221">
        <v>-354187</v>
      </c>
      <c r="CE221">
        <v>-376654</v>
      </c>
      <c r="CF221">
        <v>-450772</v>
      </c>
      <c r="CG221">
        <v>-339605</v>
      </c>
      <c r="CH221">
        <v>-515945</v>
      </c>
      <c r="CI221">
        <v>-552911</v>
      </c>
      <c r="CJ221">
        <v>-488133</v>
      </c>
      <c r="CK221">
        <v>-489038</v>
      </c>
      <c r="CL221">
        <v>-334042</v>
      </c>
      <c r="CM221">
        <v>-139050</v>
      </c>
      <c r="CN221">
        <v>-201340</v>
      </c>
      <c r="CO221">
        <v>34029</v>
      </c>
      <c r="CP221">
        <v>-61529</v>
      </c>
      <c r="CQ221">
        <v>-68447</v>
      </c>
      <c r="CR221">
        <v>119453</v>
      </c>
      <c r="CS221">
        <v>427577</v>
      </c>
      <c r="CT221">
        <v>394195</v>
      </c>
      <c r="CU221">
        <v>477453</v>
      </c>
      <c r="CV221">
        <v>347540</v>
      </c>
      <c r="CW221">
        <v>301029</v>
      </c>
      <c r="CX221">
        <v>156347</v>
      </c>
      <c r="CY221">
        <v>191765</v>
      </c>
      <c r="CZ221">
        <v>271254</v>
      </c>
      <c r="DA221">
        <v>392792</v>
      </c>
      <c r="DB221">
        <v>321729</v>
      </c>
      <c r="DC221">
        <v>404467</v>
      </c>
      <c r="DD221">
        <v>403030</v>
      </c>
      <c r="DE221">
        <v>367118</v>
      </c>
      <c r="DF221">
        <v>353645</v>
      </c>
      <c r="DG221">
        <v>284997</v>
      </c>
      <c r="DH221">
        <v>359603</v>
      </c>
      <c r="DI221">
        <v>361316</v>
      </c>
      <c r="DJ221">
        <v>276637</v>
      </c>
      <c r="DK221">
        <v>289131</v>
      </c>
      <c r="DL221">
        <v>187227</v>
      </c>
      <c r="DM221">
        <v>189351</v>
      </c>
      <c r="DN221">
        <v>292921</v>
      </c>
      <c r="DO221">
        <v>520477</v>
      </c>
      <c r="DP221">
        <v>559987</v>
      </c>
      <c r="DQ221">
        <v>801179</v>
      </c>
      <c r="DR221">
        <v>1332784</v>
      </c>
      <c r="DS221">
        <v>1550065</v>
      </c>
      <c r="DT221">
        <v>1470953</v>
      </c>
      <c r="DU221">
        <v>1298940</v>
      </c>
      <c r="DV221">
        <v>1231614</v>
      </c>
      <c r="DW221">
        <v>1238701</v>
      </c>
      <c r="DX221">
        <v>1560396</v>
      </c>
      <c r="DY221">
        <v>1534766</v>
      </c>
      <c r="DZ221">
        <v>1454821</v>
      </c>
      <c r="EA221">
        <v>1408926</v>
      </c>
      <c r="EB221">
        <v>1501910</v>
      </c>
      <c r="EC221">
        <v>1882517</v>
      </c>
      <c r="ED221">
        <v>1766330</v>
      </c>
      <c r="EE221">
        <v>1602006</v>
      </c>
      <c r="EF221">
        <v>1745486</v>
      </c>
      <c r="EG221">
        <v>1717826</v>
      </c>
      <c r="EH221">
        <v>1791524</v>
      </c>
      <c r="EI221">
        <v>1649040</v>
      </c>
      <c r="EJ221">
        <v>1648176</v>
      </c>
      <c r="EK221">
        <v>1588784</v>
      </c>
      <c r="EL221">
        <v>1437477</v>
      </c>
      <c r="EM221">
        <v>1489207</v>
      </c>
      <c r="EN221">
        <v>1468196</v>
      </c>
      <c r="EO221">
        <v>1541509</v>
      </c>
      <c r="EP221">
        <v>1503748</v>
      </c>
      <c r="EQ221">
        <v>1541693</v>
      </c>
      <c r="ER221">
        <v>1590996</v>
      </c>
      <c r="ES221">
        <v>1878495</v>
      </c>
      <c r="ET221">
        <v>1831777</v>
      </c>
      <c r="EU221">
        <v>1898508</v>
      </c>
      <c r="EV221">
        <v>1915557</v>
      </c>
      <c r="EW221">
        <v>1879169</v>
      </c>
      <c r="EX221">
        <v>0</v>
      </c>
    </row>
    <row r="222" spans="1:154">
      <c r="A222" t="s">
        <v>193</v>
      </c>
      <c r="B222">
        <v>6810</v>
      </c>
      <c r="C222">
        <v>141755</v>
      </c>
      <c r="D222">
        <v>149379</v>
      </c>
      <c r="E222">
        <v>154377</v>
      </c>
      <c r="F222">
        <v>165640</v>
      </c>
      <c r="G222">
        <v>175366</v>
      </c>
      <c r="H222">
        <v>181731</v>
      </c>
      <c r="I222">
        <v>184280</v>
      </c>
      <c r="J222">
        <v>195140</v>
      </c>
      <c r="K222">
        <v>199694</v>
      </c>
      <c r="L222">
        <v>210453</v>
      </c>
      <c r="M222">
        <v>227397</v>
      </c>
      <c r="N222">
        <v>232638</v>
      </c>
      <c r="O222">
        <v>235842</v>
      </c>
      <c r="P222">
        <v>245706</v>
      </c>
      <c r="Q222">
        <v>250517</v>
      </c>
      <c r="R222">
        <v>254793</v>
      </c>
      <c r="S222">
        <v>251929</v>
      </c>
      <c r="T222">
        <v>252710</v>
      </c>
      <c r="U222">
        <v>253972</v>
      </c>
      <c r="V222">
        <v>256520</v>
      </c>
      <c r="W222">
        <v>262030</v>
      </c>
      <c r="X222">
        <v>273983</v>
      </c>
      <c r="Y222">
        <v>288762</v>
      </c>
      <c r="Z222">
        <v>297722</v>
      </c>
      <c r="AA222">
        <v>301030</v>
      </c>
      <c r="AB222">
        <v>314180</v>
      </c>
      <c r="AC222">
        <v>324461</v>
      </c>
      <c r="AD222">
        <v>323951</v>
      </c>
      <c r="AE222">
        <v>323479</v>
      </c>
      <c r="AF222">
        <v>328541</v>
      </c>
      <c r="AG222">
        <v>336909</v>
      </c>
      <c r="AH222">
        <v>346434</v>
      </c>
      <c r="AI222">
        <v>343429</v>
      </c>
      <c r="AJ222">
        <v>349002</v>
      </c>
      <c r="AK222">
        <v>353395</v>
      </c>
      <c r="AL222">
        <v>374384</v>
      </c>
      <c r="AM222">
        <v>390165</v>
      </c>
      <c r="AN222">
        <v>391386</v>
      </c>
      <c r="AO222">
        <v>404340</v>
      </c>
      <c r="AP222">
        <v>421722</v>
      </c>
      <c r="AQ222">
        <v>437845</v>
      </c>
      <c r="AR222">
        <v>444052</v>
      </c>
      <c r="AS222">
        <v>449542</v>
      </c>
      <c r="AT222">
        <v>454242</v>
      </c>
      <c r="AU222">
        <v>452740</v>
      </c>
      <c r="AV222">
        <v>457212</v>
      </c>
      <c r="AW222">
        <v>458238</v>
      </c>
      <c r="AX222">
        <v>477621</v>
      </c>
      <c r="AY222">
        <v>483078</v>
      </c>
      <c r="AZ222">
        <v>477958</v>
      </c>
      <c r="BA222">
        <v>490140</v>
      </c>
      <c r="BB222">
        <v>496852</v>
      </c>
      <c r="BC222">
        <v>512033</v>
      </c>
      <c r="BD222">
        <v>521319</v>
      </c>
      <c r="BE222">
        <v>543508</v>
      </c>
      <c r="BF222">
        <v>552814</v>
      </c>
      <c r="BG222">
        <v>549188</v>
      </c>
      <c r="BH222">
        <v>573163</v>
      </c>
      <c r="BI222">
        <v>613538</v>
      </c>
      <c r="BJ222">
        <v>631659</v>
      </c>
      <c r="BK222">
        <v>655479</v>
      </c>
      <c r="BL222">
        <v>685742</v>
      </c>
      <c r="BM222">
        <v>721930</v>
      </c>
      <c r="BN222">
        <v>782314</v>
      </c>
      <c r="BO222">
        <v>795240</v>
      </c>
      <c r="BP222">
        <v>833865</v>
      </c>
      <c r="BQ222">
        <v>862286</v>
      </c>
      <c r="BR222">
        <v>897446</v>
      </c>
      <c r="BS222">
        <v>907418</v>
      </c>
      <c r="BT222">
        <v>934506</v>
      </c>
      <c r="BU222">
        <v>955483</v>
      </c>
      <c r="BV222">
        <v>989190</v>
      </c>
      <c r="BW222">
        <v>995115</v>
      </c>
      <c r="BX222">
        <v>1039945</v>
      </c>
      <c r="BY222">
        <v>1056473</v>
      </c>
      <c r="BZ222">
        <v>1100759</v>
      </c>
      <c r="CA222">
        <v>1151628</v>
      </c>
      <c r="CB222">
        <v>1191334</v>
      </c>
      <c r="CC222">
        <v>1269412</v>
      </c>
      <c r="CD222">
        <v>1405763</v>
      </c>
      <c r="CE222">
        <v>1448396</v>
      </c>
      <c r="CF222">
        <v>1522442</v>
      </c>
      <c r="CG222">
        <v>1622295</v>
      </c>
      <c r="CH222">
        <v>1723165</v>
      </c>
      <c r="CI222">
        <v>1754908</v>
      </c>
      <c r="CJ222">
        <v>1814783</v>
      </c>
      <c r="CK222">
        <v>1884830</v>
      </c>
      <c r="CL222">
        <v>1965000</v>
      </c>
      <c r="CM222">
        <v>2053253</v>
      </c>
      <c r="CN222">
        <v>2127248</v>
      </c>
      <c r="CO222">
        <v>2221283</v>
      </c>
      <c r="CP222">
        <v>2310485</v>
      </c>
      <c r="CQ222">
        <v>2359112</v>
      </c>
      <c r="CR222">
        <v>2398147</v>
      </c>
      <c r="CS222">
        <v>2479382</v>
      </c>
      <c r="CT222">
        <v>2552219</v>
      </c>
      <c r="CU222">
        <v>2608139</v>
      </c>
      <c r="CV222">
        <v>2660628</v>
      </c>
      <c r="CW222">
        <v>2770651</v>
      </c>
      <c r="CX222">
        <v>2797802</v>
      </c>
      <c r="CY222">
        <v>2823461</v>
      </c>
      <c r="CZ222">
        <v>2867881</v>
      </c>
      <c r="DA222">
        <v>2878335</v>
      </c>
      <c r="DB222">
        <v>2885660</v>
      </c>
      <c r="DC222">
        <v>2866319</v>
      </c>
      <c r="DD222">
        <v>2848092</v>
      </c>
      <c r="DE222">
        <v>2788654</v>
      </c>
      <c r="DF222">
        <v>2822002</v>
      </c>
      <c r="DG222">
        <v>2831567</v>
      </c>
      <c r="DH222">
        <v>2888956</v>
      </c>
      <c r="DI222">
        <v>2871894</v>
      </c>
      <c r="DJ222">
        <v>2875061</v>
      </c>
      <c r="DK222">
        <v>2890109</v>
      </c>
      <c r="DL222">
        <v>2941350</v>
      </c>
      <c r="DM222">
        <v>3085622</v>
      </c>
      <c r="DN222">
        <v>3175660</v>
      </c>
      <c r="DO222">
        <v>3228905</v>
      </c>
      <c r="DP222">
        <v>3399786</v>
      </c>
      <c r="DQ222">
        <v>3420707</v>
      </c>
      <c r="DR222">
        <v>3409209</v>
      </c>
      <c r="DS222">
        <v>3397737</v>
      </c>
      <c r="DT222">
        <v>3287279</v>
      </c>
      <c r="DU222">
        <v>3152704</v>
      </c>
      <c r="DV222">
        <v>3048451</v>
      </c>
      <c r="DW222">
        <v>7004921</v>
      </c>
      <c r="DX222">
        <v>6902122</v>
      </c>
      <c r="DY222">
        <v>6766015</v>
      </c>
      <c r="DZ222">
        <v>6722353</v>
      </c>
      <c r="EA222">
        <v>6688295</v>
      </c>
      <c r="EB222">
        <v>6563241</v>
      </c>
      <c r="EC222">
        <v>6521334</v>
      </c>
      <c r="ED222">
        <v>6480212</v>
      </c>
      <c r="EE222">
        <v>6406520</v>
      </c>
      <c r="EF222">
        <v>6351503</v>
      </c>
      <c r="EG222">
        <v>6304547</v>
      </c>
      <c r="EH222">
        <v>6275109</v>
      </c>
      <c r="EI222">
        <v>6328710</v>
      </c>
      <c r="EJ222">
        <v>6308315</v>
      </c>
      <c r="EK222">
        <v>6339648</v>
      </c>
      <c r="EL222">
        <v>6361277</v>
      </c>
      <c r="EM222">
        <v>6256896</v>
      </c>
      <c r="EN222">
        <v>6284683</v>
      </c>
      <c r="EO222">
        <v>6321385</v>
      </c>
      <c r="EP222">
        <v>6399933</v>
      </c>
      <c r="EQ222">
        <v>6353503</v>
      </c>
      <c r="ER222">
        <v>6380835</v>
      </c>
      <c r="ES222">
        <v>6407259</v>
      </c>
      <c r="ET222">
        <v>6487670</v>
      </c>
      <c r="EU222">
        <v>6456939</v>
      </c>
      <c r="EV222">
        <v>6567992</v>
      </c>
      <c r="EW222">
        <v>6611113</v>
      </c>
      <c r="EX222">
        <v>0</v>
      </c>
    </row>
    <row r="223" spans="1:154">
      <c r="A223" t="s">
        <v>194</v>
      </c>
      <c r="B223">
        <v>6742</v>
      </c>
      <c r="C223">
        <v>301</v>
      </c>
      <c r="D223">
        <v>356</v>
      </c>
      <c r="E223">
        <v>370</v>
      </c>
      <c r="F223">
        <v>506</v>
      </c>
      <c r="G223">
        <v>482</v>
      </c>
      <c r="H223">
        <v>466</v>
      </c>
      <c r="I223">
        <v>366</v>
      </c>
      <c r="J223">
        <v>533</v>
      </c>
      <c r="K223">
        <v>384</v>
      </c>
      <c r="L223">
        <v>384</v>
      </c>
      <c r="M223">
        <v>450</v>
      </c>
      <c r="N223">
        <v>710</v>
      </c>
      <c r="O223">
        <v>521</v>
      </c>
      <c r="P223">
        <v>491</v>
      </c>
      <c r="Q223">
        <v>427</v>
      </c>
      <c r="R223">
        <v>560</v>
      </c>
      <c r="S223">
        <v>499</v>
      </c>
      <c r="T223">
        <v>356</v>
      </c>
      <c r="U223">
        <v>623</v>
      </c>
      <c r="V223">
        <v>765</v>
      </c>
      <c r="W223">
        <v>764</v>
      </c>
      <c r="X223">
        <v>663</v>
      </c>
      <c r="Y223">
        <v>952</v>
      </c>
      <c r="Z223">
        <v>1346</v>
      </c>
      <c r="AA223">
        <v>944</v>
      </c>
      <c r="AB223">
        <v>1147</v>
      </c>
      <c r="AC223">
        <v>2008</v>
      </c>
      <c r="AD223">
        <v>2129</v>
      </c>
      <c r="AE223">
        <v>2106</v>
      </c>
      <c r="AF223">
        <v>2450</v>
      </c>
      <c r="AG223">
        <v>2662</v>
      </c>
      <c r="AH223">
        <v>3657</v>
      </c>
      <c r="AI223">
        <v>3065</v>
      </c>
      <c r="AJ223">
        <v>2366</v>
      </c>
      <c r="AK223">
        <v>2093</v>
      </c>
      <c r="AL223">
        <v>3587</v>
      </c>
      <c r="AM223">
        <v>3353</v>
      </c>
      <c r="AN223">
        <v>3140</v>
      </c>
      <c r="AO223">
        <v>3301</v>
      </c>
      <c r="AP223">
        <v>3556</v>
      </c>
      <c r="AQ223">
        <v>3101</v>
      </c>
      <c r="AR223">
        <v>3400</v>
      </c>
      <c r="AS223">
        <v>3169</v>
      </c>
      <c r="AT223">
        <v>2284</v>
      </c>
      <c r="AU223">
        <v>2055</v>
      </c>
      <c r="AV223">
        <v>2234</v>
      </c>
      <c r="AW223">
        <v>2112</v>
      </c>
      <c r="AX223">
        <v>2109</v>
      </c>
      <c r="AY223">
        <v>1955</v>
      </c>
      <c r="AZ223">
        <v>1855</v>
      </c>
      <c r="BA223">
        <v>1753</v>
      </c>
      <c r="BB223">
        <v>1205</v>
      </c>
      <c r="BC223">
        <v>1269</v>
      </c>
      <c r="BD223">
        <v>1009</v>
      </c>
      <c r="BE223">
        <v>927</v>
      </c>
      <c r="BF223">
        <v>1196</v>
      </c>
      <c r="BG223">
        <v>1011</v>
      </c>
      <c r="BH223">
        <v>851</v>
      </c>
      <c r="BI223">
        <v>1303</v>
      </c>
      <c r="BJ223">
        <v>2123</v>
      </c>
      <c r="BK223">
        <v>1720</v>
      </c>
      <c r="BL223">
        <v>1579</v>
      </c>
      <c r="BM223">
        <v>1649</v>
      </c>
      <c r="BN223">
        <v>1337</v>
      </c>
      <c r="BO223">
        <v>1276</v>
      </c>
      <c r="BP223">
        <v>1603</v>
      </c>
      <c r="BQ223">
        <v>1098</v>
      </c>
      <c r="BR223">
        <v>1512</v>
      </c>
      <c r="BS223">
        <v>1064</v>
      </c>
      <c r="BT223">
        <v>711</v>
      </c>
      <c r="BU223">
        <v>605</v>
      </c>
      <c r="BV223">
        <v>780</v>
      </c>
      <c r="BW223">
        <v>1170</v>
      </c>
      <c r="BX223">
        <v>3250</v>
      </c>
      <c r="BY223">
        <v>2190</v>
      </c>
      <c r="BZ223">
        <v>2097</v>
      </c>
      <c r="CA223">
        <v>1797</v>
      </c>
      <c r="CB223">
        <v>2238</v>
      </c>
      <c r="CC223">
        <v>2501</v>
      </c>
      <c r="CD223">
        <v>4952</v>
      </c>
      <c r="CE223">
        <v>3289</v>
      </c>
      <c r="CF223">
        <v>2727</v>
      </c>
      <c r="CG223">
        <v>3175</v>
      </c>
      <c r="CH223">
        <v>12107</v>
      </c>
      <c r="CI223">
        <v>1055</v>
      </c>
      <c r="CJ223">
        <v>1596</v>
      </c>
      <c r="CK223">
        <v>1503</v>
      </c>
      <c r="CL223">
        <v>4412</v>
      </c>
      <c r="CM223">
        <v>4482</v>
      </c>
      <c r="CN223">
        <v>5239</v>
      </c>
      <c r="CO223">
        <v>8357</v>
      </c>
      <c r="CP223">
        <v>6667</v>
      </c>
      <c r="CQ223">
        <v>7212</v>
      </c>
      <c r="CR223">
        <v>8561</v>
      </c>
      <c r="CS223">
        <v>13181</v>
      </c>
      <c r="CT223">
        <v>14756</v>
      </c>
      <c r="CU223">
        <v>21107</v>
      </c>
      <c r="CV223">
        <v>19251</v>
      </c>
      <c r="CW223">
        <v>20287</v>
      </c>
      <c r="CX223">
        <v>28778</v>
      </c>
      <c r="CY223">
        <v>29027</v>
      </c>
      <c r="CZ223">
        <v>28119</v>
      </c>
      <c r="DA223">
        <v>19949</v>
      </c>
      <c r="DB223">
        <v>39135</v>
      </c>
      <c r="DC223">
        <v>33325</v>
      </c>
      <c r="DD223">
        <v>26442</v>
      </c>
      <c r="DE223">
        <v>20523</v>
      </c>
      <c r="DF223">
        <v>14603</v>
      </c>
      <c r="DG223">
        <v>16483</v>
      </c>
      <c r="DH223">
        <v>30929</v>
      </c>
      <c r="DI223">
        <v>15589</v>
      </c>
      <c r="DJ223">
        <v>16374</v>
      </c>
      <c r="DK223">
        <v>15078</v>
      </c>
      <c r="DL223">
        <v>19000</v>
      </c>
      <c r="DM223">
        <v>17998</v>
      </c>
      <c r="DN223">
        <v>13654</v>
      </c>
      <c r="DO223">
        <v>11383</v>
      </c>
      <c r="DP223">
        <v>58542</v>
      </c>
      <c r="DQ223">
        <v>94445</v>
      </c>
      <c r="DR223">
        <v>88328</v>
      </c>
      <c r="DS223">
        <v>84074</v>
      </c>
      <c r="DT223">
        <v>81008</v>
      </c>
      <c r="DU223">
        <v>87525</v>
      </c>
      <c r="DV223">
        <v>99406</v>
      </c>
      <c r="DW223">
        <v>99015</v>
      </c>
      <c r="DX223">
        <v>99106</v>
      </c>
      <c r="DY223">
        <v>47321</v>
      </c>
      <c r="DZ223">
        <v>63364</v>
      </c>
      <c r="EA223">
        <v>70422</v>
      </c>
      <c r="EB223">
        <v>62253</v>
      </c>
      <c r="EC223">
        <v>63671</v>
      </c>
      <c r="ED223">
        <v>72669</v>
      </c>
      <c r="EE223">
        <v>42469</v>
      </c>
      <c r="EF223">
        <v>52916</v>
      </c>
      <c r="EG223">
        <v>36147</v>
      </c>
      <c r="EH223">
        <v>52582</v>
      </c>
      <c r="EI223">
        <v>64110</v>
      </c>
      <c r="EJ223">
        <v>51730</v>
      </c>
      <c r="EK223">
        <v>77358</v>
      </c>
      <c r="EL223">
        <v>81607</v>
      </c>
      <c r="EM223">
        <v>45420</v>
      </c>
      <c r="EN223">
        <v>49318</v>
      </c>
      <c r="EO223">
        <v>89298</v>
      </c>
      <c r="EP223">
        <v>64959</v>
      </c>
      <c r="EQ223">
        <v>53406</v>
      </c>
      <c r="ER223">
        <v>41144</v>
      </c>
      <c r="ES223">
        <v>47366</v>
      </c>
      <c r="ET223">
        <v>40957</v>
      </c>
      <c r="EU223">
        <v>34663</v>
      </c>
      <c r="EV223">
        <v>43566</v>
      </c>
      <c r="EW223">
        <v>39678</v>
      </c>
      <c r="EX223">
        <v>0</v>
      </c>
    </row>
    <row r="224" spans="1:154">
      <c r="A224" t="s">
        <v>195</v>
      </c>
      <c r="B224">
        <v>6744</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6409</v>
      </c>
      <c r="CA224">
        <v>3984</v>
      </c>
      <c r="CB224">
        <v>5255</v>
      </c>
      <c r="CC224">
        <v>1975</v>
      </c>
      <c r="CD224">
        <v>4718</v>
      </c>
      <c r="CE224">
        <v>6055</v>
      </c>
      <c r="CF224">
        <v>10652</v>
      </c>
      <c r="CG224">
        <v>5659</v>
      </c>
      <c r="CH224">
        <v>9956</v>
      </c>
      <c r="CI224">
        <v>10082</v>
      </c>
      <c r="CJ224">
        <v>10492</v>
      </c>
      <c r="CK224">
        <v>15984</v>
      </c>
      <c r="CL224">
        <v>22184</v>
      </c>
      <c r="CM224">
        <v>17487</v>
      </c>
      <c r="CN224">
        <v>19102</v>
      </c>
      <c r="CO224">
        <v>19789</v>
      </c>
      <c r="CP224">
        <v>30326</v>
      </c>
      <c r="CQ224">
        <v>26059</v>
      </c>
      <c r="CR224">
        <v>30522</v>
      </c>
      <c r="CS224">
        <v>31552</v>
      </c>
      <c r="CT224">
        <v>25263</v>
      </c>
      <c r="CU224">
        <v>23067</v>
      </c>
      <c r="CV224">
        <v>27228</v>
      </c>
      <c r="CW224">
        <v>18580</v>
      </c>
      <c r="CX224">
        <v>16749</v>
      </c>
      <c r="CY224">
        <v>21426</v>
      </c>
      <c r="CZ224">
        <v>25532</v>
      </c>
      <c r="DA224">
        <v>19817</v>
      </c>
      <c r="DB224">
        <v>23289</v>
      </c>
      <c r="DC224">
        <v>21611</v>
      </c>
      <c r="DD224">
        <v>26709</v>
      </c>
      <c r="DE224">
        <v>27608</v>
      </c>
      <c r="DF224">
        <v>35342</v>
      </c>
      <c r="DG224">
        <v>34456</v>
      </c>
      <c r="DH224">
        <v>41359</v>
      </c>
      <c r="DI224">
        <v>35728</v>
      </c>
      <c r="DJ224">
        <v>33872</v>
      </c>
      <c r="DK224">
        <v>38587</v>
      </c>
      <c r="DL224">
        <v>36823</v>
      </c>
      <c r="DM224">
        <v>47402</v>
      </c>
      <c r="DN224">
        <v>46642</v>
      </c>
      <c r="DO224">
        <v>41292</v>
      </c>
      <c r="DP224">
        <v>53159</v>
      </c>
      <c r="DQ224">
        <v>28498</v>
      </c>
      <c r="DR224">
        <v>68498</v>
      </c>
      <c r="DS224">
        <v>63378</v>
      </c>
      <c r="DT224">
        <v>66601</v>
      </c>
      <c r="DU224">
        <v>30246</v>
      </c>
      <c r="DV224">
        <v>25744</v>
      </c>
      <c r="DW224">
        <v>21248</v>
      </c>
      <c r="DX224">
        <v>23692</v>
      </c>
      <c r="DY224">
        <v>22066</v>
      </c>
      <c r="DZ224">
        <v>26050</v>
      </c>
      <c r="EA224">
        <v>23713</v>
      </c>
      <c r="EB224">
        <v>23096</v>
      </c>
      <c r="EC224">
        <v>11672</v>
      </c>
      <c r="ED224">
        <v>13391</v>
      </c>
      <c r="EE224">
        <v>11083</v>
      </c>
      <c r="EF224">
        <v>9778</v>
      </c>
      <c r="EG224">
        <v>3730</v>
      </c>
      <c r="EH224">
        <v>4290</v>
      </c>
      <c r="EI224">
        <v>3617</v>
      </c>
      <c r="EJ224">
        <v>4809</v>
      </c>
      <c r="EK224">
        <v>7512</v>
      </c>
      <c r="EL224">
        <v>5378</v>
      </c>
      <c r="EM224">
        <v>7943</v>
      </c>
      <c r="EN224">
        <v>5917</v>
      </c>
      <c r="EO224">
        <v>5438</v>
      </c>
      <c r="EP224">
        <v>3275</v>
      </c>
      <c r="EQ224">
        <v>1925</v>
      </c>
      <c r="ER224">
        <v>2840</v>
      </c>
      <c r="ES224">
        <v>2696</v>
      </c>
      <c r="ET224">
        <v>2536</v>
      </c>
      <c r="EU224">
        <v>3337</v>
      </c>
      <c r="EV224">
        <v>4108</v>
      </c>
      <c r="EW224">
        <v>5261</v>
      </c>
      <c r="EX224">
        <v>0</v>
      </c>
    </row>
    <row r="225" spans="1:154">
      <c r="A225" t="s">
        <v>196</v>
      </c>
      <c r="B225">
        <v>6736</v>
      </c>
      <c r="C225">
        <v>5863</v>
      </c>
      <c r="D225">
        <v>4692</v>
      </c>
      <c r="E225">
        <v>3527</v>
      </c>
      <c r="F225">
        <v>4205</v>
      </c>
      <c r="G225">
        <v>3760</v>
      </c>
      <c r="H225">
        <v>7158</v>
      </c>
      <c r="I225">
        <v>4716</v>
      </c>
      <c r="J225">
        <v>6008</v>
      </c>
      <c r="K225">
        <v>6940</v>
      </c>
      <c r="L225">
        <v>6767</v>
      </c>
      <c r="M225">
        <v>9211</v>
      </c>
      <c r="N225">
        <v>9476</v>
      </c>
      <c r="O225">
        <v>9480</v>
      </c>
      <c r="P225">
        <v>10939</v>
      </c>
      <c r="Q225">
        <v>11661</v>
      </c>
      <c r="R225">
        <v>14855</v>
      </c>
      <c r="S225">
        <v>15568</v>
      </c>
      <c r="T225">
        <v>14223</v>
      </c>
      <c r="U225">
        <v>13604</v>
      </c>
      <c r="V225">
        <v>12569</v>
      </c>
      <c r="W225">
        <v>13279</v>
      </c>
      <c r="X225">
        <v>12746</v>
      </c>
      <c r="Y225">
        <v>13171</v>
      </c>
      <c r="Z225">
        <v>20912</v>
      </c>
      <c r="AA225">
        <v>18115</v>
      </c>
      <c r="AB225">
        <v>21372</v>
      </c>
      <c r="AC225">
        <v>21349</v>
      </c>
      <c r="AD225">
        <v>26909</v>
      </c>
      <c r="AE225">
        <v>27825</v>
      </c>
      <c r="AF225">
        <v>27597</v>
      </c>
      <c r="AG225">
        <v>33048</v>
      </c>
      <c r="AH225">
        <v>29396</v>
      </c>
      <c r="AI225">
        <v>29098</v>
      </c>
      <c r="AJ225">
        <v>31444</v>
      </c>
      <c r="AK225">
        <v>27805</v>
      </c>
      <c r="AL225">
        <v>27189</v>
      </c>
      <c r="AM225">
        <v>39023</v>
      </c>
      <c r="AN225">
        <v>34687</v>
      </c>
      <c r="AO225">
        <v>37546</v>
      </c>
      <c r="AP225">
        <v>33782</v>
      </c>
      <c r="AQ225">
        <v>40715</v>
      </c>
      <c r="AR225">
        <v>60350</v>
      </c>
      <c r="AS225">
        <v>58721</v>
      </c>
      <c r="AT225">
        <v>61793</v>
      </c>
      <c r="AU225">
        <v>59695</v>
      </c>
      <c r="AV225">
        <v>61508</v>
      </c>
      <c r="AW225">
        <v>52423</v>
      </c>
      <c r="AX225">
        <v>68691</v>
      </c>
      <c r="AY225">
        <v>70120</v>
      </c>
      <c r="AZ225">
        <v>71960</v>
      </c>
      <c r="BA225">
        <v>75985</v>
      </c>
      <c r="BB225">
        <v>67570</v>
      </c>
      <c r="BC225">
        <v>68778</v>
      </c>
      <c r="BD225">
        <v>67459</v>
      </c>
      <c r="BE225">
        <v>71751</v>
      </c>
      <c r="BF225">
        <v>66578</v>
      </c>
      <c r="BG225">
        <v>57305</v>
      </c>
      <c r="BH225">
        <v>49568</v>
      </c>
      <c r="BI225">
        <v>48602</v>
      </c>
      <c r="BJ225">
        <v>50334</v>
      </c>
      <c r="BK225">
        <v>53931</v>
      </c>
      <c r="BL225">
        <v>61773</v>
      </c>
      <c r="BM225">
        <v>69243</v>
      </c>
      <c r="BN225">
        <v>85771</v>
      </c>
      <c r="BO225">
        <v>92298</v>
      </c>
      <c r="BP225">
        <v>103364</v>
      </c>
      <c r="BQ225">
        <v>107536</v>
      </c>
      <c r="BR225">
        <v>106257</v>
      </c>
      <c r="BS225">
        <v>103951</v>
      </c>
      <c r="BT225">
        <v>103408</v>
      </c>
      <c r="BU225">
        <v>103478</v>
      </c>
      <c r="BV225">
        <v>94467</v>
      </c>
      <c r="BW225">
        <v>96064</v>
      </c>
      <c r="BX225">
        <v>102181</v>
      </c>
      <c r="BY225">
        <v>102582</v>
      </c>
      <c r="BZ225">
        <v>90378</v>
      </c>
      <c r="CA225">
        <v>86711</v>
      </c>
      <c r="CB225">
        <v>80024</v>
      </c>
      <c r="CC225">
        <v>79108</v>
      </c>
      <c r="CD225">
        <v>77007</v>
      </c>
      <c r="CE225">
        <v>70429</v>
      </c>
      <c r="CF225">
        <v>68251</v>
      </c>
      <c r="CG225">
        <v>69738</v>
      </c>
      <c r="CH225">
        <v>89730</v>
      </c>
      <c r="CI225">
        <v>90592</v>
      </c>
      <c r="CJ225">
        <v>80851</v>
      </c>
      <c r="CK225">
        <v>83691</v>
      </c>
      <c r="CL225">
        <v>80584</v>
      </c>
      <c r="CM225">
        <v>100072</v>
      </c>
      <c r="CN225">
        <v>92994</v>
      </c>
      <c r="CO225">
        <v>91413</v>
      </c>
      <c r="CP225">
        <v>105467</v>
      </c>
      <c r="CQ225">
        <v>94032</v>
      </c>
      <c r="CR225">
        <v>81616</v>
      </c>
      <c r="CS225">
        <v>90166</v>
      </c>
      <c r="CT225">
        <v>98260</v>
      </c>
      <c r="CU225">
        <v>82001</v>
      </c>
      <c r="CV225">
        <v>93704</v>
      </c>
      <c r="CW225">
        <v>76516</v>
      </c>
      <c r="CX225">
        <v>78769</v>
      </c>
      <c r="CY225">
        <v>87245</v>
      </c>
      <c r="CZ225">
        <v>90650</v>
      </c>
      <c r="DA225">
        <v>92787</v>
      </c>
      <c r="DB225">
        <v>96346</v>
      </c>
      <c r="DC225">
        <v>98428</v>
      </c>
      <c r="DD225">
        <v>93942</v>
      </c>
      <c r="DE225">
        <v>112749</v>
      </c>
      <c r="DF225">
        <v>110294</v>
      </c>
      <c r="DG225">
        <v>118708</v>
      </c>
      <c r="DH225">
        <v>111372</v>
      </c>
      <c r="DI225">
        <v>118792</v>
      </c>
      <c r="DJ225">
        <v>119622</v>
      </c>
      <c r="DK225">
        <v>154513</v>
      </c>
      <c r="DL225">
        <v>148511</v>
      </c>
      <c r="DM225">
        <v>125863</v>
      </c>
      <c r="DN225">
        <v>144128</v>
      </c>
      <c r="DO225">
        <v>133015</v>
      </c>
      <c r="DP225">
        <v>143254</v>
      </c>
      <c r="DQ225">
        <v>139677</v>
      </c>
      <c r="DR225">
        <v>115791</v>
      </c>
      <c r="DS225">
        <v>160574</v>
      </c>
      <c r="DT225">
        <v>103428</v>
      </c>
      <c r="DU225">
        <v>117586</v>
      </c>
      <c r="DV225">
        <v>123336</v>
      </c>
      <c r="DW225">
        <v>177803</v>
      </c>
      <c r="DX225">
        <v>165174</v>
      </c>
      <c r="DY225">
        <v>165135</v>
      </c>
      <c r="DZ225">
        <v>151208</v>
      </c>
      <c r="EA225">
        <v>157476</v>
      </c>
      <c r="EB225">
        <v>116317</v>
      </c>
      <c r="EC225">
        <v>115474</v>
      </c>
      <c r="ED225">
        <v>112262</v>
      </c>
      <c r="EE225">
        <v>107156</v>
      </c>
      <c r="EF225">
        <v>138878</v>
      </c>
      <c r="EG225">
        <v>174945</v>
      </c>
      <c r="EH225">
        <v>150830</v>
      </c>
      <c r="EI225">
        <v>193608</v>
      </c>
      <c r="EJ225">
        <v>151275</v>
      </c>
      <c r="EK225">
        <v>133421</v>
      </c>
      <c r="EL225">
        <v>152286</v>
      </c>
      <c r="EM225">
        <v>127250</v>
      </c>
      <c r="EN225">
        <v>132647</v>
      </c>
      <c r="EO225">
        <v>109290</v>
      </c>
      <c r="EP225">
        <v>162629</v>
      </c>
      <c r="EQ225">
        <v>158161</v>
      </c>
      <c r="ER225">
        <v>141024</v>
      </c>
      <c r="ES225">
        <v>148996</v>
      </c>
      <c r="ET225">
        <v>182862</v>
      </c>
      <c r="EU225">
        <v>159864</v>
      </c>
      <c r="EV225">
        <v>164836</v>
      </c>
      <c r="EW225">
        <v>172224</v>
      </c>
      <c r="EX225">
        <v>0</v>
      </c>
    </row>
    <row r="226" spans="1:154">
      <c r="A226" t="s">
        <v>197</v>
      </c>
      <c r="B226">
        <v>6806</v>
      </c>
      <c r="C226">
        <v>1257</v>
      </c>
      <c r="D226">
        <v>2219</v>
      </c>
      <c r="E226">
        <v>1373</v>
      </c>
      <c r="F226">
        <v>2177</v>
      </c>
      <c r="G226">
        <v>2908</v>
      </c>
      <c r="H226">
        <v>3683</v>
      </c>
      <c r="I226">
        <v>3479</v>
      </c>
      <c r="J226">
        <v>2881</v>
      </c>
      <c r="K226">
        <v>950</v>
      </c>
      <c r="L226">
        <v>2897</v>
      </c>
      <c r="M226">
        <v>2975</v>
      </c>
      <c r="N226">
        <v>3570</v>
      </c>
      <c r="O226">
        <v>3178</v>
      </c>
      <c r="P226">
        <v>3671</v>
      </c>
      <c r="Q226">
        <v>7427</v>
      </c>
      <c r="R226">
        <v>4735</v>
      </c>
      <c r="S226">
        <v>4656</v>
      </c>
      <c r="T226">
        <v>4398</v>
      </c>
      <c r="U226">
        <v>5268</v>
      </c>
      <c r="V226">
        <v>3846</v>
      </c>
      <c r="W226">
        <v>4257</v>
      </c>
      <c r="X226">
        <v>5104</v>
      </c>
      <c r="Y226">
        <v>8742</v>
      </c>
      <c r="Z226">
        <v>5347</v>
      </c>
      <c r="AA226">
        <v>7435</v>
      </c>
      <c r="AB226">
        <v>9476</v>
      </c>
      <c r="AC226">
        <v>13534</v>
      </c>
      <c r="AD226">
        <v>9272</v>
      </c>
      <c r="AE226">
        <v>12192</v>
      </c>
      <c r="AF226">
        <v>15484</v>
      </c>
      <c r="AG226">
        <v>16268</v>
      </c>
      <c r="AH226">
        <v>18843</v>
      </c>
      <c r="AI226">
        <v>21195</v>
      </c>
      <c r="AJ226">
        <v>17848</v>
      </c>
      <c r="AK226">
        <v>19882</v>
      </c>
      <c r="AL226">
        <v>23599</v>
      </c>
      <c r="AM226">
        <v>27619</v>
      </c>
      <c r="AN226">
        <v>23178</v>
      </c>
      <c r="AO226">
        <v>24211</v>
      </c>
      <c r="AP226">
        <v>29921</v>
      </c>
      <c r="AQ226">
        <v>30730</v>
      </c>
      <c r="AR226">
        <v>11322</v>
      </c>
      <c r="AS226">
        <v>20255</v>
      </c>
      <c r="AT226">
        <v>25406</v>
      </c>
      <c r="AU226">
        <v>32679</v>
      </c>
      <c r="AV226">
        <v>39197</v>
      </c>
      <c r="AW226">
        <v>56454</v>
      </c>
      <c r="AX226">
        <v>53659</v>
      </c>
      <c r="AY226">
        <v>65413</v>
      </c>
      <c r="AZ226">
        <v>66819</v>
      </c>
      <c r="BA226">
        <v>83520</v>
      </c>
      <c r="BB226">
        <v>89358</v>
      </c>
      <c r="BC226">
        <v>105101</v>
      </c>
      <c r="BD226">
        <v>108689</v>
      </c>
      <c r="BE226">
        <v>115461</v>
      </c>
      <c r="BF226">
        <v>122898</v>
      </c>
      <c r="BG226">
        <v>115661</v>
      </c>
      <c r="BH226">
        <v>122930</v>
      </c>
      <c r="BI226">
        <v>140914</v>
      </c>
      <c r="BJ226">
        <v>143682</v>
      </c>
      <c r="BK226">
        <v>161215</v>
      </c>
      <c r="BL226">
        <v>177463</v>
      </c>
      <c r="BM226">
        <v>199636</v>
      </c>
      <c r="BN226">
        <v>234196</v>
      </c>
      <c r="BO226">
        <v>246047</v>
      </c>
      <c r="BP226">
        <v>268872</v>
      </c>
      <c r="BQ226">
        <v>275863</v>
      </c>
      <c r="BR226">
        <v>312060</v>
      </c>
      <c r="BS226">
        <v>326959</v>
      </c>
      <c r="BT226">
        <v>319317</v>
      </c>
      <c r="BU226">
        <v>334266</v>
      </c>
      <c r="BV226">
        <v>360661</v>
      </c>
      <c r="BW226">
        <v>381508</v>
      </c>
      <c r="BX226">
        <v>401093</v>
      </c>
      <c r="BY226">
        <v>409250</v>
      </c>
      <c r="BZ226">
        <v>434512</v>
      </c>
      <c r="CA226">
        <v>485452</v>
      </c>
      <c r="CB226">
        <v>510664</v>
      </c>
      <c r="CC226">
        <v>571167</v>
      </c>
      <c r="CD226">
        <v>651927</v>
      </c>
      <c r="CE226">
        <v>690912</v>
      </c>
      <c r="CF226">
        <v>732809</v>
      </c>
      <c r="CG226">
        <v>790383</v>
      </c>
      <c r="CH226">
        <v>830637</v>
      </c>
      <c r="CI226">
        <v>860846</v>
      </c>
      <c r="CJ226">
        <v>884524</v>
      </c>
      <c r="CK226">
        <v>942266</v>
      </c>
      <c r="CL226">
        <v>1015603</v>
      </c>
      <c r="CM226">
        <v>1078120</v>
      </c>
      <c r="CN226">
        <v>1143284</v>
      </c>
      <c r="CO226">
        <v>1210412</v>
      </c>
      <c r="CP226">
        <v>1256355</v>
      </c>
      <c r="CQ226">
        <v>1320740</v>
      </c>
      <c r="CR226">
        <v>1342791</v>
      </c>
      <c r="CS226">
        <v>1370730</v>
      </c>
      <c r="CT226">
        <v>1414264</v>
      </c>
      <c r="CU226">
        <v>1452223</v>
      </c>
      <c r="CV226">
        <v>1442512</v>
      </c>
      <c r="CW226">
        <v>1537862</v>
      </c>
      <c r="CX226">
        <v>1376222</v>
      </c>
      <c r="CY226">
        <v>1379202</v>
      </c>
      <c r="CZ226">
        <v>1390576</v>
      </c>
      <c r="DA226">
        <v>1411375</v>
      </c>
      <c r="DB226">
        <v>1364622</v>
      </c>
      <c r="DC226">
        <v>1332777</v>
      </c>
      <c r="DD226">
        <v>1306912</v>
      </c>
      <c r="DE226">
        <v>1289771</v>
      </c>
      <c r="DF226">
        <v>1283331</v>
      </c>
      <c r="DG226">
        <v>1288763</v>
      </c>
      <c r="DH226">
        <v>1295614</v>
      </c>
      <c r="DI226">
        <v>1275671</v>
      </c>
      <c r="DJ226">
        <v>1278440</v>
      </c>
      <c r="DK226">
        <v>1256721</v>
      </c>
      <c r="DL226">
        <v>1269010</v>
      </c>
      <c r="DM226">
        <v>1237320</v>
      </c>
      <c r="DN226">
        <v>1243820</v>
      </c>
      <c r="DO226">
        <v>1277834</v>
      </c>
      <c r="DP226">
        <v>1349275</v>
      </c>
      <c r="DQ226">
        <v>1295984</v>
      </c>
      <c r="DR226">
        <v>1351440</v>
      </c>
      <c r="DS226">
        <v>1381150</v>
      </c>
      <c r="DT226">
        <v>1395030</v>
      </c>
      <c r="DU226">
        <v>1365442</v>
      </c>
      <c r="DV226">
        <v>1296040</v>
      </c>
      <c r="DW226">
        <v>838487</v>
      </c>
      <c r="DX226">
        <v>810507</v>
      </c>
      <c r="DY226">
        <v>787645</v>
      </c>
      <c r="DZ226">
        <v>760857</v>
      </c>
      <c r="EA226">
        <v>750467</v>
      </c>
      <c r="EB226">
        <v>733751</v>
      </c>
      <c r="EC226">
        <v>732097</v>
      </c>
      <c r="ED226">
        <v>722321</v>
      </c>
      <c r="EE226">
        <v>705697</v>
      </c>
      <c r="EF226">
        <v>652507</v>
      </c>
      <c r="EG226">
        <v>618013</v>
      </c>
      <c r="EH226">
        <v>585654</v>
      </c>
      <c r="EI226">
        <v>575634</v>
      </c>
      <c r="EJ226">
        <v>555733</v>
      </c>
      <c r="EK226">
        <v>535180</v>
      </c>
      <c r="EL226">
        <v>491078</v>
      </c>
      <c r="EM226">
        <v>486265</v>
      </c>
      <c r="EN226">
        <v>477287</v>
      </c>
      <c r="EO226">
        <v>474153</v>
      </c>
      <c r="EP226">
        <v>472144</v>
      </c>
      <c r="EQ226">
        <v>465679</v>
      </c>
      <c r="ER226">
        <v>448676</v>
      </c>
      <c r="ES226">
        <v>442650</v>
      </c>
      <c r="ET226">
        <v>446860</v>
      </c>
      <c r="EU226">
        <v>443846</v>
      </c>
      <c r="EV226">
        <v>456392</v>
      </c>
      <c r="EW226">
        <v>453246</v>
      </c>
      <c r="EX226">
        <v>0</v>
      </c>
    </row>
    <row r="227" spans="1:154">
      <c r="A227" t="s">
        <v>198</v>
      </c>
      <c r="B227">
        <v>6776</v>
      </c>
      <c r="C227">
        <v>170</v>
      </c>
      <c r="D227">
        <v>47</v>
      </c>
      <c r="E227">
        <v>52</v>
      </c>
      <c r="F227">
        <v>336</v>
      </c>
      <c r="G227">
        <v>488</v>
      </c>
      <c r="H227">
        <v>1159</v>
      </c>
      <c r="I227">
        <v>658</v>
      </c>
      <c r="J227">
        <v>374</v>
      </c>
      <c r="K227">
        <v>267</v>
      </c>
      <c r="L227">
        <v>300</v>
      </c>
      <c r="M227">
        <v>402</v>
      </c>
      <c r="N227">
        <v>686</v>
      </c>
      <c r="O227">
        <v>432</v>
      </c>
      <c r="P227">
        <v>486</v>
      </c>
      <c r="Q227">
        <v>246</v>
      </c>
      <c r="R227">
        <v>404</v>
      </c>
      <c r="S227">
        <v>658</v>
      </c>
      <c r="T227">
        <v>304</v>
      </c>
      <c r="U227">
        <v>520</v>
      </c>
      <c r="V227">
        <v>783</v>
      </c>
      <c r="W227">
        <v>754</v>
      </c>
      <c r="X227">
        <v>619</v>
      </c>
      <c r="Y227">
        <v>452</v>
      </c>
      <c r="Z227">
        <v>683</v>
      </c>
      <c r="AA227">
        <v>526</v>
      </c>
      <c r="AB227">
        <v>430</v>
      </c>
      <c r="AC227">
        <v>351</v>
      </c>
      <c r="AD227">
        <v>98</v>
      </c>
      <c r="AE227">
        <v>36</v>
      </c>
      <c r="AF227">
        <v>40</v>
      </c>
      <c r="AG227">
        <v>82</v>
      </c>
      <c r="AH227">
        <v>87</v>
      </c>
      <c r="AI227">
        <v>104</v>
      </c>
      <c r="AJ227">
        <v>69</v>
      </c>
      <c r="AK227">
        <v>34</v>
      </c>
      <c r="AL227">
        <v>40</v>
      </c>
      <c r="AM227">
        <v>262</v>
      </c>
      <c r="AN227">
        <v>200</v>
      </c>
      <c r="AO227">
        <v>200</v>
      </c>
      <c r="AP227">
        <v>395</v>
      </c>
      <c r="AQ227">
        <v>400</v>
      </c>
      <c r="AR227">
        <v>800</v>
      </c>
      <c r="AS227">
        <v>1397</v>
      </c>
      <c r="AT227">
        <v>3251</v>
      </c>
      <c r="AU227">
        <v>3027</v>
      </c>
      <c r="AV227">
        <v>2315</v>
      </c>
      <c r="AW227">
        <v>2246</v>
      </c>
      <c r="AX227">
        <v>3765</v>
      </c>
      <c r="AY227">
        <v>1314</v>
      </c>
      <c r="AZ227">
        <v>1206</v>
      </c>
      <c r="BA227">
        <v>7627</v>
      </c>
      <c r="BB227">
        <v>10859</v>
      </c>
      <c r="BC227">
        <v>8153</v>
      </c>
      <c r="BD227">
        <v>8953</v>
      </c>
      <c r="BE227">
        <v>12175</v>
      </c>
      <c r="BF227">
        <v>13526</v>
      </c>
      <c r="BG227">
        <v>9488</v>
      </c>
      <c r="BH227">
        <v>10042</v>
      </c>
      <c r="BI227">
        <v>13355</v>
      </c>
      <c r="BJ227">
        <v>11866</v>
      </c>
      <c r="BK227">
        <v>10237</v>
      </c>
      <c r="BL227">
        <v>13591</v>
      </c>
      <c r="BM227">
        <v>19984</v>
      </c>
      <c r="BN227">
        <v>26302</v>
      </c>
      <c r="BO227">
        <v>25307</v>
      </c>
      <c r="BP227">
        <v>22080</v>
      </c>
      <c r="BQ227">
        <v>28058</v>
      </c>
      <c r="BR227">
        <v>25470</v>
      </c>
      <c r="BS227">
        <v>24506</v>
      </c>
      <c r="BT227">
        <v>23583</v>
      </c>
      <c r="BU227">
        <v>24588</v>
      </c>
      <c r="BV227">
        <v>35095</v>
      </c>
      <c r="BW227">
        <v>40565</v>
      </c>
      <c r="BX227">
        <v>42182</v>
      </c>
      <c r="BY227">
        <v>29341</v>
      </c>
      <c r="BZ227">
        <v>27635</v>
      </c>
      <c r="CA227">
        <v>60082</v>
      </c>
      <c r="CB227">
        <v>47582</v>
      </c>
      <c r="CC227">
        <v>52493</v>
      </c>
      <c r="CD227">
        <v>56210</v>
      </c>
      <c r="CE227">
        <v>29116</v>
      </c>
      <c r="CF227">
        <v>21783</v>
      </c>
      <c r="CG227">
        <v>28271</v>
      </c>
      <c r="CH227">
        <v>23851</v>
      </c>
      <c r="CI227">
        <v>27978</v>
      </c>
      <c r="CJ227">
        <v>24296</v>
      </c>
      <c r="CK227">
        <v>26220</v>
      </c>
      <c r="CL227">
        <v>31100</v>
      </c>
      <c r="CM227">
        <v>21292</v>
      </c>
      <c r="CN227">
        <v>24370</v>
      </c>
      <c r="CO227">
        <v>22829</v>
      </c>
      <c r="CP227">
        <v>33829</v>
      </c>
      <c r="CQ227">
        <v>19619</v>
      </c>
      <c r="CR227">
        <v>20183</v>
      </c>
      <c r="CS227">
        <v>10113</v>
      </c>
      <c r="CT227">
        <v>10353</v>
      </c>
      <c r="CU227">
        <v>11088</v>
      </c>
      <c r="CV227">
        <v>9132</v>
      </c>
      <c r="CW227">
        <v>8385</v>
      </c>
      <c r="CX227">
        <v>6687</v>
      </c>
      <c r="CY227">
        <v>7983</v>
      </c>
      <c r="CZ227">
        <v>7759</v>
      </c>
      <c r="DA227">
        <v>6602</v>
      </c>
      <c r="DB227">
        <v>5814</v>
      </c>
      <c r="DC227">
        <v>7895</v>
      </c>
      <c r="DD227">
        <v>10221</v>
      </c>
      <c r="DE227">
        <v>10923</v>
      </c>
      <c r="DF227">
        <v>13813</v>
      </c>
      <c r="DG227">
        <v>17856</v>
      </c>
      <c r="DH227">
        <v>22954</v>
      </c>
      <c r="DI227">
        <v>25666</v>
      </c>
      <c r="DJ227">
        <v>32352</v>
      </c>
      <c r="DK227">
        <v>17779</v>
      </c>
      <c r="DL227">
        <v>30088</v>
      </c>
      <c r="DM227">
        <v>14155</v>
      </c>
      <c r="DN227">
        <v>27655</v>
      </c>
      <c r="DO227">
        <v>39788</v>
      </c>
      <c r="DP227">
        <v>9346</v>
      </c>
      <c r="DQ227">
        <v>6837</v>
      </c>
      <c r="DR227">
        <v>6791</v>
      </c>
      <c r="DS227">
        <v>11237</v>
      </c>
      <c r="DT227">
        <v>12044</v>
      </c>
      <c r="DU227">
        <v>9675</v>
      </c>
      <c r="DV227">
        <v>9741</v>
      </c>
      <c r="DW227">
        <v>8611</v>
      </c>
      <c r="DX227">
        <v>10441</v>
      </c>
      <c r="DY227">
        <v>8573</v>
      </c>
      <c r="DZ227">
        <v>9903</v>
      </c>
      <c r="EA227">
        <v>9472</v>
      </c>
      <c r="EB227">
        <v>9283</v>
      </c>
      <c r="EC227">
        <v>9207</v>
      </c>
      <c r="ED227">
        <v>6479</v>
      </c>
      <c r="EE227">
        <v>5170</v>
      </c>
      <c r="EF227">
        <v>5723</v>
      </c>
      <c r="EG227">
        <v>4153</v>
      </c>
      <c r="EH227">
        <v>3398</v>
      </c>
      <c r="EI227">
        <v>4175</v>
      </c>
      <c r="EJ227">
        <v>4292</v>
      </c>
      <c r="EK227">
        <v>5042</v>
      </c>
      <c r="EL227">
        <v>4426</v>
      </c>
      <c r="EM227">
        <v>4762</v>
      </c>
      <c r="EN227">
        <v>5664</v>
      </c>
      <c r="EO227">
        <v>5973</v>
      </c>
      <c r="EP227">
        <v>5950</v>
      </c>
      <c r="EQ227">
        <v>5605</v>
      </c>
      <c r="ER227">
        <v>5572</v>
      </c>
      <c r="ES227">
        <v>4994</v>
      </c>
      <c r="ET227">
        <v>5466</v>
      </c>
      <c r="EU227">
        <v>5502</v>
      </c>
      <c r="EV227">
        <v>5566</v>
      </c>
      <c r="EW227">
        <v>5839</v>
      </c>
      <c r="EX227">
        <v>0</v>
      </c>
    </row>
    <row r="228" spans="1:154">
      <c r="A228" t="s">
        <v>199</v>
      </c>
      <c r="B228">
        <v>6746</v>
      </c>
      <c r="C228">
        <v>862</v>
      </c>
      <c r="D228">
        <v>1827</v>
      </c>
      <c r="E228">
        <v>931</v>
      </c>
      <c r="F228">
        <v>1239</v>
      </c>
      <c r="G228">
        <v>1810</v>
      </c>
      <c r="H228">
        <v>1817</v>
      </c>
      <c r="I228">
        <v>2055</v>
      </c>
      <c r="J228">
        <v>1682</v>
      </c>
      <c r="K228">
        <v>3</v>
      </c>
      <c r="L228">
        <v>1734</v>
      </c>
      <c r="M228">
        <v>1828</v>
      </c>
      <c r="N228">
        <v>1901</v>
      </c>
      <c r="O228">
        <v>1871</v>
      </c>
      <c r="P228">
        <v>2102</v>
      </c>
      <c r="Q228">
        <v>6133</v>
      </c>
      <c r="R228">
        <v>3402</v>
      </c>
      <c r="S228">
        <v>3407</v>
      </c>
      <c r="T228">
        <v>3198</v>
      </c>
      <c r="U228">
        <v>3864</v>
      </c>
      <c r="V228">
        <v>1824</v>
      </c>
      <c r="W228">
        <v>2412</v>
      </c>
      <c r="X228">
        <v>3048</v>
      </c>
      <c r="Y228">
        <v>6411</v>
      </c>
      <c r="Z228">
        <v>2707</v>
      </c>
      <c r="AA228">
        <v>5333</v>
      </c>
      <c r="AB228">
        <v>6720</v>
      </c>
      <c r="AC228">
        <v>10557</v>
      </c>
      <c r="AD228">
        <v>6786</v>
      </c>
      <c r="AE228">
        <v>10035</v>
      </c>
      <c r="AF228">
        <v>13315</v>
      </c>
      <c r="AG228">
        <v>13844</v>
      </c>
      <c r="AH228">
        <v>16288</v>
      </c>
      <c r="AI228">
        <v>18578</v>
      </c>
      <c r="AJ228">
        <v>15114</v>
      </c>
      <c r="AK228">
        <v>17056</v>
      </c>
      <c r="AL228">
        <v>20990</v>
      </c>
      <c r="AM228">
        <v>24459</v>
      </c>
      <c r="AN228">
        <v>20108</v>
      </c>
      <c r="AO228">
        <v>21301</v>
      </c>
      <c r="AP228">
        <v>26261</v>
      </c>
      <c r="AQ228">
        <v>27272</v>
      </c>
      <c r="AR228">
        <v>7264</v>
      </c>
      <c r="AS228">
        <v>14714</v>
      </c>
      <c r="AT228">
        <v>12990</v>
      </c>
      <c r="AU228">
        <v>18507</v>
      </c>
      <c r="AV228">
        <v>23942</v>
      </c>
      <c r="AW228">
        <v>40079</v>
      </c>
      <c r="AX228">
        <v>34326</v>
      </c>
      <c r="AY228">
        <v>37728</v>
      </c>
      <c r="AZ228">
        <v>38214</v>
      </c>
      <c r="BA228">
        <v>43002</v>
      </c>
      <c r="BB228">
        <v>40754</v>
      </c>
      <c r="BC228">
        <v>53606</v>
      </c>
      <c r="BD228">
        <v>51144</v>
      </c>
      <c r="BE228">
        <v>54792</v>
      </c>
      <c r="BF228">
        <v>58702</v>
      </c>
      <c r="BG228">
        <v>56305</v>
      </c>
      <c r="BH228">
        <v>59358</v>
      </c>
      <c r="BI228">
        <v>65354</v>
      </c>
      <c r="BJ228">
        <v>51593</v>
      </c>
      <c r="BK228">
        <v>57066</v>
      </c>
      <c r="BL228">
        <v>55481</v>
      </c>
      <c r="BM228">
        <v>46405</v>
      </c>
      <c r="BN228">
        <v>51942</v>
      </c>
      <c r="BO228">
        <v>56621</v>
      </c>
      <c r="BP228">
        <v>56338</v>
      </c>
      <c r="BQ228">
        <v>53727</v>
      </c>
      <c r="BR228">
        <v>57996</v>
      </c>
      <c r="BS228">
        <v>54195</v>
      </c>
      <c r="BT228">
        <v>34513</v>
      </c>
      <c r="BU228">
        <v>34454</v>
      </c>
      <c r="BV228">
        <v>18760</v>
      </c>
      <c r="BW228">
        <v>19057</v>
      </c>
      <c r="BX228">
        <v>13465</v>
      </c>
      <c r="BY228">
        <v>21687</v>
      </c>
      <c r="BZ228">
        <v>25879</v>
      </c>
      <c r="CA228">
        <v>11960</v>
      </c>
      <c r="CB228">
        <v>15089</v>
      </c>
      <c r="CC228">
        <v>19024</v>
      </c>
      <c r="CD228">
        <v>25158</v>
      </c>
      <c r="CE228">
        <v>29837</v>
      </c>
      <c r="CF228">
        <v>27339</v>
      </c>
      <c r="CG228">
        <v>28188</v>
      </c>
      <c r="CH228">
        <v>30943</v>
      </c>
      <c r="CI228">
        <v>25151</v>
      </c>
      <c r="CJ228">
        <v>20659</v>
      </c>
      <c r="CK228">
        <v>29023</v>
      </c>
      <c r="CL228">
        <v>13262</v>
      </c>
      <c r="CM228">
        <v>11891</v>
      </c>
      <c r="CN228">
        <v>12281</v>
      </c>
      <c r="CO228">
        <v>12581</v>
      </c>
      <c r="CP228">
        <v>13613</v>
      </c>
      <c r="CQ228">
        <v>18049</v>
      </c>
      <c r="CR228">
        <v>20635</v>
      </c>
      <c r="CS228">
        <v>25025</v>
      </c>
      <c r="CT228">
        <v>25729</v>
      </c>
      <c r="CU228">
        <v>25256</v>
      </c>
      <c r="CV228">
        <v>25477</v>
      </c>
      <c r="CW228">
        <v>23967</v>
      </c>
      <c r="CX228">
        <v>13462</v>
      </c>
      <c r="CY228">
        <v>13049</v>
      </c>
      <c r="CZ228">
        <v>13724</v>
      </c>
      <c r="DA228">
        <v>13024</v>
      </c>
      <c r="DB228">
        <v>12860</v>
      </c>
      <c r="DC228">
        <v>13033</v>
      </c>
      <c r="DD228">
        <v>12569</v>
      </c>
      <c r="DE228">
        <v>12814</v>
      </c>
      <c r="DF228">
        <v>13069</v>
      </c>
      <c r="DG228">
        <v>13435</v>
      </c>
      <c r="DH228">
        <v>13758</v>
      </c>
      <c r="DI228">
        <v>13971</v>
      </c>
      <c r="DJ228">
        <v>14247</v>
      </c>
      <c r="DK228">
        <v>14526</v>
      </c>
      <c r="DL228">
        <v>14837</v>
      </c>
      <c r="DM228">
        <v>15050</v>
      </c>
      <c r="DN228">
        <v>15547</v>
      </c>
      <c r="DO228">
        <v>15716</v>
      </c>
      <c r="DP228">
        <v>16051</v>
      </c>
      <c r="DQ228">
        <v>16422</v>
      </c>
      <c r="DR228">
        <v>16767</v>
      </c>
      <c r="DS228">
        <v>21562</v>
      </c>
      <c r="DT228">
        <v>30656</v>
      </c>
      <c r="DU228">
        <v>33894</v>
      </c>
      <c r="DV228">
        <v>36640</v>
      </c>
      <c r="DW228">
        <v>89675</v>
      </c>
      <c r="DX228">
        <v>99465</v>
      </c>
      <c r="DY228">
        <v>99067</v>
      </c>
      <c r="DZ228">
        <v>82577</v>
      </c>
      <c r="EA228">
        <v>84053</v>
      </c>
      <c r="EB228">
        <v>81091</v>
      </c>
      <c r="EC228">
        <v>86701</v>
      </c>
      <c r="ED228">
        <v>100197</v>
      </c>
      <c r="EE228">
        <v>104915</v>
      </c>
      <c r="EF228">
        <v>76951</v>
      </c>
      <c r="EG228">
        <v>72287</v>
      </c>
      <c r="EH228">
        <v>69013</v>
      </c>
      <c r="EI228">
        <v>74596</v>
      </c>
      <c r="EJ228">
        <v>75499</v>
      </c>
      <c r="EK228">
        <v>82623</v>
      </c>
      <c r="EL228">
        <v>59094</v>
      </c>
      <c r="EM228">
        <v>65188</v>
      </c>
      <c r="EN228">
        <v>64500</v>
      </c>
      <c r="EO228">
        <v>65020</v>
      </c>
      <c r="EP228">
        <v>64267</v>
      </c>
      <c r="EQ228">
        <v>71772</v>
      </c>
      <c r="ER228">
        <v>70752</v>
      </c>
      <c r="ES228">
        <v>77645</v>
      </c>
      <c r="ET228">
        <v>87503</v>
      </c>
      <c r="EU228">
        <v>90885</v>
      </c>
      <c r="EV228">
        <v>90542</v>
      </c>
      <c r="EW228">
        <v>103846</v>
      </c>
      <c r="EX228">
        <v>0</v>
      </c>
    </row>
    <row r="229" spans="1:154">
      <c r="A229" t="s">
        <v>200</v>
      </c>
      <c r="B229">
        <v>6748</v>
      </c>
      <c r="C229">
        <v>225</v>
      </c>
      <c r="D229">
        <v>345</v>
      </c>
      <c r="E229">
        <v>390</v>
      </c>
      <c r="F229">
        <v>602</v>
      </c>
      <c r="G229">
        <v>610</v>
      </c>
      <c r="H229">
        <v>707</v>
      </c>
      <c r="I229">
        <v>766</v>
      </c>
      <c r="J229">
        <v>825</v>
      </c>
      <c r="K229">
        <v>680</v>
      </c>
      <c r="L229">
        <v>863</v>
      </c>
      <c r="M229">
        <v>745</v>
      </c>
      <c r="N229">
        <v>983</v>
      </c>
      <c r="O229">
        <v>875</v>
      </c>
      <c r="P229">
        <v>1083</v>
      </c>
      <c r="Q229">
        <v>1048</v>
      </c>
      <c r="R229">
        <v>929</v>
      </c>
      <c r="S229">
        <v>460</v>
      </c>
      <c r="T229">
        <v>556</v>
      </c>
      <c r="U229">
        <v>320</v>
      </c>
      <c r="V229">
        <v>497</v>
      </c>
      <c r="W229">
        <v>205</v>
      </c>
      <c r="X229">
        <v>426</v>
      </c>
      <c r="Y229">
        <v>755</v>
      </c>
      <c r="Z229">
        <v>725</v>
      </c>
      <c r="AA229">
        <v>250</v>
      </c>
      <c r="AB229">
        <v>928</v>
      </c>
      <c r="AC229">
        <v>1150</v>
      </c>
      <c r="AD229">
        <v>799</v>
      </c>
      <c r="AE229">
        <v>379</v>
      </c>
      <c r="AF229">
        <v>188</v>
      </c>
      <c r="AG229">
        <v>209</v>
      </c>
      <c r="AH229">
        <v>200</v>
      </c>
      <c r="AI229">
        <v>220</v>
      </c>
      <c r="AJ229">
        <v>200</v>
      </c>
      <c r="AK229">
        <v>165</v>
      </c>
      <c r="AL229">
        <v>126</v>
      </c>
      <c r="AM229">
        <v>475</v>
      </c>
      <c r="AN229">
        <v>400</v>
      </c>
      <c r="AO229">
        <v>400</v>
      </c>
      <c r="AP229">
        <v>339</v>
      </c>
      <c r="AQ229">
        <v>321</v>
      </c>
      <c r="AR229">
        <v>570</v>
      </c>
      <c r="AS229">
        <v>1383</v>
      </c>
      <c r="AT229">
        <v>6262</v>
      </c>
      <c r="AU229">
        <v>8008</v>
      </c>
      <c r="AV229">
        <v>9390</v>
      </c>
      <c r="AW229">
        <v>10440</v>
      </c>
      <c r="AX229">
        <v>11883</v>
      </c>
      <c r="AY229">
        <v>22869</v>
      </c>
      <c r="AZ229">
        <v>23957</v>
      </c>
      <c r="BA229">
        <v>29465</v>
      </c>
      <c r="BB229">
        <v>34764</v>
      </c>
      <c r="BC229">
        <v>40286</v>
      </c>
      <c r="BD229">
        <v>45517</v>
      </c>
      <c r="BE229">
        <v>45374</v>
      </c>
      <c r="BF229">
        <v>47482</v>
      </c>
      <c r="BG229">
        <v>45843</v>
      </c>
      <c r="BH229">
        <v>47525</v>
      </c>
      <c r="BI229">
        <v>52576</v>
      </c>
      <c r="BJ229">
        <v>66041</v>
      </c>
      <c r="BK229">
        <v>77659</v>
      </c>
      <c r="BL229">
        <v>89461</v>
      </c>
      <c r="BM229">
        <v>111418</v>
      </c>
      <c r="BN229">
        <v>130793</v>
      </c>
      <c r="BO229">
        <v>136137</v>
      </c>
      <c r="BP229">
        <v>158901</v>
      </c>
      <c r="BQ229">
        <v>163941</v>
      </c>
      <c r="BR229">
        <v>190828</v>
      </c>
      <c r="BS229">
        <v>208504</v>
      </c>
      <c r="BT229">
        <v>222433</v>
      </c>
      <c r="BU229">
        <v>236746</v>
      </c>
      <c r="BV229">
        <v>256631</v>
      </c>
      <c r="BW229">
        <v>271911</v>
      </c>
      <c r="BX229">
        <v>294515</v>
      </c>
      <c r="BY229">
        <v>311779</v>
      </c>
      <c r="BZ229">
        <v>324238</v>
      </c>
      <c r="CA229">
        <v>356552</v>
      </c>
      <c r="CB229">
        <v>385173</v>
      </c>
      <c r="CC229">
        <v>424912</v>
      </c>
      <c r="CD229">
        <v>482679</v>
      </c>
      <c r="CE229">
        <v>538853</v>
      </c>
      <c r="CF229">
        <v>587557</v>
      </c>
      <c r="CG229">
        <v>628103</v>
      </c>
      <c r="CH229">
        <v>655590</v>
      </c>
      <c r="CI229">
        <v>684393</v>
      </c>
      <c r="CJ229">
        <v>703786</v>
      </c>
      <c r="CK229">
        <v>742238</v>
      </c>
      <c r="CL229">
        <v>810911</v>
      </c>
      <c r="CM229">
        <v>875635</v>
      </c>
      <c r="CN229">
        <v>920150</v>
      </c>
      <c r="CO229">
        <v>978722</v>
      </c>
      <c r="CP229">
        <v>1017821</v>
      </c>
      <c r="CQ229">
        <v>1078501</v>
      </c>
      <c r="CR229">
        <v>1085988</v>
      </c>
      <c r="CS229">
        <v>1108404</v>
      </c>
      <c r="CT229">
        <v>1149520</v>
      </c>
      <c r="CU229">
        <v>1177833</v>
      </c>
      <c r="CV229">
        <v>1168142</v>
      </c>
      <c r="CW229">
        <v>1259985</v>
      </c>
      <c r="CX229">
        <v>1088880</v>
      </c>
      <c r="CY229">
        <v>1051276</v>
      </c>
      <c r="CZ229">
        <v>1021389</v>
      </c>
      <c r="DA229">
        <v>1000184</v>
      </c>
      <c r="DB229">
        <v>886503</v>
      </c>
      <c r="DC229">
        <v>844217</v>
      </c>
      <c r="DD229">
        <v>796413</v>
      </c>
      <c r="DE229">
        <v>760913</v>
      </c>
      <c r="DF229">
        <v>751078</v>
      </c>
      <c r="DG229">
        <v>746154</v>
      </c>
      <c r="DH229">
        <v>743257</v>
      </c>
      <c r="DI229">
        <v>724757</v>
      </c>
      <c r="DJ229">
        <v>714013</v>
      </c>
      <c r="DK229">
        <v>697344</v>
      </c>
      <c r="DL229">
        <v>688355</v>
      </c>
      <c r="DM229">
        <v>693931</v>
      </c>
      <c r="DN229">
        <v>702944</v>
      </c>
      <c r="DO229">
        <v>728377</v>
      </c>
      <c r="DP229">
        <v>854270</v>
      </c>
      <c r="DQ229">
        <v>836742</v>
      </c>
      <c r="DR229">
        <v>909985</v>
      </c>
      <c r="DS229">
        <v>953966</v>
      </c>
      <c r="DT229">
        <v>949004</v>
      </c>
      <c r="DU229">
        <v>919423</v>
      </c>
      <c r="DV229">
        <v>924546</v>
      </c>
      <c r="DW229">
        <v>416977</v>
      </c>
      <c r="DX229">
        <v>387713</v>
      </c>
      <c r="DY229">
        <v>375056</v>
      </c>
      <c r="DZ229">
        <v>377009</v>
      </c>
      <c r="EA229">
        <v>373899</v>
      </c>
      <c r="EB229">
        <v>368239</v>
      </c>
      <c r="EC229">
        <v>368133</v>
      </c>
      <c r="ED229">
        <v>358924</v>
      </c>
      <c r="EE229">
        <v>347684</v>
      </c>
      <c r="EF229">
        <v>342392</v>
      </c>
      <c r="EG229">
        <v>323859</v>
      </c>
      <c r="EH229">
        <v>310609</v>
      </c>
      <c r="EI229">
        <v>300627</v>
      </c>
      <c r="EJ229">
        <v>292512</v>
      </c>
      <c r="EK229">
        <v>294679</v>
      </c>
      <c r="EL229">
        <v>287876</v>
      </c>
      <c r="EM229">
        <v>283568</v>
      </c>
      <c r="EN229">
        <v>285597</v>
      </c>
      <c r="EO229">
        <v>290330</v>
      </c>
      <c r="EP229">
        <v>295680</v>
      </c>
      <c r="EQ229">
        <v>292598</v>
      </c>
      <c r="ER229">
        <v>285758</v>
      </c>
      <c r="ES229">
        <v>281442</v>
      </c>
      <c r="ET229">
        <v>281413</v>
      </c>
      <c r="EU229">
        <v>282732</v>
      </c>
      <c r="EV229">
        <v>299518</v>
      </c>
      <c r="EW229">
        <v>291284</v>
      </c>
      <c r="EX229">
        <v>0</v>
      </c>
    </row>
    <row r="230" spans="1:154">
      <c r="A230" t="s">
        <v>201</v>
      </c>
      <c r="B230">
        <v>6750</v>
      </c>
      <c r="C230">
        <v>0</v>
      </c>
      <c r="D230">
        <v>0</v>
      </c>
      <c r="E230">
        <v>0</v>
      </c>
      <c r="F230">
        <v>0</v>
      </c>
      <c r="G230">
        <v>0</v>
      </c>
      <c r="H230">
        <v>0</v>
      </c>
      <c r="I230">
        <v>0</v>
      </c>
      <c r="J230">
        <v>0</v>
      </c>
      <c r="K230">
        <v>0</v>
      </c>
      <c r="L230">
        <v>0</v>
      </c>
      <c r="M230">
        <v>0</v>
      </c>
      <c r="N230">
        <v>0</v>
      </c>
      <c r="O230">
        <v>0</v>
      </c>
      <c r="P230">
        <v>0</v>
      </c>
      <c r="Q230">
        <v>0</v>
      </c>
      <c r="R230">
        <v>0</v>
      </c>
      <c r="S230">
        <v>131</v>
      </c>
      <c r="T230">
        <v>340</v>
      </c>
      <c r="U230">
        <v>564</v>
      </c>
      <c r="V230">
        <v>742</v>
      </c>
      <c r="W230">
        <v>886</v>
      </c>
      <c r="X230">
        <v>1011</v>
      </c>
      <c r="Y230">
        <v>1124</v>
      </c>
      <c r="Z230">
        <v>1232</v>
      </c>
      <c r="AA230">
        <v>1326</v>
      </c>
      <c r="AB230">
        <v>1398</v>
      </c>
      <c r="AC230">
        <v>1476</v>
      </c>
      <c r="AD230">
        <v>1589</v>
      </c>
      <c r="AE230">
        <v>1742</v>
      </c>
      <c r="AF230">
        <v>1941</v>
      </c>
      <c r="AG230">
        <v>2133</v>
      </c>
      <c r="AH230">
        <v>2268</v>
      </c>
      <c r="AI230">
        <v>2293</v>
      </c>
      <c r="AJ230">
        <v>2465</v>
      </c>
      <c r="AK230">
        <v>2627</v>
      </c>
      <c r="AL230">
        <v>2443</v>
      </c>
      <c r="AM230">
        <v>2423</v>
      </c>
      <c r="AN230">
        <v>2470</v>
      </c>
      <c r="AO230">
        <v>2310</v>
      </c>
      <c r="AP230">
        <v>2926</v>
      </c>
      <c r="AQ230">
        <v>2737</v>
      </c>
      <c r="AR230">
        <v>2688</v>
      </c>
      <c r="AS230">
        <v>2761</v>
      </c>
      <c r="AT230">
        <v>2903</v>
      </c>
      <c r="AU230">
        <v>3137</v>
      </c>
      <c r="AV230">
        <v>3550</v>
      </c>
      <c r="AW230">
        <v>3689</v>
      </c>
      <c r="AX230">
        <v>3685</v>
      </c>
      <c r="AY230">
        <v>3502</v>
      </c>
      <c r="AZ230">
        <v>3442</v>
      </c>
      <c r="BA230">
        <v>3426</v>
      </c>
      <c r="BB230">
        <v>2981</v>
      </c>
      <c r="BC230">
        <v>3056</v>
      </c>
      <c r="BD230">
        <v>3075</v>
      </c>
      <c r="BE230">
        <v>3120</v>
      </c>
      <c r="BF230">
        <v>3188</v>
      </c>
      <c r="BG230">
        <v>3025</v>
      </c>
      <c r="BH230">
        <v>3005</v>
      </c>
      <c r="BI230">
        <v>2629</v>
      </c>
      <c r="BJ230">
        <v>3129</v>
      </c>
      <c r="BK230">
        <v>3153</v>
      </c>
      <c r="BL230">
        <v>3730</v>
      </c>
      <c r="BM230">
        <v>4529</v>
      </c>
      <c r="BN230">
        <v>5170</v>
      </c>
      <c r="BO230">
        <v>4744</v>
      </c>
      <c r="BP230">
        <v>5235</v>
      </c>
      <c r="BQ230">
        <v>5992</v>
      </c>
      <c r="BR230">
        <v>7846</v>
      </c>
      <c r="BS230">
        <v>10353</v>
      </c>
      <c r="BT230">
        <v>11812</v>
      </c>
      <c r="BU230">
        <v>11924</v>
      </c>
      <c r="BV230">
        <v>12111</v>
      </c>
      <c r="BW230">
        <v>11958</v>
      </c>
      <c r="BX230">
        <v>11716</v>
      </c>
      <c r="BY230">
        <v>11753</v>
      </c>
      <c r="BZ230">
        <v>12658</v>
      </c>
      <c r="CA230">
        <v>13678</v>
      </c>
      <c r="CB230">
        <v>14209</v>
      </c>
      <c r="CC230">
        <v>17584</v>
      </c>
      <c r="CD230">
        <v>19159</v>
      </c>
      <c r="CE230">
        <v>18342</v>
      </c>
      <c r="CF230">
        <v>19751</v>
      </c>
      <c r="CG230">
        <v>21395</v>
      </c>
      <c r="CH230">
        <v>22735</v>
      </c>
      <c r="CI230">
        <v>22315</v>
      </c>
      <c r="CJ230">
        <v>22893</v>
      </c>
      <c r="CK230">
        <v>24177</v>
      </c>
      <c r="CL230">
        <v>29197</v>
      </c>
      <c r="CM230">
        <v>29450</v>
      </c>
      <c r="CN230">
        <v>30619</v>
      </c>
      <c r="CO230">
        <v>30814</v>
      </c>
      <c r="CP230">
        <v>35357</v>
      </c>
      <c r="CQ230">
        <v>36412</v>
      </c>
      <c r="CR230">
        <v>37473</v>
      </c>
      <c r="CS230">
        <v>38602</v>
      </c>
      <c r="CT230">
        <v>39394</v>
      </c>
      <c r="CU230">
        <v>39076</v>
      </c>
      <c r="CV230">
        <v>39037</v>
      </c>
      <c r="CW230">
        <v>40357</v>
      </c>
      <c r="CX230">
        <v>44381</v>
      </c>
      <c r="CY230">
        <v>47928</v>
      </c>
      <c r="CZ230">
        <v>50201</v>
      </c>
      <c r="DA230">
        <v>53207</v>
      </c>
      <c r="DB230">
        <v>44644</v>
      </c>
      <c r="DC230">
        <v>43176</v>
      </c>
      <c r="DD230">
        <v>42827</v>
      </c>
      <c r="DE230">
        <v>42185</v>
      </c>
      <c r="DF230">
        <v>39695</v>
      </c>
      <c r="DG230">
        <v>38174</v>
      </c>
      <c r="DH230">
        <v>36521</v>
      </c>
      <c r="DI230">
        <v>34617</v>
      </c>
      <c r="DJ230">
        <v>36091</v>
      </c>
      <c r="DK230">
        <v>34062</v>
      </c>
      <c r="DL230">
        <v>34490</v>
      </c>
      <c r="DM230">
        <v>33612</v>
      </c>
      <c r="DN230">
        <v>33324</v>
      </c>
      <c r="DO230">
        <v>33137</v>
      </c>
      <c r="DP230">
        <v>32002</v>
      </c>
      <c r="DQ230">
        <v>31348</v>
      </c>
      <c r="DR230">
        <v>31291</v>
      </c>
      <c r="DS230">
        <v>30933</v>
      </c>
      <c r="DT230">
        <v>30448</v>
      </c>
      <c r="DU230">
        <v>29716</v>
      </c>
      <c r="DV230">
        <v>29100</v>
      </c>
      <c r="DW230">
        <v>28042</v>
      </c>
      <c r="DX230">
        <v>27165</v>
      </c>
      <c r="DY230">
        <v>26212</v>
      </c>
      <c r="DZ230">
        <v>24918</v>
      </c>
      <c r="EA230">
        <v>23847</v>
      </c>
      <c r="EB230">
        <v>22910</v>
      </c>
      <c r="EC230">
        <v>21962</v>
      </c>
      <c r="ED230">
        <v>21049</v>
      </c>
      <c r="EE230">
        <v>20206</v>
      </c>
      <c r="EF230">
        <v>19384</v>
      </c>
      <c r="EG230">
        <v>18066</v>
      </c>
      <c r="EH230">
        <v>16956</v>
      </c>
      <c r="EI230">
        <v>16293</v>
      </c>
      <c r="EJ230">
        <v>14799</v>
      </c>
      <c r="EK230">
        <v>13768</v>
      </c>
      <c r="EL230">
        <v>13408</v>
      </c>
      <c r="EM230">
        <v>12665</v>
      </c>
      <c r="EN230">
        <v>12158</v>
      </c>
      <c r="EO230">
        <v>11405</v>
      </c>
      <c r="EP230">
        <v>10816</v>
      </c>
      <c r="EQ230">
        <v>9915</v>
      </c>
      <c r="ER230">
        <v>9126</v>
      </c>
      <c r="ES230">
        <v>8740</v>
      </c>
      <c r="ET230">
        <v>8185</v>
      </c>
      <c r="EU230">
        <v>7538</v>
      </c>
      <c r="EV230">
        <v>7473</v>
      </c>
      <c r="EW230">
        <v>6258</v>
      </c>
      <c r="EX230">
        <v>0</v>
      </c>
    </row>
    <row r="231" spans="1:154">
      <c r="A231" t="s">
        <v>202</v>
      </c>
      <c r="B231">
        <v>6752</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1000</v>
      </c>
      <c r="BH231">
        <v>3000</v>
      </c>
      <c r="BI231">
        <v>7000</v>
      </c>
      <c r="BJ231">
        <v>11053</v>
      </c>
      <c r="BK231">
        <v>13100</v>
      </c>
      <c r="BL231">
        <v>15200</v>
      </c>
      <c r="BM231">
        <v>17300</v>
      </c>
      <c r="BN231">
        <v>19989</v>
      </c>
      <c r="BO231">
        <v>23238</v>
      </c>
      <c r="BP231">
        <v>26318</v>
      </c>
      <c r="BQ231">
        <v>24145</v>
      </c>
      <c r="BR231">
        <v>29920</v>
      </c>
      <c r="BS231">
        <v>29401</v>
      </c>
      <c r="BT231">
        <v>26976</v>
      </c>
      <c r="BU231">
        <v>26554</v>
      </c>
      <c r="BV231">
        <v>38064</v>
      </c>
      <c r="BW231">
        <v>38017</v>
      </c>
      <c r="BX231">
        <v>39215</v>
      </c>
      <c r="BY231">
        <v>34690</v>
      </c>
      <c r="BZ231">
        <v>44102</v>
      </c>
      <c r="CA231">
        <v>43180</v>
      </c>
      <c r="CB231">
        <v>48611</v>
      </c>
      <c r="CC231">
        <v>57154</v>
      </c>
      <c r="CD231">
        <v>68721</v>
      </c>
      <c r="CE231">
        <v>74764</v>
      </c>
      <c r="CF231">
        <v>76379</v>
      </c>
      <c r="CG231">
        <v>84426</v>
      </c>
      <c r="CH231">
        <v>97518</v>
      </c>
      <c r="CI231">
        <v>101009</v>
      </c>
      <c r="CJ231">
        <v>112890</v>
      </c>
      <c r="CK231">
        <v>120608</v>
      </c>
      <c r="CL231">
        <v>131133</v>
      </c>
      <c r="CM231">
        <v>139852</v>
      </c>
      <c r="CN231">
        <v>155864</v>
      </c>
      <c r="CO231">
        <v>165466</v>
      </c>
      <c r="CP231">
        <v>155735</v>
      </c>
      <c r="CQ231">
        <v>168159</v>
      </c>
      <c r="CR231">
        <v>178512</v>
      </c>
      <c r="CS231">
        <v>188586</v>
      </c>
      <c r="CT231">
        <v>189268</v>
      </c>
      <c r="CU231">
        <v>198970</v>
      </c>
      <c r="CV231">
        <v>200724</v>
      </c>
      <c r="CW231">
        <v>205168</v>
      </c>
      <c r="CX231">
        <v>222812</v>
      </c>
      <c r="CY231">
        <v>258966</v>
      </c>
      <c r="CZ231">
        <v>297503</v>
      </c>
      <c r="DA231">
        <v>338358</v>
      </c>
      <c r="DB231">
        <v>414801</v>
      </c>
      <c r="DC231">
        <v>424456</v>
      </c>
      <c r="DD231">
        <v>444882</v>
      </c>
      <c r="DE231">
        <v>462936</v>
      </c>
      <c r="DF231">
        <v>465676</v>
      </c>
      <c r="DG231">
        <v>473144</v>
      </c>
      <c r="DH231">
        <v>479124</v>
      </c>
      <c r="DI231">
        <v>476660</v>
      </c>
      <c r="DJ231">
        <v>481737</v>
      </c>
      <c r="DK231">
        <v>493010</v>
      </c>
      <c r="DL231">
        <v>501240</v>
      </c>
      <c r="DM231">
        <v>480572</v>
      </c>
      <c r="DN231">
        <v>464350</v>
      </c>
      <c r="DO231">
        <v>460816</v>
      </c>
      <c r="DP231">
        <v>437606</v>
      </c>
      <c r="DQ231">
        <v>404635</v>
      </c>
      <c r="DR231">
        <v>386606</v>
      </c>
      <c r="DS231">
        <v>363452</v>
      </c>
      <c r="DT231">
        <v>372878</v>
      </c>
      <c r="DU231">
        <v>372734</v>
      </c>
      <c r="DV231">
        <v>296013</v>
      </c>
      <c r="DW231">
        <v>295182</v>
      </c>
      <c r="DX231">
        <v>285723</v>
      </c>
      <c r="DY231">
        <v>278737</v>
      </c>
      <c r="DZ231">
        <v>266450</v>
      </c>
      <c r="EA231">
        <v>259196</v>
      </c>
      <c r="EB231">
        <v>252228</v>
      </c>
      <c r="EC231">
        <v>246094</v>
      </c>
      <c r="ED231">
        <v>235672</v>
      </c>
      <c r="EE231">
        <v>227722</v>
      </c>
      <c r="EF231">
        <v>208057</v>
      </c>
      <c r="EG231">
        <v>199648</v>
      </c>
      <c r="EH231">
        <v>185678</v>
      </c>
      <c r="EI231">
        <v>179943</v>
      </c>
      <c r="EJ231">
        <v>168631</v>
      </c>
      <c r="EK231">
        <v>139068</v>
      </c>
      <c r="EL231">
        <v>126274</v>
      </c>
      <c r="EM231">
        <v>120082</v>
      </c>
      <c r="EN231">
        <v>109368</v>
      </c>
      <c r="EO231">
        <v>101425</v>
      </c>
      <c r="EP231">
        <v>95431</v>
      </c>
      <c r="EQ231">
        <v>85789</v>
      </c>
      <c r="ER231">
        <v>77468</v>
      </c>
      <c r="ES231">
        <v>69829</v>
      </c>
      <c r="ET231">
        <v>64293</v>
      </c>
      <c r="EU231">
        <v>57189</v>
      </c>
      <c r="EV231">
        <v>53293</v>
      </c>
      <c r="EW231">
        <v>46019</v>
      </c>
      <c r="EX231">
        <v>0</v>
      </c>
    </row>
    <row r="232" spans="1:154">
      <c r="A232" t="s">
        <v>203</v>
      </c>
      <c r="B232">
        <v>6808</v>
      </c>
      <c r="C232">
        <v>131575</v>
      </c>
      <c r="D232">
        <v>139812</v>
      </c>
      <c r="E232">
        <v>146775</v>
      </c>
      <c r="F232">
        <v>155896</v>
      </c>
      <c r="G232">
        <v>165304</v>
      </c>
      <c r="H232">
        <v>167538</v>
      </c>
      <c r="I232">
        <v>172483</v>
      </c>
      <c r="J232">
        <v>181612</v>
      </c>
      <c r="K232">
        <v>185935</v>
      </c>
      <c r="L232">
        <v>196881</v>
      </c>
      <c r="M232">
        <v>210825</v>
      </c>
      <c r="N232">
        <v>214135</v>
      </c>
      <c r="O232">
        <v>217693</v>
      </c>
      <c r="P232">
        <v>225798</v>
      </c>
      <c r="Q232">
        <v>228761</v>
      </c>
      <c r="R232">
        <v>228975</v>
      </c>
      <c r="S232">
        <v>224972</v>
      </c>
      <c r="T232">
        <v>227116</v>
      </c>
      <c r="U232">
        <v>228043</v>
      </c>
      <c r="V232">
        <v>232592</v>
      </c>
      <c r="W232">
        <v>236014</v>
      </c>
      <c r="X232">
        <v>247376</v>
      </c>
      <c r="Y232">
        <v>256945</v>
      </c>
      <c r="Z232">
        <v>260588</v>
      </c>
      <c r="AA232">
        <v>265132</v>
      </c>
      <c r="AB232">
        <v>272763</v>
      </c>
      <c r="AC232">
        <v>279785</v>
      </c>
      <c r="AD232">
        <v>281721</v>
      </c>
      <c r="AE232">
        <v>276912</v>
      </c>
      <c r="AF232">
        <v>282496</v>
      </c>
      <c r="AG232">
        <v>283494</v>
      </c>
      <c r="AH232">
        <v>288715</v>
      </c>
      <c r="AI232">
        <v>282422</v>
      </c>
      <c r="AJ232">
        <v>288253</v>
      </c>
      <c r="AK232">
        <v>294947</v>
      </c>
      <c r="AL232">
        <v>307313</v>
      </c>
      <c r="AM232">
        <v>307317</v>
      </c>
      <c r="AN232">
        <v>316628</v>
      </c>
      <c r="AO232">
        <v>323781</v>
      </c>
      <c r="AP232">
        <v>334248</v>
      </c>
      <c r="AQ232">
        <v>345213</v>
      </c>
      <c r="AR232">
        <v>345959</v>
      </c>
      <c r="AS232">
        <v>338967</v>
      </c>
      <c r="AT232">
        <v>334500</v>
      </c>
      <c r="AU232">
        <v>328954</v>
      </c>
      <c r="AV232">
        <v>321586</v>
      </c>
      <c r="AW232">
        <v>316029</v>
      </c>
      <c r="AX232">
        <v>320221</v>
      </c>
      <c r="AY232">
        <v>313296</v>
      </c>
      <c r="AZ232">
        <v>306195</v>
      </c>
      <c r="BA232">
        <v>296709</v>
      </c>
      <c r="BB232">
        <v>299511</v>
      </c>
      <c r="BC232">
        <v>305812</v>
      </c>
      <c r="BD232">
        <v>311807</v>
      </c>
      <c r="BE232">
        <v>322300</v>
      </c>
      <c r="BF232">
        <v>335241</v>
      </c>
      <c r="BG232">
        <v>345734</v>
      </c>
      <c r="BH232">
        <v>371051</v>
      </c>
      <c r="BI232">
        <v>388852</v>
      </c>
      <c r="BJ232">
        <v>402982</v>
      </c>
      <c r="BK232">
        <v>407861</v>
      </c>
      <c r="BL232">
        <v>416559</v>
      </c>
      <c r="BM232">
        <v>425019</v>
      </c>
      <c r="BN232">
        <v>433717</v>
      </c>
      <c r="BO232">
        <v>428117</v>
      </c>
      <c r="BP232">
        <v>430996</v>
      </c>
      <c r="BQ232">
        <v>438675</v>
      </c>
      <c r="BR232">
        <v>450734</v>
      </c>
      <c r="BS232">
        <v>445273</v>
      </c>
      <c r="BT232">
        <v>458416</v>
      </c>
      <c r="BU232">
        <v>464461</v>
      </c>
      <c r="BV232">
        <v>473180</v>
      </c>
      <c r="BW232">
        <v>463604</v>
      </c>
      <c r="BX232">
        <v>476732</v>
      </c>
      <c r="BY232">
        <v>484808</v>
      </c>
      <c r="BZ232">
        <v>499668</v>
      </c>
      <c r="CA232">
        <v>508050</v>
      </c>
      <c r="CB232">
        <v>525215</v>
      </c>
      <c r="CC232">
        <v>548867</v>
      </c>
      <c r="CD232">
        <v>599562</v>
      </c>
      <c r="CE232">
        <v>607296</v>
      </c>
      <c r="CF232">
        <v>638404</v>
      </c>
      <c r="CG232">
        <v>679872</v>
      </c>
      <c r="CH232">
        <v>708186</v>
      </c>
      <c r="CI232">
        <v>716575</v>
      </c>
      <c r="CJ232">
        <v>758133</v>
      </c>
      <c r="CK232">
        <v>760526</v>
      </c>
      <c r="CL232">
        <v>778844</v>
      </c>
      <c r="CM232">
        <v>790170</v>
      </c>
      <c r="CN232">
        <v>802941</v>
      </c>
      <c r="CO232">
        <v>819802</v>
      </c>
      <c r="CP232">
        <v>842760</v>
      </c>
      <c r="CQ232">
        <v>842375</v>
      </c>
      <c r="CR232">
        <v>860516</v>
      </c>
      <c r="CS232">
        <v>888462</v>
      </c>
      <c r="CT232">
        <v>908809</v>
      </c>
      <c r="CU232">
        <v>937518</v>
      </c>
      <c r="CV232">
        <v>976853</v>
      </c>
      <c r="CW232">
        <v>1011836</v>
      </c>
      <c r="CX232">
        <v>1187923</v>
      </c>
      <c r="CY232">
        <v>1202274</v>
      </c>
      <c r="CZ232">
        <v>1230281</v>
      </c>
      <c r="DA232">
        <v>1225014</v>
      </c>
      <c r="DB232">
        <v>1248416</v>
      </c>
      <c r="DC232">
        <v>1244980</v>
      </c>
      <c r="DD232">
        <v>1269480</v>
      </c>
      <c r="DE232">
        <v>1262017</v>
      </c>
      <c r="DF232">
        <v>1260602</v>
      </c>
      <c r="DG232">
        <v>1263726</v>
      </c>
      <c r="DH232">
        <v>1295634</v>
      </c>
      <c r="DI232">
        <v>1303286</v>
      </c>
      <c r="DJ232">
        <v>1312102</v>
      </c>
      <c r="DK232">
        <v>1301679</v>
      </c>
      <c r="DL232">
        <v>1327671</v>
      </c>
      <c r="DM232">
        <v>1521573</v>
      </c>
      <c r="DN232">
        <v>1585721</v>
      </c>
      <c r="DO232">
        <v>1637997</v>
      </c>
      <c r="DP232">
        <v>1667181</v>
      </c>
      <c r="DQ232">
        <v>1754360</v>
      </c>
      <c r="DR232">
        <v>1686039</v>
      </c>
      <c r="DS232">
        <v>1598910</v>
      </c>
      <c r="DT232">
        <v>1513990</v>
      </c>
      <c r="DU232">
        <v>1447247</v>
      </c>
      <c r="DV232">
        <v>1403612</v>
      </c>
      <c r="DW232">
        <v>5738915</v>
      </c>
      <c r="DX232">
        <v>5683551</v>
      </c>
      <c r="DY232">
        <v>5597407</v>
      </c>
      <c r="DZ232">
        <v>5572242</v>
      </c>
      <c r="EA232">
        <v>5577395</v>
      </c>
      <c r="EB232">
        <v>5518634</v>
      </c>
      <c r="EC232">
        <v>5444436</v>
      </c>
      <c r="ED232">
        <v>5411077</v>
      </c>
      <c r="EE232">
        <v>5390056</v>
      </c>
      <c r="EF232">
        <v>5361475</v>
      </c>
      <c r="EG232">
        <v>5332083</v>
      </c>
      <c r="EH232">
        <v>5329178</v>
      </c>
      <c r="EI232">
        <v>5323844</v>
      </c>
      <c r="EJ232">
        <v>5377060</v>
      </c>
      <c r="EK232">
        <v>5419343</v>
      </c>
      <c r="EL232">
        <v>5465301</v>
      </c>
      <c r="EM232">
        <v>5437909</v>
      </c>
      <c r="EN232">
        <v>5468084</v>
      </c>
      <c r="EO232">
        <v>5493932</v>
      </c>
      <c r="EP232">
        <v>5542266</v>
      </c>
      <c r="EQ232">
        <v>5509626</v>
      </c>
      <c r="ER232">
        <v>5580896</v>
      </c>
      <c r="ES232">
        <v>5611390</v>
      </c>
      <c r="ET232">
        <v>5666299</v>
      </c>
      <c r="EU232">
        <v>5659102</v>
      </c>
      <c r="EV232">
        <v>5735065</v>
      </c>
      <c r="EW232">
        <v>5769161</v>
      </c>
      <c r="EX232">
        <v>0</v>
      </c>
    </row>
    <row r="233" spans="1:154">
      <c r="A233" t="s">
        <v>204</v>
      </c>
      <c r="B233">
        <v>6784</v>
      </c>
      <c r="C233">
        <v>0</v>
      </c>
      <c r="D233">
        <v>0</v>
      </c>
      <c r="E233">
        <v>0</v>
      </c>
      <c r="F233">
        <v>0</v>
      </c>
      <c r="G233">
        <v>0</v>
      </c>
      <c r="H233">
        <v>0</v>
      </c>
      <c r="I233">
        <v>0</v>
      </c>
      <c r="J233">
        <v>0</v>
      </c>
      <c r="K233">
        <v>0</v>
      </c>
      <c r="L233">
        <v>0</v>
      </c>
      <c r="M233">
        <v>0</v>
      </c>
      <c r="N233">
        <v>0</v>
      </c>
      <c r="O233">
        <v>0</v>
      </c>
      <c r="P233">
        <v>0</v>
      </c>
      <c r="Q233">
        <v>0</v>
      </c>
      <c r="R233">
        <v>0</v>
      </c>
      <c r="S233">
        <v>475</v>
      </c>
      <c r="T233">
        <v>1251</v>
      </c>
      <c r="U233">
        <v>2051</v>
      </c>
      <c r="V233">
        <v>2596</v>
      </c>
      <c r="W233">
        <v>2923</v>
      </c>
      <c r="X233">
        <v>3069</v>
      </c>
      <c r="Y233">
        <v>3165</v>
      </c>
      <c r="Z233">
        <v>3342</v>
      </c>
      <c r="AA233">
        <v>3573</v>
      </c>
      <c r="AB233">
        <v>3832</v>
      </c>
      <c r="AC233">
        <v>4093</v>
      </c>
      <c r="AD233">
        <v>4330</v>
      </c>
      <c r="AE233">
        <v>4540</v>
      </c>
      <c r="AF233">
        <v>4715</v>
      </c>
      <c r="AG233">
        <v>4905</v>
      </c>
      <c r="AH233">
        <v>5158</v>
      </c>
      <c r="AI233">
        <v>5298</v>
      </c>
      <c r="AJ233">
        <v>6268</v>
      </c>
      <c r="AK233">
        <v>6493</v>
      </c>
      <c r="AL233">
        <v>6602</v>
      </c>
      <c r="AM233">
        <v>6321</v>
      </c>
      <c r="AN233">
        <v>6251</v>
      </c>
      <c r="AO233">
        <v>6425</v>
      </c>
      <c r="AP233">
        <v>6314</v>
      </c>
      <c r="AQ233">
        <v>6338</v>
      </c>
      <c r="AR233">
        <v>5944</v>
      </c>
      <c r="AS233">
        <v>6276</v>
      </c>
      <c r="AT233">
        <v>6800</v>
      </c>
      <c r="AU233">
        <v>7249</v>
      </c>
      <c r="AV233">
        <v>7935</v>
      </c>
      <c r="AW233">
        <v>8273</v>
      </c>
      <c r="AX233">
        <v>7832</v>
      </c>
      <c r="AY233">
        <v>7302</v>
      </c>
      <c r="AZ233">
        <v>7513</v>
      </c>
      <c r="BA233">
        <v>7664</v>
      </c>
      <c r="BB233">
        <v>8979</v>
      </c>
      <c r="BC233">
        <v>8589</v>
      </c>
      <c r="BD233">
        <v>8650</v>
      </c>
      <c r="BE233">
        <v>8156</v>
      </c>
      <c r="BF233">
        <v>7406</v>
      </c>
      <c r="BG233">
        <v>7395</v>
      </c>
      <c r="BH233">
        <v>7155</v>
      </c>
      <c r="BI233">
        <v>6715</v>
      </c>
      <c r="BJ233">
        <v>6577</v>
      </c>
      <c r="BK233">
        <v>6731</v>
      </c>
      <c r="BL233">
        <v>6126</v>
      </c>
      <c r="BM233">
        <v>6727</v>
      </c>
      <c r="BN233">
        <v>6599</v>
      </c>
      <c r="BO233">
        <v>6336</v>
      </c>
      <c r="BP233">
        <v>6150</v>
      </c>
      <c r="BQ233">
        <v>5746</v>
      </c>
      <c r="BR233">
        <v>3536</v>
      </c>
      <c r="BS233">
        <v>3018</v>
      </c>
      <c r="BT233">
        <v>2605</v>
      </c>
      <c r="BU233">
        <v>2700</v>
      </c>
      <c r="BV233">
        <v>2400</v>
      </c>
      <c r="BW233">
        <v>2070</v>
      </c>
      <c r="BX233">
        <v>2021</v>
      </c>
      <c r="BY233">
        <v>2010</v>
      </c>
      <c r="BZ233">
        <v>1368</v>
      </c>
      <c r="CA233">
        <v>1424</v>
      </c>
      <c r="CB233">
        <v>1189</v>
      </c>
      <c r="CC233">
        <v>1171</v>
      </c>
      <c r="CD233">
        <v>1090</v>
      </c>
      <c r="CE233">
        <v>1019</v>
      </c>
      <c r="CF233">
        <v>696</v>
      </c>
      <c r="CG233">
        <v>718</v>
      </c>
      <c r="CH233">
        <v>782</v>
      </c>
      <c r="CI233">
        <v>684</v>
      </c>
      <c r="CJ233">
        <v>767</v>
      </c>
      <c r="CK233">
        <v>804</v>
      </c>
      <c r="CL233">
        <v>841</v>
      </c>
      <c r="CM233">
        <v>845</v>
      </c>
      <c r="CN233">
        <v>785</v>
      </c>
      <c r="CO233">
        <v>792</v>
      </c>
      <c r="CP233">
        <v>801</v>
      </c>
      <c r="CQ233">
        <v>762</v>
      </c>
      <c r="CR233">
        <v>480</v>
      </c>
      <c r="CS233">
        <v>493</v>
      </c>
      <c r="CT233">
        <v>448</v>
      </c>
      <c r="CU233">
        <v>415</v>
      </c>
      <c r="CV233">
        <v>378</v>
      </c>
      <c r="CW233">
        <v>372</v>
      </c>
      <c r="CX233">
        <v>346</v>
      </c>
      <c r="CY233">
        <v>348</v>
      </c>
      <c r="CZ233">
        <v>208</v>
      </c>
      <c r="DA233">
        <v>68</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row>
    <row r="234" spans="1:154">
      <c r="A234" t="s">
        <v>205</v>
      </c>
      <c r="B234">
        <v>6782</v>
      </c>
      <c r="C234">
        <v>21814</v>
      </c>
      <c r="D234">
        <v>23430</v>
      </c>
      <c r="E234">
        <v>24000</v>
      </c>
      <c r="F234">
        <v>25923</v>
      </c>
      <c r="G234">
        <v>27714</v>
      </c>
      <c r="H234">
        <v>27859</v>
      </c>
      <c r="I234">
        <v>28800</v>
      </c>
      <c r="J234">
        <v>29228</v>
      </c>
      <c r="K234">
        <v>30300</v>
      </c>
      <c r="L234">
        <v>31285</v>
      </c>
      <c r="M234">
        <v>32050</v>
      </c>
      <c r="N234">
        <v>30704</v>
      </c>
      <c r="O234">
        <v>30331</v>
      </c>
      <c r="P234">
        <v>31021</v>
      </c>
      <c r="Q234">
        <v>30600</v>
      </c>
      <c r="R234">
        <v>29061</v>
      </c>
      <c r="S234">
        <v>29000</v>
      </c>
      <c r="T234">
        <v>29158</v>
      </c>
      <c r="U234">
        <v>29150</v>
      </c>
      <c r="V234">
        <v>28564</v>
      </c>
      <c r="W234">
        <v>29200</v>
      </c>
      <c r="X234">
        <v>28832</v>
      </c>
      <c r="Y234">
        <v>28940</v>
      </c>
      <c r="Z234">
        <v>26929</v>
      </c>
      <c r="AA234">
        <v>25850</v>
      </c>
      <c r="AB234">
        <v>25004</v>
      </c>
      <c r="AC234">
        <v>24560</v>
      </c>
      <c r="AD234">
        <v>22023</v>
      </c>
      <c r="AE234">
        <v>20779</v>
      </c>
      <c r="AF234">
        <v>20685</v>
      </c>
      <c r="AG234">
        <v>19426</v>
      </c>
      <c r="AH234">
        <v>18963</v>
      </c>
      <c r="AI234">
        <v>18048</v>
      </c>
      <c r="AJ234">
        <v>18277</v>
      </c>
      <c r="AK234">
        <v>18512</v>
      </c>
      <c r="AL234">
        <v>18151</v>
      </c>
      <c r="AM234">
        <v>18514</v>
      </c>
      <c r="AN234">
        <v>19343</v>
      </c>
      <c r="AO234">
        <v>19546</v>
      </c>
      <c r="AP234">
        <v>17494</v>
      </c>
      <c r="AQ234">
        <v>17699</v>
      </c>
      <c r="AR234">
        <v>18553</v>
      </c>
      <c r="AS234">
        <v>18700</v>
      </c>
      <c r="AT234">
        <v>19383</v>
      </c>
      <c r="AU234">
        <v>19300</v>
      </c>
      <c r="AV234">
        <v>19600</v>
      </c>
      <c r="AW234">
        <v>19800</v>
      </c>
      <c r="AX234">
        <v>19900</v>
      </c>
      <c r="AY234">
        <v>19700</v>
      </c>
      <c r="AZ234">
        <v>21329</v>
      </c>
      <c r="BA234">
        <v>22007</v>
      </c>
      <c r="BB234">
        <v>22690</v>
      </c>
      <c r="BC234">
        <v>23321</v>
      </c>
      <c r="BD234">
        <v>23467</v>
      </c>
      <c r="BE234">
        <v>23552</v>
      </c>
      <c r="BF234">
        <v>24040</v>
      </c>
      <c r="BG234">
        <v>23807</v>
      </c>
      <c r="BH234">
        <v>24119</v>
      </c>
      <c r="BI234">
        <v>24460</v>
      </c>
      <c r="BJ234">
        <v>25449</v>
      </c>
      <c r="BK234">
        <v>26284</v>
      </c>
      <c r="BL234">
        <v>25965</v>
      </c>
      <c r="BM234">
        <v>26035</v>
      </c>
      <c r="BN234">
        <v>26279</v>
      </c>
      <c r="BO234">
        <v>27119</v>
      </c>
      <c r="BP234">
        <v>27695</v>
      </c>
      <c r="BQ234">
        <v>28858</v>
      </c>
      <c r="BR234">
        <v>30156</v>
      </c>
      <c r="BS234">
        <v>31513</v>
      </c>
      <c r="BT234">
        <v>31816</v>
      </c>
      <c r="BU234">
        <v>31329</v>
      </c>
      <c r="BV234">
        <v>31576</v>
      </c>
      <c r="BW234">
        <v>31700</v>
      </c>
      <c r="BX234">
        <v>32446</v>
      </c>
      <c r="BY234">
        <v>32655</v>
      </c>
      <c r="BZ234">
        <v>31576</v>
      </c>
      <c r="CA234">
        <v>32714</v>
      </c>
      <c r="CB234">
        <v>32500</v>
      </c>
      <c r="CC234">
        <v>34000</v>
      </c>
      <c r="CD234">
        <v>34921</v>
      </c>
      <c r="CE234">
        <v>34627</v>
      </c>
      <c r="CF234">
        <v>34944</v>
      </c>
      <c r="CG234">
        <v>35439</v>
      </c>
      <c r="CH234">
        <v>35815</v>
      </c>
      <c r="CI234">
        <v>36192</v>
      </c>
      <c r="CJ234">
        <v>36845</v>
      </c>
      <c r="CK234">
        <v>37408</v>
      </c>
      <c r="CL234">
        <v>38897</v>
      </c>
      <c r="CM234">
        <v>38959</v>
      </c>
      <c r="CN234">
        <v>40139</v>
      </c>
      <c r="CO234">
        <v>40374</v>
      </c>
      <c r="CP234">
        <v>41759</v>
      </c>
      <c r="CQ234">
        <v>42009</v>
      </c>
      <c r="CR234">
        <v>43204</v>
      </c>
      <c r="CS234">
        <v>43135</v>
      </c>
      <c r="CT234">
        <v>43783</v>
      </c>
      <c r="CU234">
        <v>43130</v>
      </c>
      <c r="CV234">
        <v>42791</v>
      </c>
      <c r="CW234">
        <v>42450</v>
      </c>
      <c r="CX234">
        <v>43822</v>
      </c>
      <c r="CY234">
        <v>44272</v>
      </c>
      <c r="CZ234">
        <v>43219</v>
      </c>
      <c r="DA234">
        <v>43050</v>
      </c>
      <c r="DB234">
        <v>43574</v>
      </c>
      <c r="DC234">
        <v>44640</v>
      </c>
      <c r="DD234">
        <v>45879</v>
      </c>
      <c r="DE234">
        <v>47736</v>
      </c>
      <c r="DF234">
        <v>51632</v>
      </c>
      <c r="DG234">
        <v>53280</v>
      </c>
      <c r="DH234">
        <v>56091</v>
      </c>
      <c r="DI234">
        <v>58097</v>
      </c>
      <c r="DJ234">
        <v>63539</v>
      </c>
      <c r="DK234">
        <v>65732</v>
      </c>
      <c r="DL234">
        <v>66616</v>
      </c>
      <c r="DM234">
        <v>70211</v>
      </c>
      <c r="DN234">
        <v>75483</v>
      </c>
      <c r="DO234">
        <v>81277</v>
      </c>
      <c r="DP234">
        <v>87127</v>
      </c>
      <c r="DQ234">
        <v>79785</v>
      </c>
      <c r="DR234">
        <v>80252</v>
      </c>
      <c r="DS234">
        <v>80032</v>
      </c>
      <c r="DT234">
        <v>80293</v>
      </c>
      <c r="DU234">
        <v>78118</v>
      </c>
      <c r="DV234">
        <v>80028</v>
      </c>
      <c r="DW234">
        <v>77717</v>
      </c>
      <c r="DX234">
        <v>76517</v>
      </c>
      <c r="DY234">
        <v>81885</v>
      </c>
      <c r="DZ234">
        <v>87277</v>
      </c>
      <c r="EA234">
        <v>89616</v>
      </c>
      <c r="EB234">
        <v>85106</v>
      </c>
      <c r="EC234">
        <v>80956</v>
      </c>
      <c r="ED234">
        <v>83752</v>
      </c>
      <c r="EE234">
        <v>86614</v>
      </c>
      <c r="EF234">
        <v>86963</v>
      </c>
      <c r="EG234">
        <v>89250</v>
      </c>
      <c r="EH234">
        <v>92068</v>
      </c>
      <c r="EI234">
        <v>91400</v>
      </c>
      <c r="EJ234">
        <v>90288</v>
      </c>
      <c r="EK234">
        <v>89673</v>
      </c>
      <c r="EL234">
        <v>94975</v>
      </c>
      <c r="EM234">
        <v>98320</v>
      </c>
      <c r="EN234">
        <v>97422</v>
      </c>
      <c r="EO234">
        <v>99310</v>
      </c>
      <c r="EP234">
        <v>106135</v>
      </c>
      <c r="EQ234">
        <v>104993</v>
      </c>
      <c r="ER234">
        <v>106561</v>
      </c>
      <c r="ES234">
        <v>110316</v>
      </c>
      <c r="ET234">
        <v>114970</v>
      </c>
      <c r="EU234">
        <v>116320</v>
      </c>
      <c r="EV234">
        <v>119360</v>
      </c>
      <c r="EW234">
        <v>115882</v>
      </c>
      <c r="EX234">
        <v>0</v>
      </c>
    </row>
    <row r="235" spans="1:154">
      <c r="A235" t="s">
        <v>206</v>
      </c>
      <c r="B235">
        <v>6780</v>
      </c>
      <c r="C235">
        <v>31881</v>
      </c>
      <c r="D235">
        <v>35071</v>
      </c>
      <c r="E235">
        <v>38596</v>
      </c>
      <c r="F235">
        <v>41838</v>
      </c>
      <c r="G235">
        <v>44122</v>
      </c>
      <c r="H235">
        <v>42364</v>
      </c>
      <c r="I235">
        <v>44161</v>
      </c>
      <c r="J235">
        <v>48963</v>
      </c>
      <c r="K235">
        <v>49175</v>
      </c>
      <c r="L235">
        <v>56095</v>
      </c>
      <c r="M235">
        <v>64347</v>
      </c>
      <c r="N235">
        <v>65194</v>
      </c>
      <c r="O235">
        <v>66162</v>
      </c>
      <c r="P235">
        <v>69398</v>
      </c>
      <c r="Q235">
        <v>67642</v>
      </c>
      <c r="R235">
        <v>66001</v>
      </c>
      <c r="S235">
        <v>60016</v>
      </c>
      <c r="T235">
        <v>58793</v>
      </c>
      <c r="U235">
        <v>57862</v>
      </c>
      <c r="V235">
        <v>58953</v>
      </c>
      <c r="W235">
        <v>57608</v>
      </c>
      <c r="X235">
        <v>65859</v>
      </c>
      <c r="Y235">
        <v>73005</v>
      </c>
      <c r="Z235">
        <v>74621</v>
      </c>
      <c r="AA235">
        <v>74691</v>
      </c>
      <c r="AB235">
        <v>79629</v>
      </c>
      <c r="AC235">
        <v>85745</v>
      </c>
      <c r="AD235">
        <v>88835</v>
      </c>
      <c r="AE235">
        <v>87231</v>
      </c>
      <c r="AF235">
        <v>94840</v>
      </c>
      <c r="AG235">
        <v>99036</v>
      </c>
      <c r="AH235">
        <v>108645</v>
      </c>
      <c r="AI235">
        <v>106760</v>
      </c>
      <c r="AJ235">
        <v>114335</v>
      </c>
      <c r="AK235">
        <v>120090</v>
      </c>
      <c r="AL235">
        <v>133058</v>
      </c>
      <c r="AM235">
        <v>129506</v>
      </c>
      <c r="AN235">
        <v>134835</v>
      </c>
      <c r="AO235">
        <v>141562</v>
      </c>
      <c r="AP235">
        <v>152781</v>
      </c>
      <c r="AQ235">
        <v>163783</v>
      </c>
      <c r="AR235">
        <v>161874</v>
      </c>
      <c r="AS235">
        <v>151110</v>
      </c>
      <c r="AT235">
        <v>141797</v>
      </c>
      <c r="AU235">
        <v>132852</v>
      </c>
      <c r="AV235">
        <v>126295</v>
      </c>
      <c r="AW235">
        <v>117886</v>
      </c>
      <c r="AX235">
        <v>117103</v>
      </c>
      <c r="AY235">
        <v>107004</v>
      </c>
      <c r="AZ235">
        <v>94742</v>
      </c>
      <c r="BA235">
        <v>83945</v>
      </c>
      <c r="BB235">
        <v>79065</v>
      </c>
      <c r="BC235">
        <v>76275</v>
      </c>
      <c r="BD235">
        <v>76859</v>
      </c>
      <c r="BE235">
        <v>80158</v>
      </c>
      <c r="BF235">
        <v>79881</v>
      </c>
      <c r="BG235">
        <v>84970</v>
      </c>
      <c r="BH235">
        <v>92074</v>
      </c>
      <c r="BI235">
        <v>98923</v>
      </c>
      <c r="BJ235">
        <v>103131</v>
      </c>
      <c r="BK235">
        <v>100423</v>
      </c>
      <c r="BL235">
        <v>108501</v>
      </c>
      <c r="BM235">
        <v>116186</v>
      </c>
      <c r="BN235">
        <v>125889</v>
      </c>
      <c r="BO235">
        <v>119995</v>
      </c>
      <c r="BP235">
        <v>120533</v>
      </c>
      <c r="BQ235">
        <v>122110</v>
      </c>
      <c r="BR235">
        <v>132263</v>
      </c>
      <c r="BS235">
        <v>131373</v>
      </c>
      <c r="BT235">
        <v>144946</v>
      </c>
      <c r="BU235">
        <v>153291</v>
      </c>
      <c r="BV235">
        <v>161369</v>
      </c>
      <c r="BW235">
        <v>156644</v>
      </c>
      <c r="BX235">
        <v>172367</v>
      </c>
      <c r="BY235">
        <v>181809</v>
      </c>
      <c r="BZ235">
        <v>197788</v>
      </c>
      <c r="CA235">
        <v>205890</v>
      </c>
      <c r="CB235">
        <v>225086</v>
      </c>
      <c r="CC235">
        <v>245658</v>
      </c>
      <c r="CD235">
        <v>288189</v>
      </c>
      <c r="CE235">
        <v>298750</v>
      </c>
      <c r="CF235">
        <v>328519</v>
      </c>
      <c r="CG235">
        <v>365294</v>
      </c>
      <c r="CH235">
        <v>395745</v>
      </c>
      <c r="CI235">
        <v>404299</v>
      </c>
      <c r="CJ235">
        <v>436609</v>
      </c>
      <c r="CK235">
        <v>429835</v>
      </c>
      <c r="CL235">
        <v>437861</v>
      </c>
      <c r="CM235">
        <v>444849</v>
      </c>
      <c r="CN235">
        <v>446041</v>
      </c>
      <c r="CO235">
        <v>455395</v>
      </c>
      <c r="CP235">
        <v>463297</v>
      </c>
      <c r="CQ235">
        <v>455508</v>
      </c>
      <c r="CR235">
        <v>459445</v>
      </c>
      <c r="CS235">
        <v>470969</v>
      </c>
      <c r="CT235">
        <v>470482</v>
      </c>
      <c r="CU235">
        <v>476335</v>
      </c>
      <c r="CV235">
        <v>486026</v>
      </c>
      <c r="CW235">
        <v>490275</v>
      </c>
      <c r="CX235">
        <v>501682</v>
      </c>
      <c r="CY235">
        <v>516628</v>
      </c>
      <c r="CZ235">
        <v>558066</v>
      </c>
      <c r="DA235">
        <v>554265</v>
      </c>
      <c r="DB235">
        <v>575816</v>
      </c>
      <c r="DC235">
        <v>578567</v>
      </c>
      <c r="DD235">
        <v>611878</v>
      </c>
      <c r="DE235">
        <v>614476</v>
      </c>
      <c r="DF235">
        <v>620167</v>
      </c>
      <c r="DG235">
        <v>616867</v>
      </c>
      <c r="DH235">
        <v>641491</v>
      </c>
      <c r="DI235">
        <v>643680</v>
      </c>
      <c r="DJ235">
        <v>641386</v>
      </c>
      <c r="DK235">
        <v>624424</v>
      </c>
      <c r="DL235">
        <v>641952</v>
      </c>
      <c r="DM235">
        <v>821754</v>
      </c>
      <c r="DN235">
        <v>867142</v>
      </c>
      <c r="DO235">
        <v>895835</v>
      </c>
      <c r="DP235">
        <v>906478</v>
      </c>
      <c r="DQ235">
        <v>1003427</v>
      </c>
      <c r="DR235">
        <v>900464</v>
      </c>
      <c r="DS235">
        <v>792936</v>
      </c>
      <c r="DT235">
        <v>720547</v>
      </c>
      <c r="DU235">
        <v>658669</v>
      </c>
      <c r="DV235">
        <v>615900</v>
      </c>
      <c r="DW235">
        <v>556786</v>
      </c>
      <c r="DX235">
        <v>522625</v>
      </c>
      <c r="DY235">
        <v>479720</v>
      </c>
      <c r="DZ235">
        <v>463986</v>
      </c>
      <c r="EA235">
        <v>433213</v>
      </c>
      <c r="EB235">
        <v>415106</v>
      </c>
      <c r="EC235">
        <v>398850</v>
      </c>
      <c r="ED235">
        <v>403286</v>
      </c>
      <c r="EE235">
        <v>380666</v>
      </c>
      <c r="EF235">
        <v>404343</v>
      </c>
      <c r="EG235">
        <v>398302</v>
      </c>
      <c r="EH235">
        <v>413600</v>
      </c>
      <c r="EI235">
        <v>407411</v>
      </c>
      <c r="EJ235">
        <v>450701</v>
      </c>
      <c r="EK235">
        <v>457668</v>
      </c>
      <c r="EL235">
        <v>492559</v>
      </c>
      <c r="EM235">
        <v>478540</v>
      </c>
      <c r="EN235">
        <v>530562</v>
      </c>
      <c r="EO235">
        <v>539790</v>
      </c>
      <c r="EP235">
        <v>565672</v>
      </c>
      <c r="EQ235">
        <v>536597</v>
      </c>
      <c r="ER235">
        <v>588152</v>
      </c>
      <c r="ES235">
        <v>586233</v>
      </c>
      <c r="ET235">
        <v>631233</v>
      </c>
      <c r="EU235">
        <v>613759</v>
      </c>
      <c r="EV235">
        <v>684959</v>
      </c>
      <c r="EW235">
        <v>684866</v>
      </c>
      <c r="EX235">
        <v>0</v>
      </c>
    </row>
    <row r="236" spans="1:154">
      <c r="A236" t="s">
        <v>208</v>
      </c>
      <c r="B236">
        <v>6758</v>
      </c>
      <c r="C236">
        <v>76850</v>
      </c>
      <c r="D236">
        <v>80171</v>
      </c>
      <c r="E236">
        <v>82904</v>
      </c>
      <c r="F236">
        <v>86630</v>
      </c>
      <c r="G236">
        <v>91736</v>
      </c>
      <c r="H236">
        <v>95193</v>
      </c>
      <c r="I236">
        <v>97244</v>
      </c>
      <c r="J236">
        <v>100782</v>
      </c>
      <c r="K236">
        <v>103049</v>
      </c>
      <c r="L236">
        <v>105852</v>
      </c>
      <c r="M236">
        <v>110097</v>
      </c>
      <c r="N236">
        <v>113411</v>
      </c>
      <c r="O236">
        <v>116158</v>
      </c>
      <c r="P236">
        <v>119961</v>
      </c>
      <c r="Q236">
        <v>124500</v>
      </c>
      <c r="R236">
        <v>127500</v>
      </c>
      <c r="S236">
        <v>129691</v>
      </c>
      <c r="T236">
        <v>132551</v>
      </c>
      <c r="U236">
        <v>133975</v>
      </c>
      <c r="V236">
        <v>137898</v>
      </c>
      <c r="W236">
        <v>141926</v>
      </c>
      <c r="X236">
        <v>144588</v>
      </c>
      <c r="Y236">
        <v>146406</v>
      </c>
      <c r="Z236">
        <v>150123</v>
      </c>
      <c r="AA236">
        <v>155376</v>
      </c>
      <c r="AB236">
        <v>158216</v>
      </c>
      <c r="AC236">
        <v>158983</v>
      </c>
      <c r="AD236">
        <v>159734</v>
      </c>
      <c r="AE236">
        <v>157415</v>
      </c>
      <c r="AF236">
        <v>154448</v>
      </c>
      <c r="AG236">
        <v>152140</v>
      </c>
      <c r="AH236">
        <v>147775</v>
      </c>
      <c r="AI236">
        <v>144011</v>
      </c>
      <c r="AJ236">
        <v>140414</v>
      </c>
      <c r="AK236">
        <v>140290</v>
      </c>
      <c r="AL236">
        <v>139459</v>
      </c>
      <c r="AM236">
        <v>142285</v>
      </c>
      <c r="AN236">
        <v>144704</v>
      </c>
      <c r="AO236">
        <v>143781</v>
      </c>
      <c r="AP236">
        <v>144457</v>
      </c>
      <c r="AQ236">
        <v>143720</v>
      </c>
      <c r="AR236">
        <v>145345</v>
      </c>
      <c r="AS236">
        <v>147965</v>
      </c>
      <c r="AT236">
        <v>150491</v>
      </c>
      <c r="AU236">
        <v>152793</v>
      </c>
      <c r="AV236">
        <v>150461</v>
      </c>
      <c r="AW236">
        <v>152202</v>
      </c>
      <c r="AX236">
        <v>156143</v>
      </c>
      <c r="AY236">
        <v>159163</v>
      </c>
      <c r="AZ236">
        <v>161994</v>
      </c>
      <c r="BA236">
        <v>162324</v>
      </c>
      <c r="BB236">
        <v>167673</v>
      </c>
      <c r="BC236">
        <v>175727</v>
      </c>
      <c r="BD236">
        <v>180157</v>
      </c>
      <c r="BE236">
        <v>186746</v>
      </c>
      <c r="BF236">
        <v>199742</v>
      </c>
      <c r="BG236">
        <v>204935</v>
      </c>
      <c r="BH236">
        <v>222373</v>
      </c>
      <c r="BI236">
        <v>232709</v>
      </c>
      <c r="BJ236">
        <v>241020</v>
      </c>
      <c r="BK236">
        <v>246877</v>
      </c>
      <c r="BL236">
        <v>247264</v>
      </c>
      <c r="BM236">
        <v>246636</v>
      </c>
      <c r="BN236">
        <v>244580</v>
      </c>
      <c r="BO236">
        <v>243207</v>
      </c>
      <c r="BP236">
        <v>243507</v>
      </c>
      <c r="BQ236">
        <v>247915</v>
      </c>
      <c r="BR236">
        <v>250443</v>
      </c>
      <c r="BS236">
        <v>245489</v>
      </c>
      <c r="BT236">
        <v>245397</v>
      </c>
      <c r="BU236">
        <v>244274</v>
      </c>
      <c r="BV236">
        <v>244083</v>
      </c>
      <c r="BW236">
        <v>240344</v>
      </c>
      <c r="BX236">
        <v>238410</v>
      </c>
      <c r="BY236">
        <v>237933</v>
      </c>
      <c r="BZ236">
        <v>239416</v>
      </c>
      <c r="CA236">
        <v>240297</v>
      </c>
      <c r="CB236">
        <v>240847</v>
      </c>
      <c r="CC236">
        <v>241288</v>
      </c>
      <c r="CD236">
        <v>246992</v>
      </c>
      <c r="CE236">
        <v>242665</v>
      </c>
      <c r="CF236">
        <v>242425</v>
      </c>
      <c r="CG236">
        <v>242639</v>
      </c>
      <c r="CH236">
        <v>242035</v>
      </c>
      <c r="CI236">
        <v>243696</v>
      </c>
      <c r="CJ236">
        <v>252740</v>
      </c>
      <c r="CK236">
        <v>257009</v>
      </c>
      <c r="CL236">
        <v>264253</v>
      </c>
      <c r="CM236">
        <v>267937</v>
      </c>
      <c r="CN236">
        <v>277238</v>
      </c>
      <c r="CO236">
        <v>283950</v>
      </c>
      <c r="CP236">
        <v>297476</v>
      </c>
      <c r="CQ236">
        <v>305120</v>
      </c>
      <c r="CR236">
        <v>316662</v>
      </c>
      <c r="CS236">
        <v>333009</v>
      </c>
      <c r="CT236">
        <v>357278</v>
      </c>
      <c r="CU236">
        <v>382396</v>
      </c>
      <c r="CV236">
        <v>416408</v>
      </c>
      <c r="CW236">
        <v>451559</v>
      </c>
      <c r="CX236">
        <v>621521</v>
      </c>
      <c r="CY236">
        <v>625062</v>
      </c>
      <c r="CZ236">
        <v>626560</v>
      </c>
      <c r="DA236">
        <v>627631</v>
      </c>
      <c r="DB236">
        <v>629026</v>
      </c>
      <c r="DC236">
        <v>621773</v>
      </c>
      <c r="DD236">
        <v>611723</v>
      </c>
      <c r="DE236">
        <v>599805</v>
      </c>
      <c r="DF236">
        <v>588803</v>
      </c>
      <c r="DG236">
        <v>593579</v>
      </c>
      <c r="DH236">
        <v>598052</v>
      </c>
      <c r="DI236">
        <v>601509</v>
      </c>
      <c r="DJ236">
        <v>607177</v>
      </c>
      <c r="DK236">
        <v>611523</v>
      </c>
      <c r="DL236">
        <v>619103</v>
      </c>
      <c r="DM236">
        <v>629608</v>
      </c>
      <c r="DN236">
        <v>643096</v>
      </c>
      <c r="DO236">
        <v>660885</v>
      </c>
      <c r="DP236">
        <v>673576</v>
      </c>
      <c r="DQ236">
        <v>671148</v>
      </c>
      <c r="DR236">
        <v>705323</v>
      </c>
      <c r="DS236">
        <v>725942</v>
      </c>
      <c r="DT236">
        <v>713150</v>
      </c>
      <c r="DU236">
        <v>710460</v>
      </c>
      <c r="DV236">
        <v>707684</v>
      </c>
      <c r="DW236">
        <v>5104412</v>
      </c>
      <c r="DX236">
        <v>5084409</v>
      </c>
      <c r="DY236">
        <v>5035802</v>
      </c>
      <c r="DZ236">
        <v>5020979</v>
      </c>
      <c r="EA236">
        <v>5054566</v>
      </c>
      <c r="EB236">
        <v>5018422</v>
      </c>
      <c r="EC236">
        <v>4964630</v>
      </c>
      <c r="ED236">
        <v>4924039</v>
      </c>
      <c r="EE236">
        <v>4922776</v>
      </c>
      <c r="EF236">
        <v>4870169</v>
      </c>
      <c r="EG236">
        <v>4844531</v>
      </c>
      <c r="EH236">
        <v>4823510</v>
      </c>
      <c r="EI236">
        <v>4825033</v>
      </c>
      <c r="EJ236">
        <v>4836071</v>
      </c>
      <c r="EK236">
        <v>4872002</v>
      </c>
      <c r="EL236">
        <v>4877767</v>
      </c>
      <c r="EM236">
        <v>4861049</v>
      </c>
      <c r="EN236">
        <v>4840100</v>
      </c>
      <c r="EO236">
        <v>4854832</v>
      </c>
      <c r="EP236">
        <v>4870459</v>
      </c>
      <c r="EQ236">
        <v>4868036</v>
      </c>
      <c r="ER236">
        <v>4886183</v>
      </c>
      <c r="ES236">
        <v>4914841</v>
      </c>
      <c r="ET236">
        <v>4920096</v>
      </c>
      <c r="EU236">
        <v>4929023</v>
      </c>
      <c r="EV236">
        <v>4930746</v>
      </c>
      <c r="EW236">
        <v>4968413</v>
      </c>
      <c r="EX236">
        <v>0</v>
      </c>
    </row>
    <row r="237" spans="1:154">
      <c r="A237" t="s">
        <v>209</v>
      </c>
      <c r="B237">
        <v>6760</v>
      </c>
      <c r="C237">
        <v>44367</v>
      </c>
      <c r="D237">
        <v>46341</v>
      </c>
      <c r="E237">
        <v>47778</v>
      </c>
      <c r="F237">
        <v>50128</v>
      </c>
      <c r="G237">
        <v>53327</v>
      </c>
      <c r="H237">
        <v>54775</v>
      </c>
      <c r="I237">
        <v>55536</v>
      </c>
      <c r="J237">
        <v>57758</v>
      </c>
      <c r="K237">
        <v>58050</v>
      </c>
      <c r="L237">
        <v>58624</v>
      </c>
      <c r="M237">
        <v>61015</v>
      </c>
      <c r="N237">
        <v>63990</v>
      </c>
      <c r="O237">
        <v>65298</v>
      </c>
      <c r="P237">
        <v>67837</v>
      </c>
      <c r="Q237">
        <v>71692</v>
      </c>
      <c r="R237">
        <v>74316</v>
      </c>
      <c r="S237">
        <v>76228</v>
      </c>
      <c r="T237">
        <v>78617</v>
      </c>
      <c r="U237">
        <v>79822</v>
      </c>
      <c r="V237">
        <v>83685</v>
      </c>
      <c r="W237">
        <v>87569</v>
      </c>
      <c r="X237">
        <v>89128</v>
      </c>
      <c r="Y237">
        <v>90598</v>
      </c>
      <c r="Z237">
        <v>94426</v>
      </c>
      <c r="AA237">
        <v>99584</v>
      </c>
      <c r="AB237">
        <v>102889</v>
      </c>
      <c r="AC237">
        <v>104812</v>
      </c>
      <c r="AD237">
        <v>111639</v>
      </c>
      <c r="AE237">
        <v>111517</v>
      </c>
      <c r="AF237">
        <v>108912</v>
      </c>
      <c r="AG237">
        <v>107951</v>
      </c>
      <c r="AH237">
        <v>105943</v>
      </c>
      <c r="AI237">
        <v>103920</v>
      </c>
      <c r="AJ237">
        <v>101270</v>
      </c>
      <c r="AK237">
        <v>102506</v>
      </c>
      <c r="AL237">
        <v>102840</v>
      </c>
      <c r="AM237">
        <v>106069</v>
      </c>
      <c r="AN237">
        <v>108749</v>
      </c>
      <c r="AO237">
        <v>108159</v>
      </c>
      <c r="AP237">
        <v>109044</v>
      </c>
      <c r="AQ237">
        <v>108372</v>
      </c>
      <c r="AR237">
        <v>109892</v>
      </c>
      <c r="AS237">
        <v>112360</v>
      </c>
      <c r="AT237">
        <v>114121</v>
      </c>
      <c r="AU237">
        <v>116565</v>
      </c>
      <c r="AV237">
        <v>114468</v>
      </c>
      <c r="AW237">
        <v>115825</v>
      </c>
      <c r="AX237">
        <v>119462</v>
      </c>
      <c r="AY237">
        <v>122760</v>
      </c>
      <c r="AZ237">
        <v>125485</v>
      </c>
      <c r="BA237">
        <v>125887</v>
      </c>
      <c r="BB237">
        <v>130700</v>
      </c>
      <c r="BC237">
        <v>138227</v>
      </c>
      <c r="BD237">
        <v>142379</v>
      </c>
      <c r="BE237">
        <v>148618</v>
      </c>
      <c r="BF237">
        <v>161047</v>
      </c>
      <c r="BG237">
        <v>166021</v>
      </c>
      <c r="BH237">
        <v>183355</v>
      </c>
      <c r="BI237">
        <v>193292</v>
      </c>
      <c r="BJ237">
        <v>201093</v>
      </c>
      <c r="BK237">
        <v>206572</v>
      </c>
      <c r="BL237">
        <v>206827</v>
      </c>
      <c r="BM237">
        <v>206185</v>
      </c>
      <c r="BN237">
        <v>204067</v>
      </c>
      <c r="BO237">
        <v>202815</v>
      </c>
      <c r="BP237">
        <v>203073</v>
      </c>
      <c r="BQ237">
        <v>207233</v>
      </c>
      <c r="BR237">
        <v>209497</v>
      </c>
      <c r="BS237">
        <v>204128</v>
      </c>
      <c r="BT237">
        <v>204200</v>
      </c>
      <c r="BU237">
        <v>203072</v>
      </c>
      <c r="BV237">
        <v>202918</v>
      </c>
      <c r="BW237">
        <v>199191</v>
      </c>
      <c r="BX237">
        <v>197408</v>
      </c>
      <c r="BY237">
        <v>196864</v>
      </c>
      <c r="BZ237">
        <v>198229</v>
      </c>
      <c r="CA237">
        <v>199413</v>
      </c>
      <c r="CB237">
        <v>199675</v>
      </c>
      <c r="CC237">
        <v>199440</v>
      </c>
      <c r="CD237">
        <v>203861</v>
      </c>
      <c r="CE237">
        <v>198401</v>
      </c>
      <c r="CF237">
        <v>196222</v>
      </c>
      <c r="CG237">
        <v>195029</v>
      </c>
      <c r="CH237">
        <v>193454</v>
      </c>
      <c r="CI237">
        <v>193464</v>
      </c>
      <c r="CJ237">
        <v>201549</v>
      </c>
      <c r="CK237">
        <v>204646</v>
      </c>
      <c r="CL237">
        <v>209580</v>
      </c>
      <c r="CM237">
        <v>210690</v>
      </c>
      <c r="CN237">
        <v>217118</v>
      </c>
      <c r="CO237">
        <v>221119</v>
      </c>
      <c r="CP237">
        <v>231241</v>
      </c>
      <c r="CQ237">
        <v>235721</v>
      </c>
      <c r="CR237">
        <v>243980</v>
      </c>
      <c r="CS237">
        <v>256993</v>
      </c>
      <c r="CT237">
        <v>276813</v>
      </c>
      <c r="CU237">
        <v>299877</v>
      </c>
      <c r="CV237">
        <v>331377</v>
      </c>
      <c r="CW237">
        <v>366451</v>
      </c>
      <c r="CX237">
        <v>519127</v>
      </c>
      <c r="CY237">
        <v>518086</v>
      </c>
      <c r="CZ237">
        <v>514961</v>
      </c>
      <c r="DA237">
        <v>511066</v>
      </c>
      <c r="DB237">
        <v>508610</v>
      </c>
      <c r="DC237">
        <v>498023</v>
      </c>
      <c r="DD237">
        <v>485593</v>
      </c>
      <c r="DE237">
        <v>470659</v>
      </c>
      <c r="DF237">
        <v>453866</v>
      </c>
      <c r="DG237">
        <v>454842</v>
      </c>
      <c r="DH237">
        <v>456117</v>
      </c>
      <c r="DI237">
        <v>456652</v>
      </c>
      <c r="DJ237">
        <v>457587</v>
      </c>
      <c r="DK237">
        <v>455227</v>
      </c>
      <c r="DL237">
        <v>453856</v>
      </c>
      <c r="DM237">
        <v>456689</v>
      </c>
      <c r="DN237">
        <v>447861</v>
      </c>
      <c r="DO237">
        <v>450945</v>
      </c>
      <c r="DP237">
        <v>450970</v>
      </c>
      <c r="DQ237">
        <v>434338</v>
      </c>
      <c r="DR237">
        <v>456647</v>
      </c>
      <c r="DS237">
        <v>469826</v>
      </c>
      <c r="DT237">
        <v>450019</v>
      </c>
      <c r="DU237">
        <v>440459</v>
      </c>
      <c r="DV237">
        <v>433446</v>
      </c>
      <c r="DW237">
        <v>4783934</v>
      </c>
      <c r="DX237">
        <v>4763409</v>
      </c>
      <c r="DY237">
        <v>4711756</v>
      </c>
      <c r="DZ237">
        <v>4690718</v>
      </c>
      <c r="EA237">
        <v>4723822</v>
      </c>
      <c r="EB237">
        <v>4688305</v>
      </c>
      <c r="EC237">
        <v>4631976</v>
      </c>
      <c r="ED237">
        <v>4587726</v>
      </c>
      <c r="EE237">
        <v>4583096</v>
      </c>
      <c r="EF237">
        <v>4530002</v>
      </c>
      <c r="EG237">
        <v>4498932</v>
      </c>
      <c r="EH237">
        <v>4475578</v>
      </c>
      <c r="EI237">
        <v>4479370</v>
      </c>
      <c r="EJ237">
        <v>4492827</v>
      </c>
      <c r="EK237">
        <v>4533723</v>
      </c>
      <c r="EL237">
        <v>4546391</v>
      </c>
      <c r="EM237">
        <v>4532161</v>
      </c>
      <c r="EN237">
        <v>4515219</v>
      </c>
      <c r="EO237">
        <v>4527219</v>
      </c>
      <c r="EP237">
        <v>4537869</v>
      </c>
      <c r="EQ237">
        <v>4528289</v>
      </c>
      <c r="ER237">
        <v>4540203</v>
      </c>
      <c r="ES237">
        <v>4568403</v>
      </c>
      <c r="ET237">
        <v>4568674</v>
      </c>
      <c r="EU237">
        <v>4574741</v>
      </c>
      <c r="EV237">
        <v>4574885</v>
      </c>
      <c r="EW237">
        <v>4602390</v>
      </c>
      <c r="EX237">
        <v>0</v>
      </c>
    </row>
    <row r="238" spans="1:154">
      <c r="A238" t="s">
        <v>210</v>
      </c>
      <c r="B238">
        <v>6764</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4386382</v>
      </c>
      <c r="DX238">
        <v>4238699</v>
      </c>
      <c r="DY238">
        <v>4177242</v>
      </c>
      <c r="DZ238">
        <v>4141016</v>
      </c>
      <c r="EA238">
        <v>4170451</v>
      </c>
      <c r="EB238">
        <v>4146393</v>
      </c>
      <c r="EC238">
        <v>4085277</v>
      </c>
      <c r="ED238">
        <v>4032089</v>
      </c>
      <c r="EE238">
        <v>4033763</v>
      </c>
      <c r="EF238">
        <v>3998215</v>
      </c>
      <c r="EG238">
        <v>3978020</v>
      </c>
      <c r="EH238">
        <v>3958029</v>
      </c>
      <c r="EI238">
        <v>3982163</v>
      </c>
      <c r="EJ238">
        <v>4005631</v>
      </c>
      <c r="EK238">
        <v>4064330</v>
      </c>
      <c r="EL238">
        <v>4087746</v>
      </c>
      <c r="EM238">
        <v>4085637</v>
      </c>
      <c r="EN238">
        <v>4073245</v>
      </c>
      <c r="EO238">
        <v>4090790</v>
      </c>
      <c r="EP238">
        <v>4104240</v>
      </c>
      <c r="EQ238">
        <v>4098890</v>
      </c>
      <c r="ER238">
        <v>4120515</v>
      </c>
      <c r="ES238">
        <v>4161963</v>
      </c>
      <c r="ET238">
        <v>4171764</v>
      </c>
      <c r="EU238">
        <v>4180628</v>
      </c>
      <c r="EV238">
        <v>4186270</v>
      </c>
      <c r="EW238">
        <v>4221174</v>
      </c>
      <c r="EX238">
        <v>0</v>
      </c>
    </row>
    <row r="239" spans="1:154">
      <c r="A239" t="s">
        <v>211</v>
      </c>
      <c r="B239">
        <v>6762</v>
      </c>
      <c r="C239">
        <v>44367</v>
      </c>
      <c r="D239">
        <v>46341</v>
      </c>
      <c r="E239">
        <v>47778</v>
      </c>
      <c r="F239">
        <v>50128</v>
      </c>
      <c r="G239">
        <v>53327</v>
      </c>
      <c r="H239">
        <v>54775</v>
      </c>
      <c r="I239">
        <v>55536</v>
      </c>
      <c r="J239">
        <v>57758</v>
      </c>
      <c r="K239">
        <v>58050</v>
      </c>
      <c r="L239">
        <v>58624</v>
      </c>
      <c r="M239">
        <v>61015</v>
      </c>
      <c r="N239">
        <v>63990</v>
      </c>
      <c r="O239">
        <v>65298</v>
      </c>
      <c r="P239">
        <v>67837</v>
      </c>
      <c r="Q239">
        <v>71692</v>
      </c>
      <c r="R239">
        <v>74316</v>
      </c>
      <c r="S239">
        <v>76228</v>
      </c>
      <c r="T239">
        <v>78617</v>
      </c>
      <c r="U239">
        <v>79822</v>
      </c>
      <c r="V239">
        <v>83685</v>
      </c>
      <c r="W239">
        <v>87569</v>
      </c>
      <c r="X239">
        <v>89128</v>
      </c>
      <c r="Y239">
        <v>90598</v>
      </c>
      <c r="Z239">
        <v>94426</v>
      </c>
      <c r="AA239">
        <v>99584</v>
      </c>
      <c r="AB239">
        <v>102889</v>
      </c>
      <c r="AC239">
        <v>104812</v>
      </c>
      <c r="AD239">
        <v>111639</v>
      </c>
      <c r="AE239">
        <v>111517</v>
      </c>
      <c r="AF239">
        <v>108912</v>
      </c>
      <c r="AG239">
        <v>107951</v>
      </c>
      <c r="AH239">
        <v>105943</v>
      </c>
      <c r="AI239">
        <v>103920</v>
      </c>
      <c r="AJ239">
        <v>101270</v>
      </c>
      <c r="AK239">
        <v>102506</v>
      </c>
      <c r="AL239">
        <v>102840</v>
      </c>
      <c r="AM239">
        <v>106069</v>
      </c>
      <c r="AN239">
        <v>108749</v>
      </c>
      <c r="AO239">
        <v>108159</v>
      </c>
      <c r="AP239">
        <v>109044</v>
      </c>
      <c r="AQ239">
        <v>108372</v>
      </c>
      <c r="AR239">
        <v>109892</v>
      </c>
      <c r="AS239">
        <v>112360</v>
      </c>
      <c r="AT239">
        <v>114121</v>
      </c>
      <c r="AU239">
        <v>116565</v>
      </c>
      <c r="AV239">
        <v>114468</v>
      </c>
      <c r="AW239">
        <v>115825</v>
      </c>
      <c r="AX239">
        <v>119462</v>
      </c>
      <c r="AY239">
        <v>122760</v>
      </c>
      <c r="AZ239">
        <v>125485</v>
      </c>
      <c r="BA239">
        <v>125887</v>
      </c>
      <c r="BB239">
        <v>130700</v>
      </c>
      <c r="BC239">
        <v>138227</v>
      </c>
      <c r="BD239">
        <v>142379</v>
      </c>
      <c r="BE239">
        <v>148618</v>
      </c>
      <c r="BF239">
        <v>161047</v>
      </c>
      <c r="BG239">
        <v>166021</v>
      </c>
      <c r="BH239">
        <v>183355</v>
      </c>
      <c r="BI239">
        <v>193292</v>
      </c>
      <c r="BJ239">
        <v>201093</v>
      </c>
      <c r="BK239">
        <v>206572</v>
      </c>
      <c r="BL239">
        <v>206827</v>
      </c>
      <c r="BM239">
        <v>206185</v>
      </c>
      <c r="BN239">
        <v>204067</v>
      </c>
      <c r="BO239">
        <v>202815</v>
      </c>
      <c r="BP239">
        <v>203073</v>
      </c>
      <c r="BQ239">
        <v>207233</v>
      </c>
      <c r="BR239">
        <v>209497</v>
      </c>
      <c r="BS239">
        <v>204128</v>
      </c>
      <c r="BT239">
        <v>204200</v>
      </c>
      <c r="BU239">
        <v>203072</v>
      </c>
      <c r="BV239">
        <v>202918</v>
      </c>
      <c r="BW239">
        <v>199191</v>
      </c>
      <c r="BX239">
        <v>197408</v>
      </c>
      <c r="BY239">
        <v>196864</v>
      </c>
      <c r="BZ239">
        <v>198229</v>
      </c>
      <c r="CA239">
        <v>199413</v>
      </c>
      <c r="CB239">
        <v>199675</v>
      </c>
      <c r="CC239">
        <v>199440</v>
      </c>
      <c r="CD239">
        <v>203861</v>
      </c>
      <c r="CE239">
        <v>198401</v>
      </c>
      <c r="CF239">
        <v>196222</v>
      </c>
      <c r="CG239">
        <v>195029</v>
      </c>
      <c r="CH239">
        <v>193454</v>
      </c>
      <c r="CI239">
        <v>193464</v>
      </c>
      <c r="CJ239">
        <v>201549</v>
      </c>
      <c r="CK239">
        <v>204646</v>
      </c>
      <c r="CL239">
        <v>209580</v>
      </c>
      <c r="CM239">
        <v>210690</v>
      </c>
      <c r="CN239">
        <v>217118</v>
      </c>
      <c r="CO239">
        <v>221119</v>
      </c>
      <c r="CP239">
        <v>231241</v>
      </c>
      <c r="CQ239">
        <v>235721</v>
      </c>
      <c r="CR239">
        <v>243980</v>
      </c>
      <c r="CS239">
        <v>256993</v>
      </c>
      <c r="CT239">
        <v>276813</v>
      </c>
      <c r="CU239">
        <v>299877</v>
      </c>
      <c r="CV239">
        <v>331377</v>
      </c>
      <c r="CW239">
        <v>366451</v>
      </c>
      <c r="CX239">
        <v>519127</v>
      </c>
      <c r="CY239">
        <v>518086</v>
      </c>
      <c r="CZ239">
        <v>514961</v>
      </c>
      <c r="DA239">
        <v>511066</v>
      </c>
      <c r="DB239">
        <v>508610</v>
      </c>
      <c r="DC239">
        <v>498023</v>
      </c>
      <c r="DD239">
        <v>485593</v>
      </c>
      <c r="DE239">
        <v>470659</v>
      </c>
      <c r="DF239">
        <v>453866</v>
      </c>
      <c r="DG239">
        <v>454842</v>
      </c>
      <c r="DH239">
        <v>456117</v>
      </c>
      <c r="DI239">
        <v>456652</v>
      </c>
      <c r="DJ239">
        <v>457587</v>
      </c>
      <c r="DK239">
        <v>455227</v>
      </c>
      <c r="DL239">
        <v>453856</v>
      </c>
      <c r="DM239">
        <v>456689</v>
      </c>
      <c r="DN239">
        <v>447861</v>
      </c>
      <c r="DO239">
        <v>450945</v>
      </c>
      <c r="DP239">
        <v>450970</v>
      </c>
      <c r="DQ239">
        <v>434338</v>
      </c>
      <c r="DR239">
        <v>456647</v>
      </c>
      <c r="DS239">
        <v>469826</v>
      </c>
      <c r="DT239">
        <v>450019</v>
      </c>
      <c r="DU239">
        <v>440459</v>
      </c>
      <c r="DV239">
        <v>433446</v>
      </c>
      <c r="DW239">
        <v>397552</v>
      </c>
      <c r="DX239">
        <v>524710</v>
      </c>
      <c r="DY239">
        <v>534514</v>
      </c>
      <c r="DZ239">
        <v>549702</v>
      </c>
      <c r="EA239">
        <v>553371</v>
      </c>
      <c r="EB239">
        <v>541912</v>
      </c>
      <c r="EC239">
        <v>546699</v>
      </c>
      <c r="ED239">
        <v>555637</v>
      </c>
      <c r="EE239">
        <v>549333</v>
      </c>
      <c r="EF239">
        <v>531787</v>
      </c>
      <c r="EG239">
        <v>520912</v>
      </c>
      <c r="EH239">
        <v>517549</v>
      </c>
      <c r="EI239">
        <v>497207</v>
      </c>
      <c r="EJ239">
        <v>487196</v>
      </c>
      <c r="EK239">
        <v>469393</v>
      </c>
      <c r="EL239">
        <v>458645</v>
      </c>
      <c r="EM239">
        <v>446524</v>
      </c>
      <c r="EN239">
        <v>441974</v>
      </c>
      <c r="EO239">
        <v>436429</v>
      </c>
      <c r="EP239">
        <v>433629</v>
      </c>
      <c r="EQ239">
        <v>429399</v>
      </c>
      <c r="ER239">
        <v>419688</v>
      </c>
      <c r="ES239">
        <v>406440</v>
      </c>
      <c r="ET239">
        <v>396910</v>
      </c>
      <c r="EU239">
        <v>394113</v>
      </c>
      <c r="EV239">
        <v>388615</v>
      </c>
      <c r="EW239">
        <v>381216</v>
      </c>
      <c r="EX239">
        <v>0</v>
      </c>
    </row>
    <row r="240" spans="1:154">
      <c r="A240" t="s">
        <v>212</v>
      </c>
      <c r="B240">
        <v>6766</v>
      </c>
      <c r="C240">
        <v>6460</v>
      </c>
      <c r="D240">
        <v>6412</v>
      </c>
      <c r="E240">
        <v>6522</v>
      </c>
      <c r="F240">
        <v>6583</v>
      </c>
      <c r="G240">
        <v>6619</v>
      </c>
      <c r="H240">
        <v>6557</v>
      </c>
      <c r="I240">
        <v>6643</v>
      </c>
      <c r="J240">
        <v>6744</v>
      </c>
      <c r="K240">
        <v>6724</v>
      </c>
      <c r="L240">
        <v>6705</v>
      </c>
      <c r="M240">
        <v>6717</v>
      </c>
      <c r="N240">
        <v>5482</v>
      </c>
      <c r="O240">
        <v>5459</v>
      </c>
      <c r="P240">
        <v>5434</v>
      </c>
      <c r="Q240">
        <v>5396</v>
      </c>
      <c r="R240">
        <v>5361</v>
      </c>
      <c r="S240">
        <v>5351</v>
      </c>
      <c r="T240">
        <v>5389</v>
      </c>
      <c r="U240">
        <v>5293</v>
      </c>
      <c r="V240">
        <v>5284</v>
      </c>
      <c r="W240">
        <v>5336</v>
      </c>
      <c r="X240">
        <v>6157</v>
      </c>
      <c r="Y240">
        <v>6281</v>
      </c>
      <c r="Z240">
        <v>6510</v>
      </c>
      <c r="AA240">
        <v>6752</v>
      </c>
      <c r="AB240">
        <v>7277</v>
      </c>
      <c r="AC240">
        <v>7811</v>
      </c>
      <c r="AD240">
        <v>8457</v>
      </c>
      <c r="AE240">
        <v>7872</v>
      </c>
      <c r="AF240">
        <v>9139</v>
      </c>
      <c r="AG240">
        <v>9440</v>
      </c>
      <c r="AH240">
        <v>8731</v>
      </c>
      <c r="AI240">
        <v>8200</v>
      </c>
      <c r="AJ240">
        <v>8476</v>
      </c>
      <c r="AK240">
        <v>8353</v>
      </c>
      <c r="AL240">
        <v>8425</v>
      </c>
      <c r="AM240">
        <v>8596</v>
      </c>
      <c r="AN240">
        <v>8909</v>
      </c>
      <c r="AO240">
        <v>9156</v>
      </c>
      <c r="AP240">
        <v>9528</v>
      </c>
      <c r="AQ240">
        <v>9843</v>
      </c>
      <c r="AR240">
        <v>10334</v>
      </c>
      <c r="AS240">
        <v>10876</v>
      </c>
      <c r="AT240">
        <v>12029</v>
      </c>
      <c r="AU240">
        <v>12104</v>
      </c>
      <c r="AV240">
        <v>12087</v>
      </c>
      <c r="AW240">
        <v>12693</v>
      </c>
      <c r="AX240">
        <v>13219</v>
      </c>
      <c r="AY240">
        <v>13111</v>
      </c>
      <c r="AZ240">
        <v>13388</v>
      </c>
      <c r="BA240">
        <v>13489</v>
      </c>
      <c r="BB240">
        <v>14198</v>
      </c>
      <c r="BC240">
        <v>14702</v>
      </c>
      <c r="BD240">
        <v>14958</v>
      </c>
      <c r="BE240">
        <v>15284</v>
      </c>
      <c r="BF240">
        <v>15828</v>
      </c>
      <c r="BG240">
        <v>16160</v>
      </c>
      <c r="BH240">
        <v>16378</v>
      </c>
      <c r="BI240">
        <v>16892</v>
      </c>
      <c r="BJ240">
        <v>17517</v>
      </c>
      <c r="BK240">
        <v>17963</v>
      </c>
      <c r="BL240">
        <v>18163</v>
      </c>
      <c r="BM240">
        <v>18245</v>
      </c>
      <c r="BN240">
        <v>18376</v>
      </c>
      <c r="BO240">
        <v>18170</v>
      </c>
      <c r="BP240">
        <v>18127</v>
      </c>
      <c r="BQ240">
        <v>18288</v>
      </c>
      <c r="BR240">
        <v>18466</v>
      </c>
      <c r="BS240">
        <v>18639</v>
      </c>
      <c r="BT240">
        <v>18234</v>
      </c>
      <c r="BU240">
        <v>17991</v>
      </c>
      <c r="BV240">
        <v>17702</v>
      </c>
      <c r="BW240">
        <v>17330</v>
      </c>
      <c r="BX240">
        <v>16792</v>
      </c>
      <c r="BY240">
        <v>16492</v>
      </c>
      <c r="BZ240">
        <v>16215</v>
      </c>
      <c r="CA240">
        <v>15439</v>
      </c>
      <c r="CB240">
        <v>15226</v>
      </c>
      <c r="CC240">
        <v>15412</v>
      </c>
      <c r="CD240">
        <v>16175</v>
      </c>
      <c r="CE240">
        <v>17149</v>
      </c>
      <c r="CF240">
        <v>18693</v>
      </c>
      <c r="CG240">
        <v>19863</v>
      </c>
      <c r="CH240">
        <v>20497</v>
      </c>
      <c r="CI240">
        <v>21749</v>
      </c>
      <c r="CJ240">
        <v>22308</v>
      </c>
      <c r="CK240">
        <v>23063</v>
      </c>
      <c r="CL240">
        <v>24951</v>
      </c>
      <c r="CM240">
        <v>26763</v>
      </c>
      <c r="CN240">
        <v>28781</v>
      </c>
      <c r="CO240">
        <v>30632</v>
      </c>
      <c r="CP240">
        <v>33178</v>
      </c>
      <c r="CQ240">
        <v>35011</v>
      </c>
      <c r="CR240">
        <v>36530</v>
      </c>
      <c r="CS240">
        <v>38572</v>
      </c>
      <c r="CT240">
        <v>41684</v>
      </c>
      <c r="CU240">
        <v>44829</v>
      </c>
      <c r="CV240">
        <v>48496</v>
      </c>
      <c r="CW240">
        <v>49760</v>
      </c>
      <c r="CX240">
        <v>68197</v>
      </c>
      <c r="CY240">
        <v>71827</v>
      </c>
      <c r="CZ240">
        <v>75523</v>
      </c>
      <c r="DA240">
        <v>79560</v>
      </c>
      <c r="DB240">
        <v>82451</v>
      </c>
      <c r="DC240">
        <v>84797</v>
      </c>
      <c r="DD240">
        <v>86183</v>
      </c>
      <c r="DE240">
        <v>88173</v>
      </c>
      <c r="DF240">
        <v>92960</v>
      </c>
      <c r="DG240">
        <v>96216</v>
      </c>
      <c r="DH240">
        <v>98847</v>
      </c>
      <c r="DI240">
        <v>101212</v>
      </c>
      <c r="DJ240">
        <v>105364</v>
      </c>
      <c r="DK240">
        <v>111275</v>
      </c>
      <c r="DL240">
        <v>119386</v>
      </c>
      <c r="DM240">
        <v>126227</v>
      </c>
      <c r="DN240">
        <v>147674</v>
      </c>
      <c r="DO240">
        <v>159245</v>
      </c>
      <c r="DP240">
        <v>169605</v>
      </c>
      <c r="DQ240">
        <v>181157</v>
      </c>
      <c r="DR240">
        <v>190189</v>
      </c>
      <c r="DS240">
        <v>194934</v>
      </c>
      <c r="DT240">
        <v>199127</v>
      </c>
      <c r="DU240">
        <v>203042</v>
      </c>
      <c r="DV240">
        <v>204378</v>
      </c>
      <c r="DW240">
        <v>249691</v>
      </c>
      <c r="DX240">
        <v>249209</v>
      </c>
      <c r="DY240">
        <v>251333</v>
      </c>
      <c r="DZ240">
        <v>256458</v>
      </c>
      <c r="EA240">
        <v>256052</v>
      </c>
      <c r="EB240">
        <v>254613</v>
      </c>
      <c r="EC240">
        <v>256391</v>
      </c>
      <c r="ED240">
        <v>259230</v>
      </c>
      <c r="EE240">
        <v>261304</v>
      </c>
      <c r="EF240">
        <v>260427</v>
      </c>
      <c r="EG240">
        <v>264566</v>
      </c>
      <c r="EH240">
        <v>265454</v>
      </c>
      <c r="EI240">
        <v>261918</v>
      </c>
      <c r="EJ240">
        <v>258068</v>
      </c>
      <c r="EK240">
        <v>251803</v>
      </c>
      <c r="EL240">
        <v>243506</v>
      </c>
      <c r="EM240">
        <v>238893</v>
      </c>
      <c r="EN240">
        <v>234298</v>
      </c>
      <c r="EO240">
        <v>236446</v>
      </c>
      <c r="EP240">
        <v>240780</v>
      </c>
      <c r="EQ240">
        <v>247138</v>
      </c>
      <c r="ER240">
        <v>252800</v>
      </c>
      <c r="ES240">
        <v>252762</v>
      </c>
      <c r="ET240">
        <v>256887</v>
      </c>
      <c r="EU240">
        <v>259051</v>
      </c>
      <c r="EV240">
        <v>259806</v>
      </c>
      <c r="EW240">
        <v>269196</v>
      </c>
      <c r="EX240">
        <v>0</v>
      </c>
    </row>
    <row r="241" spans="1:154">
      <c r="A241" t="s">
        <v>213</v>
      </c>
      <c r="B241">
        <v>6770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58932</v>
      </c>
      <c r="DX241">
        <v>60027</v>
      </c>
      <c r="DY241">
        <v>63026</v>
      </c>
      <c r="DZ241">
        <v>75393</v>
      </c>
      <c r="EA241">
        <v>81361</v>
      </c>
      <c r="EB241">
        <v>87329</v>
      </c>
      <c r="EC241">
        <v>92643</v>
      </c>
      <c r="ED241">
        <v>99872</v>
      </c>
      <c r="EE241">
        <v>106214</v>
      </c>
      <c r="EF241">
        <v>111346</v>
      </c>
      <c r="EG241">
        <v>118601</v>
      </c>
      <c r="EH241">
        <v>127401</v>
      </c>
      <c r="EI241">
        <v>133944</v>
      </c>
      <c r="EJ241">
        <v>139239</v>
      </c>
      <c r="EK241">
        <v>141890</v>
      </c>
      <c r="EL241">
        <v>146258</v>
      </c>
      <c r="EM241">
        <v>148832</v>
      </c>
      <c r="EN241">
        <v>151046</v>
      </c>
      <c r="EO241">
        <v>157464</v>
      </c>
      <c r="EP241">
        <v>164055</v>
      </c>
      <c r="EQ241">
        <v>170312</v>
      </c>
      <c r="ER241">
        <v>179268</v>
      </c>
      <c r="ES241">
        <v>181543</v>
      </c>
      <c r="ET241">
        <v>185253</v>
      </c>
      <c r="EU241">
        <v>193238</v>
      </c>
      <c r="EV241">
        <v>199047</v>
      </c>
      <c r="EW241">
        <v>214151</v>
      </c>
      <c r="EX241">
        <v>0</v>
      </c>
    </row>
    <row r="242" spans="1:154">
      <c r="A242" t="s">
        <v>214</v>
      </c>
      <c r="B242">
        <v>6768</v>
      </c>
      <c r="C242">
        <v>6460</v>
      </c>
      <c r="D242">
        <v>6412</v>
      </c>
      <c r="E242">
        <v>6522</v>
      </c>
      <c r="F242">
        <v>6583</v>
      </c>
      <c r="G242">
        <v>6619</v>
      </c>
      <c r="H242">
        <v>6557</v>
      </c>
      <c r="I242">
        <v>6643</v>
      </c>
      <c r="J242">
        <v>6744</v>
      </c>
      <c r="K242">
        <v>6724</v>
      </c>
      <c r="L242">
        <v>6705</v>
      </c>
      <c r="M242">
        <v>6717</v>
      </c>
      <c r="N242">
        <v>5482</v>
      </c>
      <c r="O242">
        <v>5459</v>
      </c>
      <c r="P242">
        <v>5434</v>
      </c>
      <c r="Q242">
        <v>5396</v>
      </c>
      <c r="R242">
        <v>5361</v>
      </c>
      <c r="S242">
        <v>5351</v>
      </c>
      <c r="T242">
        <v>5389</v>
      </c>
      <c r="U242">
        <v>5293</v>
      </c>
      <c r="V242">
        <v>5284</v>
      </c>
      <c r="W242">
        <v>5336</v>
      </c>
      <c r="X242">
        <v>6157</v>
      </c>
      <c r="Y242">
        <v>6281</v>
      </c>
      <c r="Z242">
        <v>6510</v>
      </c>
      <c r="AA242">
        <v>6752</v>
      </c>
      <c r="AB242">
        <v>7277</v>
      </c>
      <c r="AC242">
        <v>7811</v>
      </c>
      <c r="AD242">
        <v>8457</v>
      </c>
      <c r="AE242">
        <v>7872</v>
      </c>
      <c r="AF242">
        <v>9139</v>
      </c>
      <c r="AG242">
        <v>9440</v>
      </c>
      <c r="AH242">
        <v>8731</v>
      </c>
      <c r="AI242">
        <v>8200</v>
      </c>
      <c r="AJ242">
        <v>8476</v>
      </c>
      <c r="AK242">
        <v>8353</v>
      </c>
      <c r="AL242">
        <v>8425</v>
      </c>
      <c r="AM242">
        <v>8596</v>
      </c>
      <c r="AN242">
        <v>8909</v>
      </c>
      <c r="AO242">
        <v>9156</v>
      </c>
      <c r="AP242">
        <v>9528</v>
      </c>
      <c r="AQ242">
        <v>9843</v>
      </c>
      <c r="AR242">
        <v>10334</v>
      </c>
      <c r="AS242">
        <v>10876</v>
      </c>
      <c r="AT242">
        <v>12029</v>
      </c>
      <c r="AU242">
        <v>12104</v>
      </c>
      <c r="AV242">
        <v>12087</v>
      </c>
      <c r="AW242">
        <v>12693</v>
      </c>
      <c r="AX242">
        <v>13219</v>
      </c>
      <c r="AY242">
        <v>13111</v>
      </c>
      <c r="AZ242">
        <v>13388</v>
      </c>
      <c r="BA242">
        <v>13489</v>
      </c>
      <c r="BB242">
        <v>14198</v>
      </c>
      <c r="BC242">
        <v>14702</v>
      </c>
      <c r="BD242">
        <v>14958</v>
      </c>
      <c r="BE242">
        <v>15284</v>
      </c>
      <c r="BF242">
        <v>15828</v>
      </c>
      <c r="BG242">
        <v>16160</v>
      </c>
      <c r="BH242">
        <v>16378</v>
      </c>
      <c r="BI242">
        <v>16892</v>
      </c>
      <c r="BJ242">
        <v>17517</v>
      </c>
      <c r="BK242">
        <v>17963</v>
      </c>
      <c r="BL242">
        <v>18163</v>
      </c>
      <c r="BM242">
        <v>18245</v>
      </c>
      <c r="BN242">
        <v>18376</v>
      </c>
      <c r="BO242">
        <v>18170</v>
      </c>
      <c r="BP242">
        <v>18127</v>
      </c>
      <c r="BQ242">
        <v>18288</v>
      </c>
      <c r="BR242">
        <v>18466</v>
      </c>
      <c r="BS242">
        <v>18639</v>
      </c>
      <c r="BT242">
        <v>18234</v>
      </c>
      <c r="BU242">
        <v>17991</v>
      </c>
      <c r="BV242">
        <v>17702</v>
      </c>
      <c r="BW242">
        <v>17330</v>
      </c>
      <c r="BX242">
        <v>16792</v>
      </c>
      <c r="BY242">
        <v>16492</v>
      </c>
      <c r="BZ242">
        <v>16215</v>
      </c>
      <c r="CA242">
        <v>15439</v>
      </c>
      <c r="CB242">
        <v>15226</v>
      </c>
      <c r="CC242">
        <v>15412</v>
      </c>
      <c r="CD242">
        <v>16175</v>
      </c>
      <c r="CE242">
        <v>17149</v>
      </c>
      <c r="CF242">
        <v>18693</v>
      </c>
      <c r="CG242">
        <v>19863</v>
      </c>
      <c r="CH242">
        <v>20497</v>
      </c>
      <c r="CI242">
        <v>21749</v>
      </c>
      <c r="CJ242">
        <v>22308</v>
      </c>
      <c r="CK242">
        <v>23063</v>
      </c>
      <c r="CL242">
        <v>24951</v>
      </c>
      <c r="CM242">
        <v>26763</v>
      </c>
      <c r="CN242">
        <v>28781</v>
      </c>
      <c r="CO242">
        <v>30632</v>
      </c>
      <c r="CP242">
        <v>33178</v>
      </c>
      <c r="CQ242">
        <v>35011</v>
      </c>
      <c r="CR242">
        <v>36530</v>
      </c>
      <c r="CS242">
        <v>38572</v>
      </c>
      <c r="CT242">
        <v>41684</v>
      </c>
      <c r="CU242">
        <v>44829</v>
      </c>
      <c r="CV242">
        <v>48496</v>
      </c>
      <c r="CW242">
        <v>49760</v>
      </c>
      <c r="CX242">
        <v>68197</v>
      </c>
      <c r="CY242">
        <v>71827</v>
      </c>
      <c r="CZ242">
        <v>75523</v>
      </c>
      <c r="DA242">
        <v>79560</v>
      </c>
      <c r="DB242">
        <v>82451</v>
      </c>
      <c r="DC242">
        <v>84797</v>
      </c>
      <c r="DD242">
        <v>86183</v>
      </c>
      <c r="DE242">
        <v>88173</v>
      </c>
      <c r="DF242">
        <v>92960</v>
      </c>
      <c r="DG242">
        <v>96216</v>
      </c>
      <c r="DH242">
        <v>98847</v>
      </c>
      <c r="DI242">
        <v>101212</v>
      </c>
      <c r="DJ242">
        <v>105364</v>
      </c>
      <c r="DK242">
        <v>111275</v>
      </c>
      <c r="DL242">
        <v>119386</v>
      </c>
      <c r="DM242">
        <v>126227</v>
      </c>
      <c r="DN242">
        <v>147674</v>
      </c>
      <c r="DO242">
        <v>159245</v>
      </c>
      <c r="DP242">
        <v>169605</v>
      </c>
      <c r="DQ242">
        <v>181157</v>
      </c>
      <c r="DR242">
        <v>190189</v>
      </c>
      <c r="DS242">
        <v>194934</v>
      </c>
      <c r="DT242">
        <v>199127</v>
      </c>
      <c r="DU242">
        <v>203042</v>
      </c>
      <c r="DV242">
        <v>204378</v>
      </c>
      <c r="DW242">
        <v>190759</v>
      </c>
      <c r="DX242">
        <v>189182</v>
      </c>
      <c r="DY242">
        <v>188307</v>
      </c>
      <c r="DZ242">
        <v>181065</v>
      </c>
      <c r="EA242">
        <v>174691</v>
      </c>
      <c r="EB242">
        <v>167284</v>
      </c>
      <c r="EC242">
        <v>163748</v>
      </c>
      <c r="ED242">
        <v>159358</v>
      </c>
      <c r="EE242">
        <v>155090</v>
      </c>
      <c r="EF242">
        <v>149081</v>
      </c>
      <c r="EG242">
        <v>145965</v>
      </c>
      <c r="EH242">
        <v>138053</v>
      </c>
      <c r="EI242">
        <v>127974</v>
      </c>
      <c r="EJ242">
        <v>118829</v>
      </c>
      <c r="EK242">
        <v>109913</v>
      </c>
      <c r="EL242">
        <v>97248</v>
      </c>
      <c r="EM242">
        <v>90061</v>
      </c>
      <c r="EN242">
        <v>83252</v>
      </c>
      <c r="EO242">
        <v>78982</v>
      </c>
      <c r="EP242">
        <v>76725</v>
      </c>
      <c r="EQ242">
        <v>76826</v>
      </c>
      <c r="ER242">
        <v>73532</v>
      </c>
      <c r="ES242">
        <v>71219</v>
      </c>
      <c r="ET242">
        <v>71634</v>
      </c>
      <c r="EU242">
        <v>65813</v>
      </c>
      <c r="EV242">
        <v>60759</v>
      </c>
      <c r="EW242">
        <v>55045</v>
      </c>
      <c r="EX242">
        <v>0</v>
      </c>
    </row>
    <row r="243" spans="1:154">
      <c r="A243" t="s">
        <v>215</v>
      </c>
      <c r="B243">
        <v>6772</v>
      </c>
      <c r="C243">
        <v>26023</v>
      </c>
      <c r="D243">
        <v>27418</v>
      </c>
      <c r="E243">
        <v>28604</v>
      </c>
      <c r="F243">
        <v>29919</v>
      </c>
      <c r="G243">
        <v>31790</v>
      </c>
      <c r="H243">
        <v>33861</v>
      </c>
      <c r="I243">
        <v>35065</v>
      </c>
      <c r="J243">
        <v>36280</v>
      </c>
      <c r="K243">
        <v>38275</v>
      </c>
      <c r="L243">
        <v>40523</v>
      </c>
      <c r="M243">
        <v>42365</v>
      </c>
      <c r="N243">
        <v>43939</v>
      </c>
      <c r="O243">
        <v>45401</v>
      </c>
      <c r="P243">
        <v>46690</v>
      </c>
      <c r="Q243">
        <v>47412</v>
      </c>
      <c r="R243">
        <v>47823</v>
      </c>
      <c r="S243">
        <v>48112</v>
      </c>
      <c r="T243">
        <v>48545</v>
      </c>
      <c r="U243">
        <v>48860</v>
      </c>
      <c r="V243">
        <v>48929</v>
      </c>
      <c r="W243">
        <v>49021</v>
      </c>
      <c r="X243">
        <v>49303</v>
      </c>
      <c r="Y243">
        <v>49527</v>
      </c>
      <c r="Z243">
        <v>49187</v>
      </c>
      <c r="AA243">
        <v>49040</v>
      </c>
      <c r="AB243">
        <v>48050</v>
      </c>
      <c r="AC243">
        <v>46360</v>
      </c>
      <c r="AD243">
        <v>39638</v>
      </c>
      <c r="AE243">
        <v>38026</v>
      </c>
      <c r="AF243">
        <v>36397</v>
      </c>
      <c r="AG243">
        <v>34749</v>
      </c>
      <c r="AH243">
        <v>33101</v>
      </c>
      <c r="AI243">
        <v>31891</v>
      </c>
      <c r="AJ243">
        <v>30668</v>
      </c>
      <c r="AK243">
        <v>29431</v>
      </c>
      <c r="AL243">
        <v>28194</v>
      </c>
      <c r="AM243">
        <v>27620</v>
      </c>
      <c r="AN243">
        <v>27046</v>
      </c>
      <c r="AO243">
        <v>26466</v>
      </c>
      <c r="AP243">
        <v>25885</v>
      </c>
      <c r="AQ243">
        <v>25505</v>
      </c>
      <c r="AR243">
        <v>25119</v>
      </c>
      <c r="AS243">
        <v>24730</v>
      </c>
      <c r="AT243">
        <v>24341</v>
      </c>
      <c r="AU243">
        <v>24124</v>
      </c>
      <c r="AV243">
        <v>23905</v>
      </c>
      <c r="AW243">
        <v>23683</v>
      </c>
      <c r="AX243">
        <v>23462</v>
      </c>
      <c r="AY243">
        <v>23292</v>
      </c>
      <c r="AZ243">
        <v>23121</v>
      </c>
      <c r="BA243">
        <v>22948</v>
      </c>
      <c r="BB243">
        <v>22775</v>
      </c>
      <c r="BC243">
        <v>22798</v>
      </c>
      <c r="BD243">
        <v>22821</v>
      </c>
      <c r="BE243">
        <v>22844</v>
      </c>
      <c r="BF243">
        <v>22867</v>
      </c>
      <c r="BG243">
        <v>22754</v>
      </c>
      <c r="BH243">
        <v>22640</v>
      </c>
      <c r="BI243">
        <v>22525</v>
      </c>
      <c r="BJ243">
        <v>22410</v>
      </c>
      <c r="BK243">
        <v>22342</v>
      </c>
      <c r="BL243">
        <v>22274</v>
      </c>
      <c r="BM243">
        <v>22206</v>
      </c>
      <c r="BN243">
        <v>22137</v>
      </c>
      <c r="BO243">
        <v>22222</v>
      </c>
      <c r="BP243">
        <v>22307</v>
      </c>
      <c r="BQ243">
        <v>22394</v>
      </c>
      <c r="BR243">
        <v>22480</v>
      </c>
      <c r="BS243">
        <v>22722</v>
      </c>
      <c r="BT243">
        <v>22963</v>
      </c>
      <c r="BU243">
        <v>23211</v>
      </c>
      <c r="BV243">
        <v>23463</v>
      </c>
      <c r="BW243">
        <v>23823</v>
      </c>
      <c r="BX243">
        <v>24210</v>
      </c>
      <c r="BY243">
        <v>24577</v>
      </c>
      <c r="BZ243">
        <v>24972</v>
      </c>
      <c r="CA243">
        <v>25445</v>
      </c>
      <c r="CB243">
        <v>25946</v>
      </c>
      <c r="CC243">
        <v>26436</v>
      </c>
      <c r="CD243">
        <v>26956</v>
      </c>
      <c r="CE243">
        <v>27115</v>
      </c>
      <c r="CF243">
        <v>27510</v>
      </c>
      <c r="CG243">
        <v>27747</v>
      </c>
      <c r="CH243">
        <v>28084</v>
      </c>
      <c r="CI243">
        <v>28483</v>
      </c>
      <c r="CJ243">
        <v>28883</v>
      </c>
      <c r="CK243">
        <v>29300</v>
      </c>
      <c r="CL243">
        <v>29722</v>
      </c>
      <c r="CM243">
        <v>30484</v>
      </c>
      <c r="CN243">
        <v>31339</v>
      </c>
      <c r="CO243">
        <v>32199</v>
      </c>
      <c r="CP243">
        <v>33057</v>
      </c>
      <c r="CQ243">
        <v>34388</v>
      </c>
      <c r="CR243">
        <v>36152</v>
      </c>
      <c r="CS243">
        <v>37444</v>
      </c>
      <c r="CT243">
        <v>38781</v>
      </c>
      <c r="CU243">
        <v>37690</v>
      </c>
      <c r="CV243">
        <v>36535</v>
      </c>
      <c r="CW243">
        <v>35348</v>
      </c>
      <c r="CX243">
        <v>34197</v>
      </c>
      <c r="CY243">
        <v>35149</v>
      </c>
      <c r="CZ243">
        <v>36076</v>
      </c>
      <c r="DA243">
        <v>37005</v>
      </c>
      <c r="DB243">
        <v>37965</v>
      </c>
      <c r="DC243">
        <v>38953</v>
      </c>
      <c r="DD243">
        <v>39947</v>
      </c>
      <c r="DE243">
        <v>40973</v>
      </c>
      <c r="DF243">
        <v>41977</v>
      </c>
      <c r="DG243">
        <v>42521</v>
      </c>
      <c r="DH243">
        <v>43088</v>
      </c>
      <c r="DI243">
        <v>43645</v>
      </c>
      <c r="DJ243">
        <v>44226</v>
      </c>
      <c r="DK243">
        <v>45021</v>
      </c>
      <c r="DL243">
        <v>45861</v>
      </c>
      <c r="DM243">
        <v>46692</v>
      </c>
      <c r="DN243">
        <v>47561</v>
      </c>
      <c r="DO243">
        <v>50695</v>
      </c>
      <c r="DP243">
        <v>53001</v>
      </c>
      <c r="DQ243">
        <v>55653</v>
      </c>
      <c r="DR243">
        <v>58487</v>
      </c>
      <c r="DS243">
        <v>61182</v>
      </c>
      <c r="DT243">
        <v>64004</v>
      </c>
      <c r="DU243">
        <v>66959</v>
      </c>
      <c r="DV243">
        <v>69860</v>
      </c>
      <c r="DW243">
        <v>70787</v>
      </c>
      <c r="DX243">
        <v>71791</v>
      </c>
      <c r="DY243">
        <v>72713</v>
      </c>
      <c r="DZ243">
        <v>73803</v>
      </c>
      <c r="EA243">
        <v>74692</v>
      </c>
      <c r="EB243">
        <v>75504</v>
      </c>
      <c r="EC243">
        <v>76263</v>
      </c>
      <c r="ED243">
        <v>77083</v>
      </c>
      <c r="EE243">
        <v>78376</v>
      </c>
      <c r="EF243">
        <v>79740</v>
      </c>
      <c r="EG243">
        <v>81033</v>
      </c>
      <c r="EH243">
        <v>82478</v>
      </c>
      <c r="EI243">
        <v>83745</v>
      </c>
      <c r="EJ243">
        <v>85176</v>
      </c>
      <c r="EK243">
        <v>86476</v>
      </c>
      <c r="EL243">
        <v>87870</v>
      </c>
      <c r="EM243">
        <v>89995</v>
      </c>
      <c r="EN243">
        <v>90583</v>
      </c>
      <c r="EO243">
        <v>91167</v>
      </c>
      <c r="EP243">
        <v>91810</v>
      </c>
      <c r="EQ243">
        <v>92609</v>
      </c>
      <c r="ER243">
        <v>93180</v>
      </c>
      <c r="ES243">
        <v>93676</v>
      </c>
      <c r="ET243">
        <v>94535</v>
      </c>
      <c r="EU243">
        <v>95231</v>
      </c>
      <c r="EV243">
        <v>96055</v>
      </c>
      <c r="EW243">
        <v>96827</v>
      </c>
      <c r="EX243">
        <v>0</v>
      </c>
    </row>
    <row r="244" spans="1:154">
      <c r="A244" t="s">
        <v>216</v>
      </c>
      <c r="B244">
        <v>26278</v>
      </c>
      <c r="C244">
        <v>1030</v>
      </c>
      <c r="D244">
        <v>1140</v>
      </c>
      <c r="E244">
        <v>1275</v>
      </c>
      <c r="F244">
        <v>1505</v>
      </c>
      <c r="G244">
        <v>1732</v>
      </c>
      <c r="H244">
        <v>2122</v>
      </c>
      <c r="I244">
        <v>2278</v>
      </c>
      <c r="J244">
        <v>2639</v>
      </c>
      <c r="K244">
        <v>3411</v>
      </c>
      <c r="L244">
        <v>3649</v>
      </c>
      <c r="M244">
        <v>4331</v>
      </c>
      <c r="N244">
        <v>4826</v>
      </c>
      <c r="O244">
        <v>5042</v>
      </c>
      <c r="P244">
        <v>5418</v>
      </c>
      <c r="Q244">
        <v>6019</v>
      </c>
      <c r="R244">
        <v>6413</v>
      </c>
      <c r="S244">
        <v>6391</v>
      </c>
      <c r="T244">
        <v>6946</v>
      </c>
      <c r="U244">
        <v>7600</v>
      </c>
      <c r="V244">
        <v>7866</v>
      </c>
      <c r="W244">
        <v>8056</v>
      </c>
      <c r="X244">
        <v>8912</v>
      </c>
      <c r="Y244">
        <v>9435</v>
      </c>
      <c r="Z244">
        <v>9803</v>
      </c>
      <c r="AA244">
        <v>10164</v>
      </c>
      <c r="AB244">
        <v>10931</v>
      </c>
      <c r="AC244">
        <v>11583</v>
      </c>
      <c r="AD244">
        <v>12279</v>
      </c>
      <c r="AE244">
        <v>12693</v>
      </c>
      <c r="AF244">
        <v>13776</v>
      </c>
      <c r="AG244">
        <v>14195</v>
      </c>
      <c r="AH244">
        <v>14702</v>
      </c>
      <c r="AI244">
        <v>15064</v>
      </c>
      <c r="AJ244">
        <v>16809</v>
      </c>
      <c r="AK244">
        <v>17748</v>
      </c>
      <c r="AL244">
        <v>18400</v>
      </c>
      <c r="AM244">
        <v>18752</v>
      </c>
      <c r="AN244">
        <v>19478</v>
      </c>
      <c r="AO244">
        <v>20580</v>
      </c>
      <c r="AP244">
        <v>21191</v>
      </c>
      <c r="AQ244">
        <v>21705</v>
      </c>
      <c r="AR244">
        <v>21827</v>
      </c>
      <c r="AS244">
        <v>22827</v>
      </c>
      <c r="AT244">
        <v>24630</v>
      </c>
      <c r="AU244">
        <v>25802</v>
      </c>
      <c r="AV244">
        <v>27012</v>
      </c>
      <c r="AW244">
        <v>27896</v>
      </c>
      <c r="AX244">
        <v>28770</v>
      </c>
      <c r="AY244">
        <v>28930</v>
      </c>
      <c r="AZ244">
        <v>29688</v>
      </c>
      <c r="BA244">
        <v>30078</v>
      </c>
      <c r="BB244">
        <v>31801</v>
      </c>
      <c r="BC244">
        <v>32263</v>
      </c>
      <c r="BD244">
        <v>33110</v>
      </c>
      <c r="BE244">
        <v>33664</v>
      </c>
      <c r="BF244">
        <v>33446</v>
      </c>
      <c r="BG244">
        <v>33857</v>
      </c>
      <c r="BH244">
        <v>34299</v>
      </c>
      <c r="BI244">
        <v>34586</v>
      </c>
      <c r="BJ244">
        <v>35197</v>
      </c>
      <c r="BK244">
        <v>36101</v>
      </c>
      <c r="BL244">
        <v>36739</v>
      </c>
      <c r="BM244">
        <v>38071</v>
      </c>
      <c r="BN244">
        <v>38950</v>
      </c>
      <c r="BO244">
        <v>39769</v>
      </c>
      <c r="BP244">
        <v>41007</v>
      </c>
      <c r="BQ244">
        <v>41412</v>
      </c>
      <c r="BR244">
        <v>39513</v>
      </c>
      <c r="BS244">
        <v>38590</v>
      </c>
      <c r="BT244">
        <v>38170</v>
      </c>
      <c r="BU244">
        <v>37391</v>
      </c>
      <c r="BV244">
        <v>38015</v>
      </c>
      <c r="BW244">
        <v>36785</v>
      </c>
      <c r="BX244">
        <v>35337</v>
      </c>
      <c r="BY244">
        <v>34259</v>
      </c>
      <c r="BZ244">
        <v>32765</v>
      </c>
      <c r="CA244">
        <v>31090</v>
      </c>
      <c r="CB244">
        <v>28379</v>
      </c>
      <c r="CC244">
        <v>29468</v>
      </c>
      <c r="CD244">
        <v>31077</v>
      </c>
      <c r="CE244">
        <v>32934</v>
      </c>
      <c r="CF244">
        <v>34127</v>
      </c>
      <c r="CG244">
        <v>37811</v>
      </c>
      <c r="CH244">
        <v>35880</v>
      </c>
      <c r="CI244">
        <v>33599</v>
      </c>
      <c r="CJ244">
        <v>32814</v>
      </c>
      <c r="CK244">
        <v>37214</v>
      </c>
      <c r="CL244">
        <v>38830</v>
      </c>
      <c r="CM244">
        <v>39431</v>
      </c>
      <c r="CN244">
        <v>40464</v>
      </c>
      <c r="CO244">
        <v>41031</v>
      </c>
      <c r="CP244">
        <v>41195</v>
      </c>
      <c r="CQ244">
        <v>40657</v>
      </c>
      <c r="CR244">
        <v>41769</v>
      </c>
      <c r="CS244">
        <v>41933</v>
      </c>
      <c r="CT244">
        <v>37714</v>
      </c>
      <c r="CU244">
        <v>36071</v>
      </c>
      <c r="CV244">
        <v>32006</v>
      </c>
      <c r="CW244">
        <v>27923</v>
      </c>
      <c r="CX244">
        <v>21243</v>
      </c>
      <c r="CY244">
        <v>16660</v>
      </c>
      <c r="CZ244">
        <v>2643</v>
      </c>
      <c r="DA244">
        <v>135</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row>
    <row r="245" spans="1:154">
      <c r="A245" t="s">
        <v>217</v>
      </c>
      <c r="B245">
        <v>6788</v>
      </c>
      <c r="C245">
        <v>2759</v>
      </c>
      <c r="D245">
        <v>2300</v>
      </c>
      <c r="E245">
        <v>2332</v>
      </c>
      <c r="F245">
        <v>2856</v>
      </c>
      <c r="G245">
        <v>2912</v>
      </c>
      <c r="H245">
        <v>2886</v>
      </c>
      <c r="I245">
        <v>3236</v>
      </c>
      <c r="J245">
        <v>4106</v>
      </c>
      <c r="K245">
        <v>5485</v>
      </c>
      <c r="L245">
        <v>3524</v>
      </c>
      <c r="M245">
        <v>3936</v>
      </c>
      <c r="N245">
        <v>4747</v>
      </c>
      <c r="O245">
        <v>4970</v>
      </c>
      <c r="P245">
        <v>4807</v>
      </c>
      <c r="Q245">
        <v>2241</v>
      </c>
      <c r="R245">
        <v>5668</v>
      </c>
      <c r="S245">
        <v>6234</v>
      </c>
      <c r="T245">
        <v>6617</v>
      </c>
      <c r="U245">
        <v>6434</v>
      </c>
      <c r="V245">
        <v>6748</v>
      </c>
      <c r="W245">
        <v>7716</v>
      </c>
      <c r="X245">
        <v>8094</v>
      </c>
      <c r="Y245">
        <v>8952</v>
      </c>
      <c r="Z245">
        <v>9529</v>
      </c>
      <c r="AA245">
        <v>9404</v>
      </c>
      <c r="AB245">
        <v>9422</v>
      </c>
      <c r="AC245">
        <v>7785</v>
      </c>
      <c r="AD245">
        <v>3920</v>
      </c>
      <c r="AE245">
        <v>4444</v>
      </c>
      <c r="AF245">
        <v>514</v>
      </c>
      <c r="AG245">
        <v>1437</v>
      </c>
      <c r="AH245">
        <v>5823</v>
      </c>
      <c r="AI245">
        <v>7649</v>
      </c>
      <c r="AJ245">
        <v>9091</v>
      </c>
      <c r="AK245">
        <v>8668</v>
      </c>
      <c r="AL245">
        <v>12696</v>
      </c>
      <c r="AM245">
        <v>12853</v>
      </c>
      <c r="AN245">
        <v>13753</v>
      </c>
      <c r="AO245">
        <v>15501</v>
      </c>
      <c r="AP245">
        <v>20215</v>
      </c>
      <c r="AQ245">
        <v>18086</v>
      </c>
      <c r="AR245">
        <v>23021</v>
      </c>
      <c r="AS245">
        <v>28430</v>
      </c>
      <c r="AT245">
        <v>30259</v>
      </c>
      <c r="AU245">
        <v>29357</v>
      </c>
      <c r="AV245">
        <v>32687</v>
      </c>
      <c r="AW245">
        <v>31220</v>
      </c>
      <c r="AX245">
        <v>32941</v>
      </c>
      <c r="AY245">
        <v>32294</v>
      </c>
      <c r="AZ245">
        <v>31129</v>
      </c>
      <c r="BA245">
        <v>32173</v>
      </c>
      <c r="BB245">
        <v>39208</v>
      </c>
      <c r="BC245">
        <v>31073</v>
      </c>
      <c r="BD245">
        <v>32356</v>
      </c>
      <c r="BE245">
        <v>33069</v>
      </c>
      <c r="BF245">
        <v>26901</v>
      </c>
      <c r="BG245">
        <v>29477</v>
      </c>
      <c r="BH245">
        <v>28763</v>
      </c>
      <c r="BI245">
        <v>33867</v>
      </c>
      <c r="BJ245">
        <v>32538</v>
      </c>
      <c r="BK245">
        <v>30753</v>
      </c>
      <c r="BL245">
        <v>28368</v>
      </c>
      <c r="BM245">
        <v>26384</v>
      </c>
      <c r="BN245">
        <v>27293</v>
      </c>
      <c r="BO245">
        <v>27502</v>
      </c>
      <c r="BP245">
        <v>29030</v>
      </c>
      <c r="BQ245">
        <v>39114</v>
      </c>
      <c r="BR245">
        <v>26883</v>
      </c>
      <c r="BS245">
        <v>30171</v>
      </c>
      <c r="BT245">
        <v>52654</v>
      </c>
      <c r="BU245">
        <v>52673</v>
      </c>
      <c r="BV245">
        <v>60102</v>
      </c>
      <c r="BW245">
        <v>52769</v>
      </c>
      <c r="BX245">
        <v>56689</v>
      </c>
      <c r="BY245">
        <v>57643</v>
      </c>
      <c r="BZ245">
        <v>67695</v>
      </c>
      <c r="CA245">
        <v>65634</v>
      </c>
      <c r="CB245">
        <v>67938</v>
      </c>
      <c r="CC245">
        <v>65794</v>
      </c>
      <c r="CD245">
        <v>67597</v>
      </c>
      <c r="CE245">
        <v>70415</v>
      </c>
      <c r="CF245">
        <v>69599</v>
      </c>
      <c r="CG245">
        <v>73469</v>
      </c>
      <c r="CH245">
        <v>72549</v>
      </c>
      <c r="CI245">
        <v>75758</v>
      </c>
      <c r="CJ245">
        <v>79187</v>
      </c>
      <c r="CK245">
        <v>80861</v>
      </c>
      <c r="CL245">
        <v>63374</v>
      </c>
      <c r="CM245">
        <v>62923</v>
      </c>
      <c r="CN245">
        <v>63688</v>
      </c>
      <c r="CO245">
        <v>71510</v>
      </c>
      <c r="CP245">
        <v>68910</v>
      </c>
      <c r="CQ245">
        <v>68694</v>
      </c>
      <c r="CR245">
        <v>74141</v>
      </c>
      <c r="CS245">
        <v>85291</v>
      </c>
      <c r="CT245">
        <v>90867</v>
      </c>
      <c r="CU245">
        <v>92224</v>
      </c>
      <c r="CV245">
        <v>101080</v>
      </c>
      <c r="CW245">
        <v>105571</v>
      </c>
      <c r="CX245">
        <v>109362</v>
      </c>
      <c r="CY245">
        <v>104287</v>
      </c>
      <c r="CZ245">
        <v>102724</v>
      </c>
      <c r="DA245">
        <v>109394</v>
      </c>
      <c r="DB245">
        <v>113852</v>
      </c>
      <c r="DC245">
        <v>135198</v>
      </c>
      <c r="DD245">
        <v>124607</v>
      </c>
      <c r="DE245">
        <v>75986</v>
      </c>
      <c r="DF245">
        <v>117830</v>
      </c>
      <c r="DG245">
        <v>109431</v>
      </c>
      <c r="DH245">
        <v>114048</v>
      </c>
      <c r="DI245">
        <v>122828</v>
      </c>
      <c r="DJ245">
        <v>114651</v>
      </c>
      <c r="DK245">
        <v>123531</v>
      </c>
      <c r="DL245">
        <v>140335</v>
      </c>
      <c r="DM245">
        <v>135466</v>
      </c>
      <c r="DN245">
        <v>141695</v>
      </c>
      <c r="DO245">
        <v>127384</v>
      </c>
      <c r="DP245">
        <v>128375</v>
      </c>
      <c r="DQ245">
        <v>107743</v>
      </c>
      <c r="DR245">
        <v>99113</v>
      </c>
      <c r="DS245">
        <v>109651</v>
      </c>
      <c r="DT245">
        <v>127222</v>
      </c>
      <c r="DU245">
        <v>104658</v>
      </c>
      <c r="DV245">
        <v>100313</v>
      </c>
      <c r="DW245">
        <v>129453</v>
      </c>
      <c r="DX245">
        <v>120092</v>
      </c>
      <c r="DY245">
        <v>146441</v>
      </c>
      <c r="DZ245">
        <v>148632</v>
      </c>
      <c r="EA245">
        <v>108822</v>
      </c>
      <c r="EB245">
        <v>109190</v>
      </c>
      <c r="EC245">
        <v>153984</v>
      </c>
      <c r="ED245">
        <v>148492</v>
      </c>
      <c r="EE245">
        <v>150059</v>
      </c>
      <c r="EF245">
        <v>135949</v>
      </c>
      <c r="EG245">
        <v>139629</v>
      </c>
      <c r="EH245">
        <v>152575</v>
      </c>
      <c r="EI245">
        <v>167897</v>
      </c>
      <c r="EJ245">
        <v>167708</v>
      </c>
      <c r="EK245">
        <v>166834</v>
      </c>
      <c r="EL245">
        <v>165627</v>
      </c>
      <c r="EM245">
        <v>152109</v>
      </c>
      <c r="EN245">
        <v>151430</v>
      </c>
      <c r="EO245">
        <v>149274</v>
      </c>
      <c r="EP245">
        <v>154660</v>
      </c>
      <c r="EQ245">
        <v>164706</v>
      </c>
      <c r="ER245">
        <v>166255</v>
      </c>
      <c r="ES245">
        <v>154161</v>
      </c>
      <c r="ET245">
        <v>148156</v>
      </c>
      <c r="EU245">
        <v>156127</v>
      </c>
      <c r="EV245">
        <v>164025</v>
      </c>
      <c r="EW245">
        <v>171543</v>
      </c>
      <c r="EX245">
        <v>0</v>
      </c>
    </row>
    <row r="246" spans="1:154">
      <c r="A246" t="s">
        <v>218</v>
      </c>
      <c r="B246">
        <v>6812</v>
      </c>
      <c r="C246">
        <v>137727</v>
      </c>
      <c r="D246">
        <v>144954</v>
      </c>
      <c r="E246">
        <v>149648</v>
      </c>
      <c r="F246">
        <v>161184</v>
      </c>
      <c r="G246">
        <v>170571</v>
      </c>
      <c r="H246">
        <v>176947</v>
      </c>
      <c r="I246">
        <v>179496</v>
      </c>
      <c r="J246">
        <v>190359</v>
      </c>
      <c r="K246">
        <v>194831</v>
      </c>
      <c r="L246">
        <v>205243</v>
      </c>
      <c r="M246">
        <v>222054</v>
      </c>
      <c r="N246">
        <v>227415</v>
      </c>
      <c r="O246">
        <v>230426</v>
      </c>
      <c r="P246">
        <v>239789</v>
      </c>
      <c r="Q246">
        <v>244219</v>
      </c>
      <c r="R246">
        <v>248414</v>
      </c>
      <c r="S246">
        <v>245289</v>
      </c>
      <c r="T246">
        <v>245853</v>
      </c>
      <c r="U246">
        <v>246859</v>
      </c>
      <c r="V246">
        <v>249577</v>
      </c>
      <c r="W246">
        <v>254855</v>
      </c>
      <c r="X246">
        <v>266754</v>
      </c>
      <c r="Y246">
        <v>281362</v>
      </c>
      <c r="Z246">
        <v>290245</v>
      </c>
      <c r="AA246">
        <v>293407</v>
      </c>
      <c r="AB246">
        <v>306262</v>
      </c>
      <c r="AC246">
        <v>317035</v>
      </c>
      <c r="AD246">
        <v>318754</v>
      </c>
      <c r="AE246">
        <v>318850</v>
      </c>
      <c r="AF246">
        <v>324125</v>
      </c>
      <c r="AG246">
        <v>332181</v>
      </c>
      <c r="AH246">
        <v>341839</v>
      </c>
      <c r="AI246">
        <v>338543</v>
      </c>
      <c r="AJ246">
        <v>343666</v>
      </c>
      <c r="AK246">
        <v>348101</v>
      </c>
      <c r="AL246">
        <v>368844</v>
      </c>
      <c r="AM246">
        <v>383710</v>
      </c>
      <c r="AN246">
        <v>384581</v>
      </c>
      <c r="AO246">
        <v>397728</v>
      </c>
      <c r="AP246">
        <v>414837</v>
      </c>
      <c r="AQ246">
        <v>430052</v>
      </c>
      <c r="AR246">
        <v>435834</v>
      </c>
      <c r="AS246">
        <v>442120</v>
      </c>
      <c r="AT246">
        <v>446329</v>
      </c>
      <c r="AU246">
        <v>444728</v>
      </c>
      <c r="AV246">
        <v>448645</v>
      </c>
      <c r="AW246">
        <v>449243</v>
      </c>
      <c r="AX246">
        <v>467788</v>
      </c>
      <c r="AY246">
        <v>472076</v>
      </c>
      <c r="AZ246">
        <v>466476</v>
      </c>
      <c r="BA246">
        <v>477794</v>
      </c>
      <c r="BB246">
        <v>484231</v>
      </c>
      <c r="BC246">
        <v>498944</v>
      </c>
      <c r="BD246">
        <v>507105</v>
      </c>
      <c r="BE246">
        <v>528839</v>
      </c>
      <c r="BF246">
        <v>537365</v>
      </c>
      <c r="BG246">
        <v>532926</v>
      </c>
      <c r="BH246">
        <v>556309</v>
      </c>
      <c r="BI246">
        <v>595571</v>
      </c>
      <c r="BJ246">
        <v>613009</v>
      </c>
      <c r="BK246">
        <v>635795</v>
      </c>
      <c r="BL246">
        <v>665210</v>
      </c>
      <c r="BM246">
        <v>700912</v>
      </c>
      <c r="BN246">
        <v>760167</v>
      </c>
      <c r="BO246">
        <v>772093</v>
      </c>
      <c r="BP246">
        <v>809655</v>
      </c>
      <c r="BQ246">
        <v>837632</v>
      </c>
      <c r="BR246">
        <v>872136</v>
      </c>
      <c r="BS246">
        <v>880941</v>
      </c>
      <c r="BT246">
        <v>907251</v>
      </c>
      <c r="BU246">
        <v>927173</v>
      </c>
      <c r="BV246">
        <v>963140</v>
      </c>
      <c r="BW246">
        <v>968403</v>
      </c>
      <c r="BX246">
        <v>1012064</v>
      </c>
      <c r="BY246">
        <v>1028954</v>
      </c>
      <c r="BZ246">
        <v>1071119</v>
      </c>
      <c r="CA246">
        <v>1121920</v>
      </c>
      <c r="CB246">
        <v>1161253</v>
      </c>
      <c r="CC246">
        <v>1237243</v>
      </c>
      <c r="CD246">
        <v>1371022</v>
      </c>
      <c r="CE246">
        <v>1412824</v>
      </c>
      <c r="CF246">
        <v>1486414</v>
      </c>
      <c r="CG246">
        <v>1584917</v>
      </c>
      <c r="CH246">
        <v>1684341</v>
      </c>
      <c r="CI246">
        <v>1715122</v>
      </c>
      <c r="CJ246">
        <v>1773794</v>
      </c>
      <c r="CK246">
        <v>1841649</v>
      </c>
      <c r="CL246">
        <v>1923459</v>
      </c>
      <c r="CM246">
        <v>2023064</v>
      </c>
      <c r="CN246">
        <v>2091996</v>
      </c>
      <c r="CO246">
        <v>2193928</v>
      </c>
      <c r="CP246">
        <v>2278751</v>
      </c>
      <c r="CQ246">
        <v>2321870</v>
      </c>
      <c r="CR246">
        <v>2363254</v>
      </c>
      <c r="CS246">
        <v>2456138</v>
      </c>
      <c r="CT246">
        <v>2538826</v>
      </c>
      <c r="CU246">
        <v>2589554</v>
      </c>
      <c r="CV246">
        <v>2639924</v>
      </c>
      <c r="CW246">
        <v>2742929</v>
      </c>
      <c r="CX246">
        <v>2752814</v>
      </c>
      <c r="CY246">
        <v>2774344</v>
      </c>
      <c r="CZ246">
        <v>2799946</v>
      </c>
      <c r="DA246">
        <v>2839525</v>
      </c>
      <c r="DB246">
        <v>2819922</v>
      </c>
      <c r="DC246">
        <v>2794053</v>
      </c>
      <c r="DD246">
        <v>2777483</v>
      </c>
      <c r="DE246">
        <v>2709792</v>
      </c>
      <c r="DF246">
        <v>2734014</v>
      </c>
      <c r="DG246">
        <v>2743765</v>
      </c>
      <c r="DH246">
        <v>2801821</v>
      </c>
      <c r="DI246">
        <v>2767065</v>
      </c>
      <c r="DJ246">
        <v>2781231</v>
      </c>
      <c r="DK246">
        <v>2796387</v>
      </c>
      <c r="DL246">
        <v>2843942</v>
      </c>
      <c r="DM246">
        <v>2994595</v>
      </c>
      <c r="DN246">
        <v>3081338</v>
      </c>
      <c r="DO246">
        <v>3126720</v>
      </c>
      <c r="DP246">
        <v>3279574</v>
      </c>
      <c r="DQ246">
        <v>3355110</v>
      </c>
      <c r="DR246">
        <v>3390158</v>
      </c>
      <c r="DS246">
        <v>3363331</v>
      </c>
      <c r="DT246">
        <v>3195311</v>
      </c>
      <c r="DU246">
        <v>3063606</v>
      </c>
      <c r="DV246">
        <v>2977015</v>
      </c>
      <c r="DW246">
        <v>6875578</v>
      </c>
      <c r="DX246">
        <v>6777923</v>
      </c>
      <c r="DY246">
        <v>6665362</v>
      </c>
      <c r="DZ246">
        <v>6615127</v>
      </c>
      <c r="EA246">
        <v>6577769</v>
      </c>
      <c r="EB246">
        <v>6454976</v>
      </c>
      <c r="EC246">
        <v>6423480</v>
      </c>
      <c r="ED246">
        <v>6377904</v>
      </c>
      <c r="EE246">
        <v>6310610</v>
      </c>
      <c r="EF246">
        <v>6268650</v>
      </c>
      <c r="EG246">
        <v>6236384</v>
      </c>
      <c r="EH246">
        <v>6216809</v>
      </c>
      <c r="EI246">
        <v>6223632</v>
      </c>
      <c r="EJ246">
        <v>6259530</v>
      </c>
      <c r="EK246">
        <v>6267330</v>
      </c>
      <c r="EL246">
        <v>6314906</v>
      </c>
      <c r="EM246">
        <v>6222607</v>
      </c>
      <c r="EN246">
        <v>6261627</v>
      </c>
      <c r="EO246">
        <v>6298952</v>
      </c>
      <c r="EP246">
        <v>6386597</v>
      </c>
      <c r="EQ246">
        <v>6344693</v>
      </c>
      <c r="ER246">
        <v>6362897</v>
      </c>
      <c r="ES246">
        <v>6399612</v>
      </c>
      <c r="ET246">
        <v>6475447</v>
      </c>
      <c r="EU246">
        <v>6455068</v>
      </c>
      <c r="EV246">
        <v>6561052</v>
      </c>
      <c r="EW246">
        <v>6611567</v>
      </c>
      <c r="EX246">
        <v>0</v>
      </c>
    </row>
    <row r="247" spans="1:154">
      <c r="A247" t="s">
        <v>219</v>
      </c>
      <c r="B247">
        <v>6740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104</v>
      </c>
      <c r="CN247">
        <v>230</v>
      </c>
      <c r="CO247">
        <v>254</v>
      </c>
      <c r="CP247">
        <v>800</v>
      </c>
      <c r="CQ247">
        <v>2290</v>
      </c>
      <c r="CR247">
        <v>1704</v>
      </c>
      <c r="CS247">
        <v>1500</v>
      </c>
      <c r="CT247">
        <v>1699</v>
      </c>
      <c r="CU247">
        <v>1900</v>
      </c>
      <c r="CV247">
        <v>2200</v>
      </c>
      <c r="CW247">
        <v>2700</v>
      </c>
      <c r="CX247">
        <v>6373</v>
      </c>
      <c r="CY247">
        <v>2700</v>
      </c>
      <c r="CZ247">
        <v>2700</v>
      </c>
      <c r="DA247">
        <v>2700</v>
      </c>
      <c r="DB247">
        <v>5179</v>
      </c>
      <c r="DC247">
        <v>4077</v>
      </c>
      <c r="DD247">
        <v>3333</v>
      </c>
      <c r="DE247">
        <v>2367</v>
      </c>
      <c r="DF247">
        <v>3299</v>
      </c>
      <c r="DG247">
        <v>2395</v>
      </c>
      <c r="DH247">
        <v>2397</v>
      </c>
      <c r="DI247">
        <v>2200</v>
      </c>
      <c r="DJ247">
        <v>2900</v>
      </c>
      <c r="DK247">
        <v>3400</v>
      </c>
      <c r="DL247">
        <v>3112</v>
      </c>
      <c r="DM247">
        <v>3045</v>
      </c>
      <c r="DN247">
        <v>2269</v>
      </c>
      <c r="DO247">
        <v>1911</v>
      </c>
      <c r="DP247">
        <v>1643</v>
      </c>
      <c r="DQ247">
        <v>3079</v>
      </c>
      <c r="DR247">
        <v>1277</v>
      </c>
      <c r="DS247">
        <v>1212</v>
      </c>
      <c r="DT247">
        <v>1200</v>
      </c>
      <c r="DU247">
        <v>1312</v>
      </c>
      <c r="DV247">
        <v>1200</v>
      </c>
      <c r="DW247">
        <v>1380</v>
      </c>
      <c r="DX247">
        <v>1342</v>
      </c>
      <c r="DY247">
        <v>1385</v>
      </c>
      <c r="DZ247">
        <v>1252</v>
      </c>
      <c r="EA247">
        <v>1225</v>
      </c>
      <c r="EB247">
        <v>1200</v>
      </c>
      <c r="EC247">
        <v>1200</v>
      </c>
      <c r="ED247">
        <v>400</v>
      </c>
      <c r="EE247">
        <v>0</v>
      </c>
      <c r="EF247">
        <v>153</v>
      </c>
      <c r="EG247">
        <v>0</v>
      </c>
      <c r="EH247">
        <v>0</v>
      </c>
      <c r="EI247">
        <v>218</v>
      </c>
      <c r="EJ247">
        <v>20</v>
      </c>
      <c r="EK247">
        <v>0</v>
      </c>
      <c r="EL247">
        <v>0</v>
      </c>
      <c r="EM247">
        <v>25</v>
      </c>
      <c r="EN247">
        <v>0</v>
      </c>
      <c r="EO247">
        <v>0</v>
      </c>
      <c r="EP247">
        <v>50</v>
      </c>
      <c r="EQ247">
        <v>87</v>
      </c>
      <c r="ER247">
        <v>0</v>
      </c>
      <c r="ES247">
        <v>118</v>
      </c>
      <c r="ET247">
        <v>0</v>
      </c>
      <c r="EU247">
        <v>0</v>
      </c>
      <c r="EV247">
        <v>0</v>
      </c>
      <c r="EW247">
        <v>0</v>
      </c>
      <c r="EX247">
        <v>0</v>
      </c>
    </row>
    <row r="248" spans="1:154">
      <c r="A248" t="s">
        <v>221</v>
      </c>
      <c r="B248">
        <v>6790</v>
      </c>
      <c r="C248">
        <v>117354</v>
      </c>
      <c r="D248">
        <v>122559</v>
      </c>
      <c r="E248">
        <v>126976</v>
      </c>
      <c r="F248">
        <v>135522</v>
      </c>
      <c r="G248">
        <v>144295</v>
      </c>
      <c r="H248">
        <v>148876</v>
      </c>
      <c r="I248">
        <v>150744</v>
      </c>
      <c r="J248">
        <v>159926</v>
      </c>
      <c r="K248">
        <v>163383</v>
      </c>
      <c r="L248">
        <v>173398</v>
      </c>
      <c r="M248">
        <v>186719</v>
      </c>
      <c r="N248">
        <v>190431</v>
      </c>
      <c r="O248">
        <v>192214</v>
      </c>
      <c r="P248">
        <v>201009</v>
      </c>
      <c r="Q248">
        <v>207102</v>
      </c>
      <c r="R248">
        <v>205373</v>
      </c>
      <c r="S248">
        <v>202193</v>
      </c>
      <c r="T248">
        <v>202669</v>
      </c>
      <c r="U248">
        <v>203580</v>
      </c>
      <c r="V248">
        <v>206780</v>
      </c>
      <c r="W248">
        <v>212323</v>
      </c>
      <c r="X248">
        <v>221368</v>
      </c>
      <c r="Y248">
        <v>233824</v>
      </c>
      <c r="Z248">
        <v>237210</v>
      </c>
      <c r="AA248">
        <v>241132</v>
      </c>
      <c r="AB248">
        <v>249936</v>
      </c>
      <c r="AC248">
        <v>253532</v>
      </c>
      <c r="AD248">
        <v>257795</v>
      </c>
      <c r="AE248">
        <v>256553</v>
      </c>
      <c r="AF248">
        <v>261301</v>
      </c>
      <c r="AG248">
        <v>267223</v>
      </c>
      <c r="AH248">
        <v>273010</v>
      </c>
      <c r="AI248">
        <v>268376</v>
      </c>
      <c r="AJ248">
        <v>275771</v>
      </c>
      <c r="AK248">
        <v>283725</v>
      </c>
      <c r="AL248">
        <v>303214</v>
      </c>
      <c r="AM248">
        <v>313519</v>
      </c>
      <c r="AN248">
        <v>317882</v>
      </c>
      <c r="AO248">
        <v>328487</v>
      </c>
      <c r="AP248">
        <v>348097</v>
      </c>
      <c r="AQ248">
        <v>364316</v>
      </c>
      <c r="AR248">
        <v>368986</v>
      </c>
      <c r="AS248">
        <v>370429</v>
      </c>
      <c r="AT248">
        <v>373327</v>
      </c>
      <c r="AU248">
        <v>378070</v>
      </c>
      <c r="AV248">
        <v>380974</v>
      </c>
      <c r="AW248">
        <v>384410</v>
      </c>
      <c r="AX248">
        <v>393694</v>
      </c>
      <c r="AY248">
        <v>396972</v>
      </c>
      <c r="AZ248">
        <v>389601</v>
      </c>
      <c r="BA248">
        <v>394741</v>
      </c>
      <c r="BB248">
        <v>402903</v>
      </c>
      <c r="BC248">
        <v>405736</v>
      </c>
      <c r="BD248">
        <v>418289</v>
      </c>
      <c r="BE248">
        <v>435214</v>
      </c>
      <c r="BF248">
        <v>443609</v>
      </c>
      <c r="BG248">
        <v>451677</v>
      </c>
      <c r="BH248">
        <v>468841</v>
      </c>
      <c r="BI248">
        <v>510764</v>
      </c>
      <c r="BJ248">
        <v>524171</v>
      </c>
      <c r="BK248">
        <v>564165</v>
      </c>
      <c r="BL248">
        <v>600793</v>
      </c>
      <c r="BM248">
        <v>638791</v>
      </c>
      <c r="BN248">
        <v>701044</v>
      </c>
      <c r="BO248">
        <v>716783</v>
      </c>
      <c r="BP248">
        <v>748564</v>
      </c>
      <c r="BQ248">
        <v>774093</v>
      </c>
      <c r="BR248">
        <v>807007</v>
      </c>
      <c r="BS248">
        <v>814908</v>
      </c>
      <c r="BT248">
        <v>846568</v>
      </c>
      <c r="BU248">
        <v>866605</v>
      </c>
      <c r="BV248">
        <v>897443</v>
      </c>
      <c r="BW248">
        <v>895813</v>
      </c>
      <c r="BX248">
        <v>945532</v>
      </c>
      <c r="BY248">
        <v>957099</v>
      </c>
      <c r="BZ248">
        <v>996511</v>
      </c>
      <c r="CA248">
        <v>1032256</v>
      </c>
      <c r="CB248">
        <v>1073954</v>
      </c>
      <c r="CC248">
        <v>1147570</v>
      </c>
      <c r="CD248">
        <v>1275425</v>
      </c>
      <c r="CE248">
        <v>1323758</v>
      </c>
      <c r="CF248">
        <v>1400457</v>
      </c>
      <c r="CG248">
        <v>1502334</v>
      </c>
      <c r="CH248">
        <v>1594210</v>
      </c>
      <c r="CI248">
        <v>1620483</v>
      </c>
      <c r="CJ248">
        <v>1682743</v>
      </c>
      <c r="CK248">
        <v>1752603</v>
      </c>
      <c r="CL248">
        <v>1826417</v>
      </c>
      <c r="CM248">
        <v>1892900</v>
      </c>
      <c r="CN248">
        <v>1964609</v>
      </c>
      <c r="CO248">
        <v>2046278</v>
      </c>
      <c r="CP248">
        <v>2130565</v>
      </c>
      <c r="CQ248">
        <v>2175623</v>
      </c>
      <c r="CR248">
        <v>2210400</v>
      </c>
      <c r="CS248">
        <v>2282789</v>
      </c>
      <c r="CT248">
        <v>2350398</v>
      </c>
      <c r="CU248">
        <v>2406836</v>
      </c>
      <c r="CV248">
        <v>2454945</v>
      </c>
      <c r="CW248">
        <v>2569913</v>
      </c>
      <c r="CX248">
        <v>2601271</v>
      </c>
      <c r="CY248">
        <v>2602671</v>
      </c>
      <c r="CZ248">
        <v>2656374</v>
      </c>
      <c r="DA248">
        <v>2685944</v>
      </c>
      <c r="DB248">
        <v>2676270</v>
      </c>
      <c r="DC248">
        <v>2640891</v>
      </c>
      <c r="DD248">
        <v>2624974</v>
      </c>
      <c r="DE248">
        <v>2557661</v>
      </c>
      <c r="DF248">
        <v>2592229</v>
      </c>
      <c r="DG248">
        <v>2589715</v>
      </c>
      <c r="DH248">
        <v>2638504</v>
      </c>
      <c r="DI248">
        <v>2617630</v>
      </c>
      <c r="DJ248">
        <v>2627811</v>
      </c>
      <c r="DK248">
        <v>2644481</v>
      </c>
      <c r="DL248">
        <v>2684834</v>
      </c>
      <c r="DM248">
        <v>2823986</v>
      </c>
      <c r="DN248">
        <v>2910192</v>
      </c>
      <c r="DO248">
        <v>2938117</v>
      </c>
      <c r="DP248">
        <v>3102075</v>
      </c>
      <c r="DQ248">
        <v>3152680</v>
      </c>
      <c r="DR248">
        <v>3181923</v>
      </c>
      <c r="DS248">
        <v>3118309</v>
      </c>
      <c r="DT248">
        <v>2948078</v>
      </c>
      <c r="DU248">
        <v>2800509</v>
      </c>
      <c r="DV248">
        <v>2706589</v>
      </c>
      <c r="DW248">
        <v>6703787</v>
      </c>
      <c r="DX248">
        <v>6618868</v>
      </c>
      <c r="DY248">
        <v>6503569</v>
      </c>
      <c r="DZ248">
        <v>6434523</v>
      </c>
      <c r="EA248">
        <v>6437298</v>
      </c>
      <c r="EB248">
        <v>6317319</v>
      </c>
      <c r="EC248">
        <v>6282741</v>
      </c>
      <c r="ED248">
        <v>6247324</v>
      </c>
      <c r="EE248">
        <v>6178597</v>
      </c>
      <c r="EF248">
        <v>6139839</v>
      </c>
      <c r="EG248">
        <v>6111541</v>
      </c>
      <c r="EH248">
        <v>6092689</v>
      </c>
      <c r="EI248">
        <v>6103474</v>
      </c>
      <c r="EJ248">
        <v>6137643</v>
      </c>
      <c r="EK248">
        <v>6147700</v>
      </c>
      <c r="EL248">
        <v>6200226</v>
      </c>
      <c r="EM248">
        <v>6111353</v>
      </c>
      <c r="EN248">
        <v>6150567</v>
      </c>
      <c r="EO248">
        <v>6186189</v>
      </c>
      <c r="EP248">
        <v>6275505</v>
      </c>
      <c r="EQ248">
        <v>6234619</v>
      </c>
      <c r="ER248">
        <v>6257982</v>
      </c>
      <c r="ES248">
        <v>6293517</v>
      </c>
      <c r="ET248">
        <v>6368996</v>
      </c>
      <c r="EU248">
        <v>6350100</v>
      </c>
      <c r="EV248">
        <v>6455513</v>
      </c>
      <c r="EW248">
        <v>6505000</v>
      </c>
      <c r="EX248">
        <v>0</v>
      </c>
    </row>
    <row r="249" spans="1:154">
      <c r="A249" t="s">
        <v>223</v>
      </c>
      <c r="B249">
        <v>6794</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4445314</v>
      </c>
      <c r="DX249">
        <v>4298726</v>
      </c>
      <c r="DY249">
        <v>4240268</v>
      </c>
      <c r="DZ249">
        <v>4216409</v>
      </c>
      <c r="EA249">
        <v>4251812</v>
      </c>
      <c r="EB249">
        <v>4233722</v>
      </c>
      <c r="EC249">
        <v>4177920</v>
      </c>
      <c r="ED249">
        <v>4131961</v>
      </c>
      <c r="EE249">
        <v>4139977</v>
      </c>
      <c r="EF249">
        <v>4109561</v>
      </c>
      <c r="EG249">
        <v>4096621</v>
      </c>
      <c r="EH249">
        <v>4085430</v>
      </c>
      <c r="EI249">
        <v>4116107</v>
      </c>
      <c r="EJ249">
        <v>4144870</v>
      </c>
      <c r="EK249">
        <v>4206220</v>
      </c>
      <c r="EL249">
        <v>4234004</v>
      </c>
      <c r="EM249">
        <v>4234469</v>
      </c>
      <c r="EN249">
        <v>4224291</v>
      </c>
      <c r="EO249">
        <v>4248254</v>
      </c>
      <c r="EP249">
        <v>4268295</v>
      </c>
      <c r="EQ249">
        <v>4269202</v>
      </c>
      <c r="ER249">
        <v>4299783</v>
      </c>
      <c r="ES249">
        <v>4343506</v>
      </c>
      <c r="ET249">
        <v>4357017</v>
      </c>
      <c r="EU249">
        <v>4373866</v>
      </c>
      <c r="EV249">
        <v>4385317</v>
      </c>
      <c r="EW249">
        <v>4435325</v>
      </c>
      <c r="EX249">
        <v>0</v>
      </c>
    </row>
    <row r="250" spans="1:154">
      <c r="A250" t="s">
        <v>224</v>
      </c>
      <c r="B250">
        <v>6792</v>
      </c>
      <c r="C250">
        <v>117354</v>
      </c>
      <c r="D250">
        <v>122559</v>
      </c>
      <c r="E250">
        <v>126976</v>
      </c>
      <c r="F250">
        <v>135522</v>
      </c>
      <c r="G250">
        <v>144295</v>
      </c>
      <c r="H250">
        <v>148876</v>
      </c>
      <c r="I250">
        <v>150744</v>
      </c>
      <c r="J250">
        <v>159926</v>
      </c>
      <c r="K250">
        <v>163383</v>
      </c>
      <c r="L250">
        <v>173398</v>
      </c>
      <c r="M250">
        <v>186719</v>
      </c>
      <c r="N250">
        <v>190431</v>
      </c>
      <c r="O250">
        <v>192214</v>
      </c>
      <c r="P250">
        <v>201009</v>
      </c>
      <c r="Q250">
        <v>207102</v>
      </c>
      <c r="R250">
        <v>205373</v>
      </c>
      <c r="S250">
        <v>202193</v>
      </c>
      <c r="T250">
        <v>202669</v>
      </c>
      <c r="U250">
        <v>203580</v>
      </c>
      <c r="V250">
        <v>206780</v>
      </c>
      <c r="W250">
        <v>212323</v>
      </c>
      <c r="X250">
        <v>221368</v>
      </c>
      <c r="Y250">
        <v>233824</v>
      </c>
      <c r="Z250">
        <v>237210</v>
      </c>
      <c r="AA250">
        <v>241132</v>
      </c>
      <c r="AB250">
        <v>249936</v>
      </c>
      <c r="AC250">
        <v>253532</v>
      </c>
      <c r="AD250">
        <v>257795</v>
      </c>
      <c r="AE250">
        <v>256553</v>
      </c>
      <c r="AF250">
        <v>261301</v>
      </c>
      <c r="AG250">
        <v>267223</v>
      </c>
      <c r="AH250">
        <v>273010</v>
      </c>
      <c r="AI250">
        <v>268376</v>
      </c>
      <c r="AJ250">
        <v>275771</v>
      </c>
      <c r="AK250">
        <v>283725</v>
      </c>
      <c r="AL250">
        <v>303214</v>
      </c>
      <c r="AM250">
        <v>313519</v>
      </c>
      <c r="AN250">
        <v>317882</v>
      </c>
      <c r="AO250">
        <v>328487</v>
      </c>
      <c r="AP250">
        <v>348097</v>
      </c>
      <c r="AQ250">
        <v>364316</v>
      </c>
      <c r="AR250">
        <v>368986</v>
      </c>
      <c r="AS250">
        <v>370429</v>
      </c>
      <c r="AT250">
        <v>373327</v>
      </c>
      <c r="AU250">
        <v>378070</v>
      </c>
      <c r="AV250">
        <v>380974</v>
      </c>
      <c r="AW250">
        <v>384410</v>
      </c>
      <c r="AX250">
        <v>393694</v>
      </c>
      <c r="AY250">
        <v>396972</v>
      </c>
      <c r="AZ250">
        <v>389601</v>
      </c>
      <c r="BA250">
        <v>394741</v>
      </c>
      <c r="BB250">
        <v>402903</v>
      </c>
      <c r="BC250">
        <v>405736</v>
      </c>
      <c r="BD250">
        <v>418289</v>
      </c>
      <c r="BE250">
        <v>435214</v>
      </c>
      <c r="BF250">
        <v>443609</v>
      </c>
      <c r="BG250">
        <v>451677</v>
      </c>
      <c r="BH250">
        <v>468841</v>
      </c>
      <c r="BI250">
        <v>510764</v>
      </c>
      <c r="BJ250">
        <v>524171</v>
      </c>
      <c r="BK250">
        <v>564165</v>
      </c>
      <c r="BL250">
        <v>600793</v>
      </c>
      <c r="BM250">
        <v>638791</v>
      </c>
      <c r="BN250">
        <v>701044</v>
      </c>
      <c r="BO250">
        <v>716783</v>
      </c>
      <c r="BP250">
        <v>748564</v>
      </c>
      <c r="BQ250">
        <v>774093</v>
      </c>
      <c r="BR250">
        <v>807007</v>
      </c>
      <c r="BS250">
        <v>814908</v>
      </c>
      <c r="BT250">
        <v>846568</v>
      </c>
      <c r="BU250">
        <v>866605</v>
      </c>
      <c r="BV250">
        <v>897443</v>
      </c>
      <c r="BW250">
        <v>895813</v>
      </c>
      <c r="BX250">
        <v>945532</v>
      </c>
      <c r="BY250">
        <v>957099</v>
      </c>
      <c r="BZ250">
        <v>996511</v>
      </c>
      <c r="CA250">
        <v>1032256</v>
      </c>
      <c r="CB250">
        <v>1073954</v>
      </c>
      <c r="CC250">
        <v>1147570</v>
      </c>
      <c r="CD250">
        <v>1275425</v>
      </c>
      <c r="CE250">
        <v>1323758</v>
      </c>
      <c r="CF250">
        <v>1400457</v>
      </c>
      <c r="CG250">
        <v>1502334</v>
      </c>
      <c r="CH250">
        <v>1594210</v>
      </c>
      <c r="CI250">
        <v>1620483</v>
      </c>
      <c r="CJ250">
        <v>1682743</v>
      </c>
      <c r="CK250">
        <v>1752603</v>
      </c>
      <c r="CL250">
        <v>1826417</v>
      </c>
      <c r="CM250">
        <v>1892900</v>
      </c>
      <c r="CN250">
        <v>1964609</v>
      </c>
      <c r="CO250">
        <v>2046278</v>
      </c>
      <c r="CP250">
        <v>2130565</v>
      </c>
      <c r="CQ250">
        <v>2175623</v>
      </c>
      <c r="CR250">
        <v>2210400</v>
      </c>
      <c r="CS250">
        <v>2282789</v>
      </c>
      <c r="CT250">
        <v>2350398</v>
      </c>
      <c r="CU250">
        <v>2406836</v>
      </c>
      <c r="CV250">
        <v>2454945</v>
      </c>
      <c r="CW250">
        <v>2569913</v>
      </c>
      <c r="CX250">
        <v>2601271</v>
      </c>
      <c r="CY250">
        <v>2602671</v>
      </c>
      <c r="CZ250">
        <v>2656374</v>
      </c>
      <c r="DA250">
        <v>2685944</v>
      </c>
      <c r="DB250">
        <v>2676270</v>
      </c>
      <c r="DC250">
        <v>2640891</v>
      </c>
      <c r="DD250">
        <v>2624974</v>
      </c>
      <c r="DE250">
        <v>2557661</v>
      </c>
      <c r="DF250">
        <v>2592229</v>
      </c>
      <c r="DG250">
        <v>2589715</v>
      </c>
      <c r="DH250">
        <v>2638504</v>
      </c>
      <c r="DI250">
        <v>2617630</v>
      </c>
      <c r="DJ250">
        <v>2627811</v>
      </c>
      <c r="DK250">
        <v>2644481</v>
      </c>
      <c r="DL250">
        <v>2684834</v>
      </c>
      <c r="DM250">
        <v>2823986</v>
      </c>
      <c r="DN250">
        <v>2910192</v>
      </c>
      <c r="DO250">
        <v>2938117</v>
      </c>
      <c r="DP250">
        <v>3102075</v>
      </c>
      <c r="DQ250">
        <v>3152680</v>
      </c>
      <c r="DR250">
        <v>3181923</v>
      </c>
      <c r="DS250">
        <v>3118309</v>
      </c>
      <c r="DT250">
        <v>2948078</v>
      </c>
      <c r="DU250">
        <v>2800509</v>
      </c>
      <c r="DV250">
        <v>2706589</v>
      </c>
      <c r="DW250">
        <v>2258473</v>
      </c>
      <c r="DX250">
        <v>2320142</v>
      </c>
      <c r="DY250">
        <v>2263301</v>
      </c>
      <c r="DZ250">
        <v>2218114</v>
      </c>
      <c r="EA250">
        <v>2185486</v>
      </c>
      <c r="EB250">
        <v>2083597</v>
      </c>
      <c r="EC250">
        <v>2104821</v>
      </c>
      <c r="ED250">
        <v>2115363</v>
      </c>
      <c r="EE250">
        <v>2038620</v>
      </c>
      <c r="EF250">
        <v>2030278</v>
      </c>
      <c r="EG250">
        <v>2014920</v>
      </c>
      <c r="EH250">
        <v>2007259</v>
      </c>
      <c r="EI250">
        <v>1987367</v>
      </c>
      <c r="EJ250">
        <v>1992773</v>
      </c>
      <c r="EK250">
        <v>1941480</v>
      </c>
      <c r="EL250">
        <v>1966222</v>
      </c>
      <c r="EM250">
        <v>1876884</v>
      </c>
      <c r="EN250">
        <v>1926276</v>
      </c>
      <c r="EO250">
        <v>1937935</v>
      </c>
      <c r="EP250">
        <v>2007210</v>
      </c>
      <c r="EQ250">
        <v>1965417</v>
      </c>
      <c r="ER250">
        <v>1958199</v>
      </c>
      <c r="ES250">
        <v>1950011</v>
      </c>
      <c r="ET250">
        <v>2011979</v>
      </c>
      <c r="EU250">
        <v>1976234</v>
      </c>
      <c r="EV250">
        <v>2070196</v>
      </c>
      <c r="EW250">
        <v>2069675</v>
      </c>
      <c r="EX250">
        <v>0</v>
      </c>
    </row>
    <row r="251" spans="1:154">
      <c r="A251" t="s">
        <v>185</v>
      </c>
      <c r="B251">
        <v>6796</v>
      </c>
      <c r="C251">
        <v>1030</v>
      </c>
      <c r="D251">
        <v>1140</v>
      </c>
      <c r="E251">
        <v>1275</v>
      </c>
      <c r="F251">
        <v>1505</v>
      </c>
      <c r="G251">
        <v>1785</v>
      </c>
      <c r="H251">
        <v>2180</v>
      </c>
      <c r="I251">
        <v>2345</v>
      </c>
      <c r="J251">
        <v>2720</v>
      </c>
      <c r="K251">
        <v>3395</v>
      </c>
      <c r="L251">
        <v>3400</v>
      </c>
      <c r="M251">
        <v>4300</v>
      </c>
      <c r="N251">
        <v>4600</v>
      </c>
      <c r="O251">
        <v>5000</v>
      </c>
      <c r="P251">
        <v>5000</v>
      </c>
      <c r="Q251">
        <v>5000</v>
      </c>
      <c r="R251">
        <v>5000</v>
      </c>
      <c r="S251">
        <v>5000</v>
      </c>
      <c r="T251">
        <v>5000</v>
      </c>
      <c r="U251">
        <v>5000</v>
      </c>
      <c r="V251">
        <v>5000</v>
      </c>
      <c r="W251">
        <v>5000</v>
      </c>
      <c r="X251">
        <v>5000</v>
      </c>
      <c r="Y251">
        <v>5000</v>
      </c>
      <c r="Z251">
        <v>5000</v>
      </c>
      <c r="AA251">
        <v>5000</v>
      </c>
      <c r="AB251">
        <v>5000</v>
      </c>
      <c r="AC251">
        <v>5300</v>
      </c>
      <c r="AD251">
        <v>6085</v>
      </c>
      <c r="AE251">
        <v>6200</v>
      </c>
      <c r="AF251">
        <v>6489</v>
      </c>
      <c r="AG251">
        <v>6056</v>
      </c>
      <c r="AH251">
        <v>5720</v>
      </c>
      <c r="AI251">
        <v>5000</v>
      </c>
      <c r="AJ251">
        <v>4970</v>
      </c>
      <c r="AK251">
        <v>4970</v>
      </c>
      <c r="AL251">
        <v>4970</v>
      </c>
      <c r="AM251">
        <v>4970</v>
      </c>
      <c r="AN251">
        <v>4970</v>
      </c>
      <c r="AO251">
        <v>4970</v>
      </c>
      <c r="AP251">
        <v>4970</v>
      </c>
      <c r="AQ251">
        <v>4970</v>
      </c>
      <c r="AR251">
        <v>4970</v>
      </c>
      <c r="AS251">
        <v>4970</v>
      </c>
      <c r="AT251">
        <v>4970</v>
      </c>
      <c r="AU251">
        <v>4970</v>
      </c>
      <c r="AV251">
        <v>4970</v>
      </c>
      <c r="AW251">
        <v>4970</v>
      </c>
      <c r="AX251">
        <v>4850</v>
      </c>
      <c r="AY251">
        <v>4850</v>
      </c>
      <c r="AZ251">
        <v>4850</v>
      </c>
      <c r="BA251">
        <v>4850</v>
      </c>
      <c r="BB251">
        <v>4820</v>
      </c>
      <c r="BC251">
        <v>4820</v>
      </c>
      <c r="BD251">
        <v>4820</v>
      </c>
      <c r="BE251">
        <v>4820</v>
      </c>
      <c r="BF251">
        <v>4790</v>
      </c>
      <c r="BG251">
        <v>4790</v>
      </c>
      <c r="BH251">
        <v>4790</v>
      </c>
      <c r="BI251">
        <v>4790</v>
      </c>
      <c r="BJ251">
        <v>4790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row>
    <row r="252" spans="1:154">
      <c r="A252" t="s">
        <v>220</v>
      </c>
      <c r="B252">
        <v>6798</v>
      </c>
      <c r="C252">
        <v>19343</v>
      </c>
      <c r="D252">
        <v>21255</v>
      </c>
      <c r="E252">
        <v>21397</v>
      </c>
      <c r="F252">
        <v>24157</v>
      </c>
      <c r="G252">
        <v>24491</v>
      </c>
      <c r="H252">
        <v>25891</v>
      </c>
      <c r="I252">
        <v>26407</v>
      </c>
      <c r="J252">
        <v>27713</v>
      </c>
      <c r="K252">
        <v>28053</v>
      </c>
      <c r="L252">
        <v>28445</v>
      </c>
      <c r="M252">
        <v>31035</v>
      </c>
      <c r="N252">
        <v>32384</v>
      </c>
      <c r="O252">
        <v>33212</v>
      </c>
      <c r="P252">
        <v>33780</v>
      </c>
      <c r="Q252">
        <v>32117</v>
      </c>
      <c r="R252">
        <v>38041</v>
      </c>
      <c r="S252">
        <v>38096</v>
      </c>
      <c r="T252">
        <v>38184</v>
      </c>
      <c r="U252">
        <v>38279</v>
      </c>
      <c r="V252">
        <v>37797</v>
      </c>
      <c r="W252">
        <v>37532</v>
      </c>
      <c r="X252">
        <v>40386</v>
      </c>
      <c r="Y252">
        <v>42538</v>
      </c>
      <c r="Z252">
        <v>48035</v>
      </c>
      <c r="AA252">
        <v>47275</v>
      </c>
      <c r="AB252">
        <v>51326</v>
      </c>
      <c r="AC252">
        <v>58203</v>
      </c>
      <c r="AD252">
        <v>54874</v>
      </c>
      <c r="AE252">
        <v>56097</v>
      </c>
      <c r="AF252">
        <v>56335</v>
      </c>
      <c r="AG252">
        <v>58902</v>
      </c>
      <c r="AH252">
        <v>63109</v>
      </c>
      <c r="AI252">
        <v>65167</v>
      </c>
      <c r="AJ252">
        <v>62925</v>
      </c>
      <c r="AK252">
        <v>59406</v>
      </c>
      <c r="AL252">
        <v>60660</v>
      </c>
      <c r="AM252">
        <v>65221</v>
      </c>
      <c r="AN252">
        <v>61729</v>
      </c>
      <c r="AO252">
        <v>64271</v>
      </c>
      <c r="AP252">
        <v>61770</v>
      </c>
      <c r="AQ252">
        <v>60766</v>
      </c>
      <c r="AR252">
        <v>61878</v>
      </c>
      <c r="AS252">
        <v>66721</v>
      </c>
      <c r="AT252">
        <v>68032</v>
      </c>
      <c r="AU252">
        <v>61688</v>
      </c>
      <c r="AV252">
        <v>62701</v>
      </c>
      <c r="AW252">
        <v>59863</v>
      </c>
      <c r="AX252">
        <v>69244</v>
      </c>
      <c r="AY252">
        <v>70254</v>
      </c>
      <c r="AZ252">
        <v>72025</v>
      </c>
      <c r="BA252">
        <v>78203</v>
      </c>
      <c r="BB252">
        <v>76508</v>
      </c>
      <c r="BC252">
        <v>88388</v>
      </c>
      <c r="BD252">
        <v>83996</v>
      </c>
      <c r="BE252">
        <v>88805</v>
      </c>
      <c r="BF252">
        <v>88966</v>
      </c>
      <c r="BG252">
        <v>76459</v>
      </c>
      <c r="BH252">
        <v>82678</v>
      </c>
      <c r="BI252">
        <v>80017</v>
      </c>
      <c r="BJ252">
        <v>84048</v>
      </c>
      <c r="BK252">
        <v>71630</v>
      </c>
      <c r="BL252">
        <v>64417</v>
      </c>
      <c r="BM252">
        <v>62121</v>
      </c>
      <c r="BN252">
        <v>59123</v>
      </c>
      <c r="BO252">
        <v>55310</v>
      </c>
      <c r="BP252">
        <v>61091</v>
      </c>
      <c r="BQ252">
        <v>63539</v>
      </c>
      <c r="BR252">
        <v>65129</v>
      </c>
      <c r="BS252">
        <v>66033</v>
      </c>
      <c r="BT252">
        <v>60683</v>
      </c>
      <c r="BU252">
        <v>60568</v>
      </c>
      <c r="BV252">
        <v>65697</v>
      </c>
      <c r="BW252">
        <v>72590</v>
      </c>
      <c r="BX252">
        <v>66532</v>
      </c>
      <c r="BY252">
        <v>71855</v>
      </c>
      <c r="BZ252">
        <v>74608</v>
      </c>
      <c r="CA252">
        <v>89664</v>
      </c>
      <c r="CB252">
        <v>87299</v>
      </c>
      <c r="CC252">
        <v>89673</v>
      </c>
      <c r="CD252">
        <v>95597</v>
      </c>
      <c r="CE252">
        <v>89066</v>
      </c>
      <c r="CF252">
        <v>85957</v>
      </c>
      <c r="CG252">
        <v>82583</v>
      </c>
      <c r="CH252">
        <v>90131</v>
      </c>
      <c r="CI252">
        <v>94639</v>
      </c>
      <c r="CJ252">
        <v>91051</v>
      </c>
      <c r="CK252">
        <v>89046</v>
      </c>
      <c r="CL252">
        <v>97042</v>
      </c>
      <c r="CM252">
        <v>130060</v>
      </c>
      <c r="CN252">
        <v>127157</v>
      </c>
      <c r="CO252">
        <v>147396</v>
      </c>
      <c r="CP252">
        <v>147386</v>
      </c>
      <c r="CQ252">
        <v>143957</v>
      </c>
      <c r="CR252">
        <v>151150</v>
      </c>
      <c r="CS252">
        <v>171849</v>
      </c>
      <c r="CT252">
        <v>186729</v>
      </c>
      <c r="CU252">
        <v>180818</v>
      </c>
      <c r="CV252">
        <v>182779</v>
      </c>
      <c r="CW252">
        <v>170316</v>
      </c>
      <c r="CX252">
        <v>145170</v>
      </c>
      <c r="CY252">
        <v>168973</v>
      </c>
      <c r="CZ252">
        <v>140872</v>
      </c>
      <c r="DA252">
        <v>150881</v>
      </c>
      <c r="DB252">
        <v>138473</v>
      </c>
      <c r="DC252">
        <v>149085</v>
      </c>
      <c r="DD252">
        <v>149176</v>
      </c>
      <c r="DE252">
        <v>149764</v>
      </c>
      <c r="DF252">
        <v>138486</v>
      </c>
      <c r="DG252">
        <v>151655</v>
      </c>
      <c r="DH252">
        <v>160920</v>
      </c>
      <c r="DI252">
        <v>147235</v>
      </c>
      <c r="DJ252">
        <v>150520</v>
      </c>
      <c r="DK252">
        <v>148506</v>
      </c>
      <c r="DL252">
        <v>155996</v>
      </c>
      <c r="DM252">
        <v>167564</v>
      </c>
      <c r="DN252">
        <v>168877</v>
      </c>
      <c r="DO252">
        <v>186692</v>
      </c>
      <c r="DP252">
        <v>175856</v>
      </c>
      <c r="DQ252">
        <v>199351</v>
      </c>
      <c r="DR252">
        <v>206958</v>
      </c>
      <c r="DS252">
        <v>243810</v>
      </c>
      <c r="DT252">
        <v>246033</v>
      </c>
      <c r="DU252">
        <v>261785</v>
      </c>
      <c r="DV252">
        <v>269226</v>
      </c>
      <c r="DW252">
        <v>170411</v>
      </c>
      <c r="DX252">
        <v>157713</v>
      </c>
      <c r="DY252">
        <v>160408</v>
      </c>
      <c r="DZ252">
        <v>179352</v>
      </c>
      <c r="EA252">
        <v>139246</v>
      </c>
      <c r="EB252">
        <v>136457</v>
      </c>
      <c r="EC252">
        <v>139539</v>
      </c>
      <c r="ED252">
        <v>130180</v>
      </c>
      <c r="EE252">
        <v>132013</v>
      </c>
      <c r="EF252">
        <v>128658</v>
      </c>
      <c r="EG252">
        <v>124843</v>
      </c>
      <c r="EH252">
        <v>124120</v>
      </c>
      <c r="EI252">
        <v>119940</v>
      </c>
      <c r="EJ252">
        <v>121867</v>
      </c>
      <c r="EK252">
        <v>119630</v>
      </c>
      <c r="EL252">
        <v>114680</v>
      </c>
      <c r="EM252">
        <v>111229</v>
      </c>
      <c r="EN252">
        <v>111060</v>
      </c>
      <c r="EO252">
        <v>112763</v>
      </c>
      <c r="EP252">
        <v>111042</v>
      </c>
      <c r="EQ252">
        <v>109987</v>
      </c>
      <c r="ER252">
        <v>104915</v>
      </c>
      <c r="ES252">
        <v>105977</v>
      </c>
      <c r="ET252">
        <v>106451</v>
      </c>
      <c r="EU252">
        <v>104968</v>
      </c>
      <c r="EV252">
        <v>105539</v>
      </c>
      <c r="EW252">
        <v>106567</v>
      </c>
      <c r="EX252">
        <v>0</v>
      </c>
    </row>
    <row r="253" spans="1:154">
      <c r="A253" t="s">
        <v>225</v>
      </c>
      <c r="B253">
        <v>6800</v>
      </c>
      <c r="C253">
        <v>7195</v>
      </c>
      <c r="D253">
        <v>7455</v>
      </c>
      <c r="E253">
        <v>7720</v>
      </c>
      <c r="F253">
        <v>8328</v>
      </c>
      <c r="G253">
        <v>8162</v>
      </c>
      <c r="H253">
        <v>8444</v>
      </c>
      <c r="I253">
        <v>8600</v>
      </c>
      <c r="J253">
        <v>9010</v>
      </c>
      <c r="K253">
        <v>9308</v>
      </c>
      <c r="L253">
        <v>9697</v>
      </c>
      <c r="M253">
        <v>9977</v>
      </c>
      <c r="N253">
        <v>10391</v>
      </c>
      <c r="O253">
        <v>10652</v>
      </c>
      <c r="P253">
        <v>10829</v>
      </c>
      <c r="Q253">
        <v>10914</v>
      </c>
      <c r="R253">
        <v>11249</v>
      </c>
      <c r="S253">
        <v>11226</v>
      </c>
      <c r="T253">
        <v>11301</v>
      </c>
      <c r="U253">
        <v>11276</v>
      </c>
      <c r="V253">
        <v>11453</v>
      </c>
      <c r="W253">
        <v>11679</v>
      </c>
      <c r="X253">
        <v>11896</v>
      </c>
      <c r="Y253">
        <v>12055</v>
      </c>
      <c r="Z253">
        <v>12340</v>
      </c>
      <c r="AA253">
        <v>12704</v>
      </c>
      <c r="AB253">
        <v>12916</v>
      </c>
      <c r="AC253">
        <v>13016</v>
      </c>
      <c r="AD253">
        <v>13141</v>
      </c>
      <c r="AE253">
        <v>13299</v>
      </c>
      <c r="AF253">
        <v>13544</v>
      </c>
      <c r="AG253">
        <v>13604</v>
      </c>
      <c r="AH253">
        <v>13672</v>
      </c>
      <c r="AI253">
        <v>14085</v>
      </c>
      <c r="AJ253">
        <v>14383</v>
      </c>
      <c r="AK253">
        <v>14508</v>
      </c>
      <c r="AL253">
        <v>14966</v>
      </c>
      <c r="AM253">
        <v>15481</v>
      </c>
      <c r="AN253">
        <v>15819</v>
      </c>
      <c r="AO253">
        <v>16360</v>
      </c>
      <c r="AP253">
        <v>16930</v>
      </c>
      <c r="AQ253">
        <v>17118</v>
      </c>
      <c r="AR253">
        <v>16755</v>
      </c>
      <c r="AS253">
        <v>16709</v>
      </c>
      <c r="AT253">
        <v>16335</v>
      </c>
      <c r="AU253">
        <v>14963</v>
      </c>
      <c r="AV253">
        <v>14447</v>
      </c>
      <c r="AW253">
        <v>13966</v>
      </c>
      <c r="AX253">
        <v>13679</v>
      </c>
      <c r="AY253">
        <v>13355</v>
      </c>
      <c r="AZ253">
        <v>13263</v>
      </c>
      <c r="BA253">
        <v>13260</v>
      </c>
      <c r="BB253">
        <v>12974</v>
      </c>
      <c r="BC253">
        <v>12823</v>
      </c>
      <c r="BD253">
        <v>12497</v>
      </c>
      <c r="BE253">
        <v>12818</v>
      </c>
      <c r="BF253">
        <v>12802</v>
      </c>
      <c r="BG253">
        <v>13110</v>
      </c>
      <c r="BH253">
        <v>13509</v>
      </c>
      <c r="BI253">
        <v>14088</v>
      </c>
      <c r="BJ253">
        <v>14447</v>
      </c>
      <c r="BK253">
        <v>14718</v>
      </c>
      <c r="BL253">
        <v>15420</v>
      </c>
      <c r="BM253">
        <v>15858</v>
      </c>
      <c r="BN253">
        <v>16273</v>
      </c>
      <c r="BO253">
        <v>16643</v>
      </c>
      <c r="BP253">
        <v>17097</v>
      </c>
      <c r="BQ253">
        <v>17756</v>
      </c>
      <c r="BR253">
        <v>18256</v>
      </c>
      <c r="BS253">
        <v>18382</v>
      </c>
      <c r="BT253">
        <v>18932</v>
      </c>
      <c r="BU253">
        <v>19242</v>
      </c>
      <c r="BV253">
        <v>19706</v>
      </c>
      <c r="BW253">
        <v>20352</v>
      </c>
      <c r="BX253">
        <v>20827</v>
      </c>
      <c r="BY253">
        <v>21244</v>
      </c>
      <c r="BZ253">
        <v>21468</v>
      </c>
      <c r="CA253">
        <v>22807</v>
      </c>
      <c r="CB253">
        <v>23385</v>
      </c>
      <c r="CC253">
        <v>24201</v>
      </c>
      <c r="CD253">
        <v>25521</v>
      </c>
      <c r="CE253">
        <v>26966</v>
      </c>
      <c r="CF253">
        <v>27824</v>
      </c>
      <c r="CG253">
        <v>29561</v>
      </c>
      <c r="CH253">
        <v>31583</v>
      </c>
      <c r="CI253">
        <v>32610</v>
      </c>
      <c r="CJ253">
        <v>32747</v>
      </c>
      <c r="CK253">
        <v>33111</v>
      </c>
      <c r="CL253">
        <v>33812</v>
      </c>
      <c r="CM253">
        <v>34589</v>
      </c>
      <c r="CN253">
        <v>35479</v>
      </c>
      <c r="CO253">
        <v>36221</v>
      </c>
      <c r="CP253">
        <v>37088</v>
      </c>
      <c r="CQ253">
        <v>37806</v>
      </c>
      <c r="CR253">
        <v>38092</v>
      </c>
      <c r="CS253">
        <v>38697</v>
      </c>
      <c r="CT253">
        <v>39080</v>
      </c>
      <c r="CU253">
        <v>40293</v>
      </c>
      <c r="CV253">
        <v>40859</v>
      </c>
      <c r="CW253">
        <v>41695</v>
      </c>
      <c r="CX253">
        <v>42283</v>
      </c>
      <c r="CY253">
        <v>44099</v>
      </c>
      <c r="CZ253">
        <v>45233</v>
      </c>
      <c r="DA253">
        <v>45260</v>
      </c>
      <c r="DB253">
        <v>44788</v>
      </c>
      <c r="DC253">
        <v>45138</v>
      </c>
      <c r="DD253">
        <v>45905</v>
      </c>
      <c r="DE253">
        <v>46715</v>
      </c>
      <c r="DF253">
        <v>46697</v>
      </c>
      <c r="DG253">
        <v>47271</v>
      </c>
      <c r="DH253">
        <v>47306</v>
      </c>
      <c r="DI253">
        <v>47405</v>
      </c>
      <c r="DJ253">
        <v>46878</v>
      </c>
      <c r="DK253">
        <v>46873</v>
      </c>
      <c r="DL253">
        <v>46980</v>
      </c>
      <c r="DM253">
        <v>53821</v>
      </c>
      <c r="DN253">
        <v>55971</v>
      </c>
      <c r="DO253">
        <v>53478</v>
      </c>
      <c r="DP253">
        <v>55284</v>
      </c>
      <c r="DQ253">
        <v>54588</v>
      </c>
      <c r="DR253">
        <v>51767</v>
      </c>
      <c r="DS253">
        <v>53478</v>
      </c>
      <c r="DT253">
        <v>55284</v>
      </c>
      <c r="DU253">
        <v>54588</v>
      </c>
      <c r="DV253">
        <v>51767</v>
      </c>
      <c r="DW253">
        <v>50999</v>
      </c>
      <c r="DX253">
        <v>50531</v>
      </c>
      <c r="DY253">
        <v>50627</v>
      </c>
      <c r="DZ253">
        <v>49021</v>
      </c>
      <c r="EA253">
        <v>48611</v>
      </c>
      <c r="EB253">
        <v>44188</v>
      </c>
      <c r="EC253">
        <v>43472</v>
      </c>
      <c r="ED253">
        <v>43079</v>
      </c>
      <c r="EE253">
        <v>42432</v>
      </c>
      <c r="EF253">
        <v>41630</v>
      </c>
      <c r="EG253">
        <v>41256</v>
      </c>
      <c r="EH253">
        <v>41249</v>
      </c>
      <c r="EI253">
        <v>40360</v>
      </c>
      <c r="EJ253">
        <v>40636</v>
      </c>
      <c r="EK253">
        <v>40485</v>
      </c>
      <c r="EL253">
        <v>41723</v>
      </c>
      <c r="EM253">
        <v>40550</v>
      </c>
      <c r="EN253">
        <v>42080</v>
      </c>
      <c r="EO253">
        <v>42422</v>
      </c>
      <c r="EP253">
        <v>42933</v>
      </c>
      <c r="EQ253">
        <v>41848</v>
      </c>
      <c r="ER253">
        <v>42904</v>
      </c>
      <c r="ES253">
        <v>42297</v>
      </c>
      <c r="ET253">
        <v>44202</v>
      </c>
      <c r="EU253">
        <v>42738</v>
      </c>
      <c r="EV253">
        <v>45360</v>
      </c>
      <c r="EW253">
        <v>46010</v>
      </c>
      <c r="EX253">
        <v>0</v>
      </c>
    </row>
    <row r="254" spans="1:154">
      <c r="A254" t="s">
        <v>226</v>
      </c>
      <c r="B254">
        <v>6804</v>
      </c>
      <c r="C254">
        <v>6689</v>
      </c>
      <c r="D254">
        <v>7948</v>
      </c>
      <c r="E254">
        <v>8271</v>
      </c>
      <c r="F254">
        <v>9254</v>
      </c>
      <c r="G254">
        <v>9684</v>
      </c>
      <c r="H254">
        <v>10126</v>
      </c>
      <c r="I254">
        <v>9498</v>
      </c>
      <c r="J254">
        <v>10068</v>
      </c>
      <c r="K254">
        <v>9694</v>
      </c>
      <c r="L254">
        <v>9793</v>
      </c>
      <c r="M254">
        <v>11801</v>
      </c>
      <c r="N254">
        <v>11914</v>
      </c>
      <c r="O254">
        <v>12590</v>
      </c>
      <c r="P254">
        <v>12200</v>
      </c>
      <c r="Q254">
        <v>13813</v>
      </c>
      <c r="R254">
        <v>14732</v>
      </c>
      <c r="S254">
        <v>13782</v>
      </c>
      <c r="T254">
        <v>13083</v>
      </c>
      <c r="U254">
        <v>12440</v>
      </c>
      <c r="V254">
        <v>11841</v>
      </c>
      <c r="W254">
        <v>10901</v>
      </c>
      <c r="X254">
        <v>12351</v>
      </c>
      <c r="Y254">
        <v>14942</v>
      </c>
      <c r="Z254">
        <v>18852</v>
      </c>
      <c r="AA254">
        <v>15404</v>
      </c>
      <c r="AB254">
        <v>20318</v>
      </c>
      <c r="AC254">
        <v>18136</v>
      </c>
      <c r="AD254">
        <v>23342</v>
      </c>
      <c r="AE254">
        <v>25662</v>
      </c>
      <c r="AF254">
        <v>23325</v>
      </c>
      <c r="AG254">
        <v>25041</v>
      </c>
      <c r="AH254">
        <v>26954</v>
      </c>
      <c r="AI254">
        <v>25191</v>
      </c>
      <c r="AJ254">
        <v>21327</v>
      </c>
      <c r="AK254">
        <v>18127</v>
      </c>
      <c r="AL254">
        <v>20351</v>
      </c>
      <c r="AM254">
        <v>24544</v>
      </c>
      <c r="AN254">
        <v>20268</v>
      </c>
      <c r="AO254">
        <v>19706</v>
      </c>
      <c r="AP254">
        <v>19030</v>
      </c>
      <c r="AQ254">
        <v>17674</v>
      </c>
      <c r="AR254">
        <v>21455</v>
      </c>
      <c r="AS254">
        <v>23333</v>
      </c>
      <c r="AT254">
        <v>25897</v>
      </c>
      <c r="AU254">
        <v>24378</v>
      </c>
      <c r="AV254">
        <v>23935</v>
      </c>
      <c r="AW254">
        <v>26665</v>
      </c>
      <c r="AX254">
        <v>30667</v>
      </c>
      <c r="AY254">
        <v>31142</v>
      </c>
      <c r="AZ254">
        <v>31035</v>
      </c>
      <c r="BA254">
        <v>33479</v>
      </c>
      <c r="BB254">
        <v>31691</v>
      </c>
      <c r="BC254">
        <v>35309</v>
      </c>
      <c r="BD254">
        <v>34861</v>
      </c>
      <c r="BE254">
        <v>35858</v>
      </c>
      <c r="BF254">
        <v>30773</v>
      </c>
      <c r="BG254">
        <v>28736</v>
      </c>
      <c r="BH254">
        <v>24871</v>
      </c>
      <c r="BI254">
        <v>22755</v>
      </c>
      <c r="BJ254">
        <v>23745</v>
      </c>
      <c r="BK254">
        <v>21916</v>
      </c>
      <c r="BL254">
        <v>18205</v>
      </c>
      <c r="BM254">
        <v>15410</v>
      </c>
      <c r="BN254">
        <v>15994</v>
      </c>
      <c r="BO254">
        <v>14796</v>
      </c>
      <c r="BP254">
        <v>17927</v>
      </c>
      <c r="BQ254">
        <v>16922</v>
      </c>
      <c r="BR254">
        <v>19254</v>
      </c>
      <c r="BS254">
        <v>17505</v>
      </c>
      <c r="BT254">
        <v>14856</v>
      </c>
      <c r="BU254">
        <v>15357</v>
      </c>
      <c r="BV254">
        <v>18025</v>
      </c>
      <c r="BW254">
        <v>15240</v>
      </c>
      <c r="BX254">
        <v>13037</v>
      </c>
      <c r="BY254">
        <v>15324</v>
      </c>
      <c r="BZ254">
        <v>18025</v>
      </c>
      <c r="CA254">
        <v>22330</v>
      </c>
      <c r="CB254">
        <v>21615</v>
      </c>
      <c r="CC254">
        <v>22799</v>
      </c>
      <c r="CD254">
        <v>24873</v>
      </c>
      <c r="CE254">
        <v>21497</v>
      </c>
      <c r="CF254">
        <v>17323</v>
      </c>
      <c r="CG254">
        <v>15885</v>
      </c>
      <c r="CH254">
        <v>17078</v>
      </c>
      <c r="CI254">
        <v>15054</v>
      </c>
      <c r="CJ254">
        <v>12870</v>
      </c>
      <c r="CK254">
        <v>13577</v>
      </c>
      <c r="CL254">
        <v>17100</v>
      </c>
      <c r="CM254">
        <v>29883</v>
      </c>
      <c r="CN254">
        <v>26113</v>
      </c>
      <c r="CO254">
        <v>29415</v>
      </c>
      <c r="CP254">
        <v>25661</v>
      </c>
      <c r="CQ254">
        <v>28432</v>
      </c>
      <c r="CR254">
        <v>26257</v>
      </c>
      <c r="CS254">
        <v>28644</v>
      </c>
      <c r="CT254">
        <v>27610</v>
      </c>
      <c r="CU254">
        <v>30492</v>
      </c>
      <c r="CV254">
        <v>30843</v>
      </c>
      <c r="CW254">
        <v>28438</v>
      </c>
      <c r="CX254">
        <v>20505</v>
      </c>
      <c r="CY254">
        <v>24894</v>
      </c>
      <c r="CZ254">
        <v>19064</v>
      </c>
      <c r="DA254">
        <v>17869</v>
      </c>
      <c r="DB254">
        <v>18384</v>
      </c>
      <c r="DC254">
        <v>18186</v>
      </c>
      <c r="DD254">
        <v>17819</v>
      </c>
      <c r="DE254">
        <v>19142</v>
      </c>
      <c r="DF254">
        <v>19164</v>
      </c>
      <c r="DG254">
        <v>21526</v>
      </c>
      <c r="DH254">
        <v>18599</v>
      </c>
      <c r="DI254">
        <v>18210</v>
      </c>
      <c r="DJ254">
        <v>18972</v>
      </c>
      <c r="DK254">
        <v>22741</v>
      </c>
      <c r="DL254">
        <v>21125</v>
      </c>
      <c r="DM254">
        <v>24555</v>
      </c>
      <c r="DN254">
        <v>20893</v>
      </c>
      <c r="DO254">
        <v>26682</v>
      </c>
      <c r="DP254">
        <v>20127</v>
      </c>
      <c r="DQ254">
        <v>27091</v>
      </c>
      <c r="DR254">
        <v>15496</v>
      </c>
      <c r="DS254">
        <v>18991</v>
      </c>
      <c r="DT254">
        <v>18162</v>
      </c>
      <c r="DU254">
        <v>14653</v>
      </c>
      <c r="DV254">
        <v>15897</v>
      </c>
      <c r="DW254">
        <v>21140</v>
      </c>
      <c r="DX254">
        <v>17805</v>
      </c>
      <c r="DY254">
        <v>19687</v>
      </c>
      <c r="DZ254">
        <v>14401</v>
      </c>
      <c r="EA254">
        <v>15011</v>
      </c>
      <c r="EB254">
        <v>14106</v>
      </c>
      <c r="EC254">
        <v>16264</v>
      </c>
      <c r="ED254">
        <v>12564</v>
      </c>
      <c r="EE254">
        <v>16831</v>
      </c>
      <c r="EF254">
        <v>13043</v>
      </c>
      <c r="EG254">
        <v>12522</v>
      </c>
      <c r="EH254">
        <v>13721</v>
      </c>
      <c r="EI254">
        <v>13376</v>
      </c>
      <c r="EJ254">
        <v>11972</v>
      </c>
      <c r="EK254">
        <v>10457</v>
      </c>
      <c r="EL254">
        <v>10555</v>
      </c>
      <c r="EM254">
        <v>10438</v>
      </c>
      <c r="EN254">
        <v>9045</v>
      </c>
      <c r="EO254">
        <v>9312</v>
      </c>
      <c r="EP254">
        <v>9064</v>
      </c>
      <c r="EQ254">
        <v>10158</v>
      </c>
      <c r="ER254">
        <v>9239</v>
      </c>
      <c r="ES254">
        <v>8253</v>
      </c>
      <c r="ET254">
        <v>8533</v>
      </c>
      <c r="EU254">
        <v>8279</v>
      </c>
      <c r="EV254">
        <v>8661</v>
      </c>
      <c r="EW254">
        <v>8780</v>
      </c>
      <c r="EX254">
        <v>0</v>
      </c>
    </row>
    <row r="255" spans="1:154">
      <c r="A255" t="s">
        <v>227</v>
      </c>
      <c r="B255">
        <v>6802</v>
      </c>
      <c r="C255">
        <v>5459</v>
      </c>
      <c r="D255">
        <v>5852</v>
      </c>
      <c r="E255">
        <v>5406</v>
      </c>
      <c r="F255">
        <v>6575</v>
      </c>
      <c r="G255">
        <v>6645</v>
      </c>
      <c r="H255">
        <v>7321</v>
      </c>
      <c r="I255">
        <v>8309</v>
      </c>
      <c r="J255">
        <v>8635</v>
      </c>
      <c r="K255">
        <v>9051</v>
      </c>
      <c r="L255">
        <v>8955</v>
      </c>
      <c r="M255">
        <v>9257</v>
      </c>
      <c r="N255">
        <v>10079</v>
      </c>
      <c r="O255">
        <v>9970</v>
      </c>
      <c r="P255">
        <v>10751</v>
      </c>
      <c r="Q255">
        <v>7390</v>
      </c>
      <c r="R255">
        <v>12060</v>
      </c>
      <c r="S255">
        <v>13088</v>
      </c>
      <c r="T255">
        <v>13800</v>
      </c>
      <c r="U255">
        <v>14563</v>
      </c>
      <c r="V255">
        <v>14503</v>
      </c>
      <c r="W255">
        <v>14952</v>
      </c>
      <c r="X255">
        <v>16139</v>
      </c>
      <c r="Y255">
        <v>15541</v>
      </c>
      <c r="Z255">
        <v>16843</v>
      </c>
      <c r="AA255">
        <v>19167</v>
      </c>
      <c r="AB255">
        <v>18092</v>
      </c>
      <c r="AC255">
        <v>27051</v>
      </c>
      <c r="AD255">
        <v>18391</v>
      </c>
      <c r="AE255">
        <v>17136</v>
      </c>
      <c r="AF255">
        <v>19466</v>
      </c>
      <c r="AG255">
        <v>20257</v>
      </c>
      <c r="AH255">
        <v>22483</v>
      </c>
      <c r="AI255">
        <v>25891</v>
      </c>
      <c r="AJ255">
        <v>27215</v>
      </c>
      <c r="AK255">
        <v>26771</v>
      </c>
      <c r="AL255">
        <v>25343</v>
      </c>
      <c r="AM255">
        <v>25196</v>
      </c>
      <c r="AN255">
        <v>25642</v>
      </c>
      <c r="AO255">
        <v>28205</v>
      </c>
      <c r="AP255">
        <v>25810</v>
      </c>
      <c r="AQ255">
        <v>25974</v>
      </c>
      <c r="AR255">
        <v>23668</v>
      </c>
      <c r="AS255">
        <v>26679</v>
      </c>
      <c r="AT255">
        <v>25800</v>
      </c>
      <c r="AU255">
        <v>22347</v>
      </c>
      <c r="AV255">
        <v>24319</v>
      </c>
      <c r="AW255">
        <v>19232</v>
      </c>
      <c r="AX255">
        <v>24898</v>
      </c>
      <c r="AY255">
        <v>25757</v>
      </c>
      <c r="AZ255">
        <v>27727</v>
      </c>
      <c r="BA255">
        <v>31464</v>
      </c>
      <c r="BB255">
        <v>31843</v>
      </c>
      <c r="BC255">
        <v>40256</v>
      </c>
      <c r="BD255">
        <v>36638</v>
      </c>
      <c r="BE255">
        <v>40129</v>
      </c>
      <c r="BF255">
        <v>45391</v>
      </c>
      <c r="BG255">
        <v>34613</v>
      </c>
      <c r="BH255">
        <v>44298</v>
      </c>
      <c r="BI255">
        <v>43174</v>
      </c>
      <c r="BJ255">
        <v>45856</v>
      </c>
      <c r="BK255">
        <v>34996</v>
      </c>
      <c r="BL255">
        <v>30792</v>
      </c>
      <c r="BM255">
        <v>30853</v>
      </c>
      <c r="BN255">
        <v>26856</v>
      </c>
      <c r="BO255">
        <v>23871</v>
      </c>
      <c r="BP255">
        <v>26067</v>
      </c>
      <c r="BQ255">
        <v>28861</v>
      </c>
      <c r="BR255">
        <v>27619</v>
      </c>
      <c r="BS255">
        <v>30146</v>
      </c>
      <c r="BT255">
        <v>26895</v>
      </c>
      <c r="BU255">
        <v>25969</v>
      </c>
      <c r="BV255">
        <v>27966</v>
      </c>
      <c r="BW255">
        <v>36998</v>
      </c>
      <c r="BX255">
        <v>32668</v>
      </c>
      <c r="BY255">
        <v>35287</v>
      </c>
      <c r="BZ255">
        <v>35115</v>
      </c>
      <c r="CA255">
        <v>44527</v>
      </c>
      <c r="CB255">
        <v>42299</v>
      </c>
      <c r="CC255">
        <v>42673</v>
      </c>
      <c r="CD255">
        <v>45203</v>
      </c>
      <c r="CE255">
        <v>40603</v>
      </c>
      <c r="CF255">
        <v>40810</v>
      </c>
      <c r="CG255">
        <v>37137</v>
      </c>
      <c r="CH255">
        <v>41470</v>
      </c>
      <c r="CI255">
        <v>46975</v>
      </c>
      <c r="CJ255">
        <v>45434</v>
      </c>
      <c r="CK255">
        <v>42358</v>
      </c>
      <c r="CL255">
        <v>46130</v>
      </c>
      <c r="CM255">
        <v>65588</v>
      </c>
      <c r="CN255">
        <v>65565</v>
      </c>
      <c r="CO255">
        <v>81760</v>
      </c>
      <c r="CP255">
        <v>84637</v>
      </c>
      <c r="CQ255">
        <v>77719</v>
      </c>
      <c r="CR255">
        <v>86801</v>
      </c>
      <c r="CS255">
        <v>104508</v>
      </c>
      <c r="CT255">
        <v>120039</v>
      </c>
      <c r="CU255">
        <v>110033</v>
      </c>
      <c r="CV255">
        <v>111077</v>
      </c>
      <c r="CW255">
        <v>100183</v>
      </c>
      <c r="CX255">
        <v>82382</v>
      </c>
      <c r="CY255">
        <v>99980</v>
      </c>
      <c r="CZ255">
        <v>76575</v>
      </c>
      <c r="DA255">
        <v>87752</v>
      </c>
      <c r="DB255">
        <v>75301</v>
      </c>
      <c r="DC255">
        <v>85761</v>
      </c>
      <c r="DD255">
        <v>85452</v>
      </c>
      <c r="DE255">
        <v>83907</v>
      </c>
      <c r="DF255">
        <v>72625</v>
      </c>
      <c r="DG255">
        <v>82858</v>
      </c>
      <c r="DH255">
        <v>95015</v>
      </c>
      <c r="DI255">
        <v>81620</v>
      </c>
      <c r="DJ255">
        <v>84670</v>
      </c>
      <c r="DK255">
        <v>78892</v>
      </c>
      <c r="DL255">
        <v>87891</v>
      </c>
      <c r="DM255">
        <v>89188</v>
      </c>
      <c r="DN255">
        <v>92013</v>
      </c>
      <c r="DO255">
        <v>106532</v>
      </c>
      <c r="DP255">
        <v>100445</v>
      </c>
      <c r="DQ255">
        <v>117672</v>
      </c>
      <c r="DR255">
        <v>139695</v>
      </c>
      <c r="DS255">
        <v>171341</v>
      </c>
      <c r="DT255">
        <v>172587</v>
      </c>
      <c r="DU255">
        <v>192544</v>
      </c>
      <c r="DV255">
        <v>201562</v>
      </c>
      <c r="DW255">
        <v>98272</v>
      </c>
      <c r="DX255">
        <v>89377</v>
      </c>
      <c r="DY255">
        <v>90094</v>
      </c>
      <c r="DZ255">
        <v>115930</v>
      </c>
      <c r="EA255">
        <v>75624</v>
      </c>
      <c r="EB255">
        <v>78163</v>
      </c>
      <c r="EC255">
        <v>79803</v>
      </c>
      <c r="ED255">
        <v>74537</v>
      </c>
      <c r="EE255">
        <v>72750</v>
      </c>
      <c r="EF255">
        <v>73985</v>
      </c>
      <c r="EG255">
        <v>71065</v>
      </c>
      <c r="EH255">
        <v>69150</v>
      </c>
      <c r="EI255">
        <v>66204</v>
      </c>
      <c r="EJ255">
        <v>69259</v>
      </c>
      <c r="EK255">
        <v>68688</v>
      </c>
      <c r="EL255">
        <v>62402</v>
      </c>
      <c r="EM255">
        <v>60241</v>
      </c>
      <c r="EN255">
        <v>59935</v>
      </c>
      <c r="EO255">
        <v>61029</v>
      </c>
      <c r="EP255">
        <v>59045</v>
      </c>
      <c r="EQ255">
        <v>57981</v>
      </c>
      <c r="ER255">
        <v>52772</v>
      </c>
      <c r="ES255">
        <v>55427</v>
      </c>
      <c r="ET255">
        <v>53716</v>
      </c>
      <c r="EU255">
        <v>53951</v>
      </c>
      <c r="EV255">
        <v>51518</v>
      </c>
      <c r="EW255">
        <v>51777</v>
      </c>
      <c r="EX255">
        <v>0</v>
      </c>
    </row>
    <row r="256" spans="1:154">
      <c r="A256" t="s">
        <v>66</v>
      </c>
      <c r="B256">
        <v>6814</v>
      </c>
      <c r="C256">
        <v>75627</v>
      </c>
      <c r="D256">
        <v>80506</v>
      </c>
      <c r="E256">
        <v>87309</v>
      </c>
      <c r="F256">
        <v>94778</v>
      </c>
      <c r="G256">
        <v>99954</v>
      </c>
      <c r="H256">
        <v>104016</v>
      </c>
      <c r="I256">
        <v>109691</v>
      </c>
      <c r="J256">
        <v>113959</v>
      </c>
      <c r="K256">
        <v>117260</v>
      </c>
      <c r="L256">
        <v>120851</v>
      </c>
      <c r="M256">
        <v>124370</v>
      </c>
      <c r="N256">
        <v>128986</v>
      </c>
      <c r="O256">
        <v>137628</v>
      </c>
      <c r="P256">
        <v>146951</v>
      </c>
      <c r="Q256">
        <v>160231</v>
      </c>
      <c r="R256">
        <v>178519</v>
      </c>
      <c r="S256">
        <v>196517</v>
      </c>
      <c r="T256">
        <v>213061</v>
      </c>
      <c r="U256">
        <v>231538</v>
      </c>
      <c r="V256">
        <v>244807</v>
      </c>
      <c r="W256">
        <v>255930</v>
      </c>
      <c r="X256">
        <v>263344</v>
      </c>
      <c r="Y256">
        <v>275538</v>
      </c>
      <c r="Z256">
        <v>288987</v>
      </c>
      <c r="AA256">
        <v>304033</v>
      </c>
      <c r="AB256">
        <v>321090</v>
      </c>
      <c r="AC256">
        <v>343332</v>
      </c>
      <c r="AD256">
        <v>367864</v>
      </c>
      <c r="AE256">
        <v>394587</v>
      </c>
      <c r="AF256">
        <v>429072</v>
      </c>
      <c r="AG256">
        <v>475896</v>
      </c>
      <c r="AH256">
        <v>531591</v>
      </c>
      <c r="AI256">
        <v>575435</v>
      </c>
      <c r="AJ256">
        <v>615142</v>
      </c>
      <c r="AK256">
        <v>647084</v>
      </c>
      <c r="AL256">
        <v>669394</v>
      </c>
      <c r="AM256">
        <v>677841</v>
      </c>
      <c r="AN256">
        <v>695315</v>
      </c>
      <c r="AO256">
        <v>721137</v>
      </c>
      <c r="AP256">
        <v>745287</v>
      </c>
      <c r="AQ256">
        <v>770459</v>
      </c>
      <c r="AR256">
        <v>794482</v>
      </c>
      <c r="AS256">
        <v>827012</v>
      </c>
      <c r="AT256">
        <v>869549</v>
      </c>
      <c r="AU256">
        <v>905165</v>
      </c>
      <c r="AV256">
        <v>944198</v>
      </c>
      <c r="AW256">
        <v>978533</v>
      </c>
      <c r="AX256">
        <v>1019861</v>
      </c>
      <c r="AY256">
        <v>1050307</v>
      </c>
      <c r="AZ256">
        <v>1085984</v>
      </c>
      <c r="BA256">
        <v>1123313</v>
      </c>
      <c r="BB256">
        <v>1156489</v>
      </c>
      <c r="BC256">
        <v>1179728</v>
      </c>
      <c r="BD256">
        <v>1218988</v>
      </c>
      <c r="BE256">
        <v>1243647</v>
      </c>
      <c r="BF256">
        <v>1272047</v>
      </c>
      <c r="BG256">
        <v>1299796</v>
      </c>
      <c r="BH256">
        <v>1301300</v>
      </c>
      <c r="BI256">
        <v>1330555</v>
      </c>
      <c r="BJ256">
        <v>1356766</v>
      </c>
      <c r="BK256">
        <v>1399296</v>
      </c>
      <c r="BL256">
        <v>1432417</v>
      </c>
      <c r="BM256">
        <v>1454933</v>
      </c>
      <c r="BN256">
        <v>1472405</v>
      </c>
      <c r="BO256">
        <v>1480246</v>
      </c>
      <c r="BP256">
        <v>1499398</v>
      </c>
      <c r="BQ256">
        <v>1527030</v>
      </c>
      <c r="BR256">
        <v>1570731</v>
      </c>
      <c r="BS256">
        <v>1600095</v>
      </c>
      <c r="BT256">
        <v>1643705</v>
      </c>
      <c r="BU256">
        <v>1679364</v>
      </c>
      <c r="BV256">
        <v>1711708</v>
      </c>
      <c r="BW256">
        <v>1740359</v>
      </c>
      <c r="BX256">
        <v>1762521</v>
      </c>
      <c r="BY256">
        <v>1791088</v>
      </c>
      <c r="BZ256">
        <v>1826294</v>
      </c>
      <c r="CA256">
        <v>1847555</v>
      </c>
      <c r="CB256">
        <v>1909389</v>
      </c>
      <c r="CC256">
        <v>1976247</v>
      </c>
      <c r="CD256">
        <v>2018969</v>
      </c>
      <c r="CE256">
        <v>2113010</v>
      </c>
      <c r="CF256">
        <v>2183642</v>
      </c>
      <c r="CG256">
        <v>2247217</v>
      </c>
      <c r="CH256">
        <v>2293531</v>
      </c>
      <c r="CI256">
        <v>2323499</v>
      </c>
      <c r="CJ256">
        <v>2356632</v>
      </c>
      <c r="CK256">
        <v>2415895</v>
      </c>
      <c r="CL256">
        <v>2493245</v>
      </c>
      <c r="CM256">
        <v>2535824</v>
      </c>
      <c r="CN256">
        <v>2637390</v>
      </c>
      <c r="CO256">
        <v>2760457</v>
      </c>
      <c r="CP256">
        <v>2831784</v>
      </c>
      <c r="CQ256">
        <v>2956420</v>
      </c>
      <c r="CR256">
        <v>3042612</v>
      </c>
      <c r="CS256">
        <v>3085197</v>
      </c>
      <c r="CT256">
        <v>3158603</v>
      </c>
      <c r="CU256">
        <v>3230475</v>
      </c>
      <c r="CV256">
        <v>3292961</v>
      </c>
      <c r="CW256">
        <v>3375161</v>
      </c>
      <c r="CX256">
        <v>3343251</v>
      </c>
      <c r="CY256">
        <v>3346388</v>
      </c>
      <c r="CZ256">
        <v>3366532</v>
      </c>
      <c r="DA256">
        <v>3380765</v>
      </c>
      <c r="DB256">
        <v>3384018</v>
      </c>
      <c r="DC256">
        <v>3407181</v>
      </c>
      <c r="DD256">
        <v>3442350</v>
      </c>
      <c r="DE256">
        <v>3484951</v>
      </c>
      <c r="DF256">
        <v>3548483</v>
      </c>
      <c r="DG256">
        <v>3627218</v>
      </c>
      <c r="DH256">
        <v>3691812</v>
      </c>
      <c r="DI256">
        <v>3768725</v>
      </c>
      <c r="DJ256">
        <v>3841119</v>
      </c>
      <c r="DK256">
        <v>3956458</v>
      </c>
      <c r="DL256">
        <v>4077824</v>
      </c>
      <c r="DM256">
        <v>4252616</v>
      </c>
      <c r="DN256">
        <v>4464418</v>
      </c>
      <c r="DO256">
        <v>4602238</v>
      </c>
      <c r="DP256">
        <v>4760244</v>
      </c>
      <c r="DQ256">
        <v>4892653</v>
      </c>
      <c r="DR256">
        <v>4961428</v>
      </c>
      <c r="DS256">
        <v>5041969</v>
      </c>
      <c r="DT256">
        <v>5170747</v>
      </c>
      <c r="DU256">
        <v>5297548</v>
      </c>
      <c r="DV256">
        <v>5376709</v>
      </c>
      <c r="DW256">
        <v>987799</v>
      </c>
      <c r="DX256">
        <v>1054075</v>
      </c>
      <c r="DY256">
        <v>1103513</v>
      </c>
      <c r="DZ256">
        <v>1146814</v>
      </c>
      <c r="EA256">
        <v>1194287</v>
      </c>
      <c r="EB256">
        <v>1243237</v>
      </c>
      <c r="EC256">
        <v>1284499</v>
      </c>
      <c r="ED256">
        <v>1311884</v>
      </c>
      <c r="EE256">
        <v>1336809</v>
      </c>
      <c r="EF256">
        <v>1383839</v>
      </c>
      <c r="EG256">
        <v>1414356</v>
      </c>
      <c r="EH256">
        <v>1442727</v>
      </c>
      <c r="EI256">
        <v>1468060</v>
      </c>
      <c r="EJ256">
        <v>1502437</v>
      </c>
      <c r="EK256">
        <v>1544992</v>
      </c>
      <c r="EL256">
        <v>1573512</v>
      </c>
      <c r="EM256">
        <v>1589754</v>
      </c>
      <c r="EN256">
        <v>1603922</v>
      </c>
      <c r="EO256">
        <v>1627514</v>
      </c>
      <c r="EP256">
        <v>1648504</v>
      </c>
      <c r="EQ256">
        <v>1646186</v>
      </c>
      <c r="ER256">
        <v>1677244</v>
      </c>
      <c r="ES256">
        <v>1729458</v>
      </c>
      <c r="ET256">
        <v>1775452</v>
      </c>
      <c r="EU256">
        <v>1803851</v>
      </c>
      <c r="EV256">
        <v>1843974</v>
      </c>
      <c r="EW256">
        <v>1875809</v>
      </c>
      <c r="EX256">
        <v>0</v>
      </c>
    </row>
    <row r="257" spans="1:154">
      <c r="A257" t="s">
        <v>67</v>
      </c>
      <c r="B257">
        <v>6816</v>
      </c>
      <c r="C257">
        <v>70268</v>
      </c>
      <c r="D257">
        <v>74795</v>
      </c>
      <c r="E257">
        <v>81301</v>
      </c>
      <c r="F257">
        <v>88429</v>
      </c>
      <c r="G257">
        <v>93521</v>
      </c>
      <c r="H257">
        <v>97347</v>
      </c>
      <c r="I257">
        <v>102880</v>
      </c>
      <c r="J257">
        <v>107126</v>
      </c>
      <c r="K257">
        <v>110264</v>
      </c>
      <c r="L257">
        <v>113866</v>
      </c>
      <c r="M257">
        <v>117244</v>
      </c>
      <c r="N257">
        <v>125010</v>
      </c>
      <c r="O257">
        <v>133734</v>
      </c>
      <c r="P257">
        <v>142967</v>
      </c>
      <c r="Q257">
        <v>156168</v>
      </c>
      <c r="R257">
        <v>174349</v>
      </c>
      <c r="S257">
        <v>191975</v>
      </c>
      <c r="T257">
        <v>208340</v>
      </c>
      <c r="U257">
        <v>226385</v>
      </c>
      <c r="V257">
        <v>239439</v>
      </c>
      <c r="W257">
        <v>250431</v>
      </c>
      <c r="X257">
        <v>257762</v>
      </c>
      <c r="Y257">
        <v>269261</v>
      </c>
      <c r="Z257">
        <v>282953</v>
      </c>
      <c r="AA257">
        <v>297096</v>
      </c>
      <c r="AB257">
        <v>313763</v>
      </c>
      <c r="AC257">
        <v>335965</v>
      </c>
      <c r="AD257">
        <v>360508</v>
      </c>
      <c r="AE257">
        <v>385169</v>
      </c>
      <c r="AF257">
        <v>419545</v>
      </c>
      <c r="AG257">
        <v>465354</v>
      </c>
      <c r="AH257">
        <v>519520</v>
      </c>
      <c r="AI257">
        <v>561534</v>
      </c>
      <c r="AJ257">
        <v>600095</v>
      </c>
      <c r="AK257">
        <v>631037</v>
      </c>
      <c r="AL257">
        <v>652892</v>
      </c>
      <c r="AM257">
        <v>660006</v>
      </c>
      <c r="AN257">
        <v>676706</v>
      </c>
      <c r="AO257">
        <v>701023</v>
      </c>
      <c r="AP257">
        <v>723602</v>
      </c>
      <c r="AQ257">
        <v>747328</v>
      </c>
      <c r="AR257">
        <v>769788</v>
      </c>
      <c r="AS257">
        <v>801394</v>
      </c>
      <c r="AT257">
        <v>843800</v>
      </c>
      <c r="AU257">
        <v>878320</v>
      </c>
      <c r="AV257">
        <v>917021</v>
      </c>
      <c r="AW257">
        <v>951547</v>
      </c>
      <c r="AX257">
        <v>991084</v>
      </c>
      <c r="AY257">
        <v>1023310</v>
      </c>
      <c r="AZ257">
        <v>1058760</v>
      </c>
      <c r="BA257">
        <v>1097340</v>
      </c>
      <c r="BB257">
        <v>1130351</v>
      </c>
      <c r="BC257">
        <v>1154063</v>
      </c>
      <c r="BD257">
        <v>1193954</v>
      </c>
      <c r="BE257">
        <v>1219206</v>
      </c>
      <c r="BF257">
        <v>1248186</v>
      </c>
      <c r="BG257">
        <v>1276567</v>
      </c>
      <c r="BH257">
        <v>1278722</v>
      </c>
      <c r="BI257">
        <v>1308202</v>
      </c>
      <c r="BJ257">
        <v>1334286</v>
      </c>
      <c r="BK257">
        <v>1376967</v>
      </c>
      <c r="BL257">
        <v>1410106</v>
      </c>
      <c r="BM257">
        <v>1432867</v>
      </c>
      <c r="BN257">
        <v>1449589</v>
      </c>
      <c r="BO257">
        <v>1457651</v>
      </c>
      <c r="BP257">
        <v>1475137</v>
      </c>
      <c r="BQ257">
        <v>1501933</v>
      </c>
      <c r="BR257">
        <v>1543402</v>
      </c>
      <c r="BS257">
        <v>1571858</v>
      </c>
      <c r="BT257">
        <v>1614335</v>
      </c>
      <c r="BU257">
        <v>1648231</v>
      </c>
      <c r="BV257">
        <v>1678786</v>
      </c>
      <c r="BW257">
        <v>1706181</v>
      </c>
      <c r="BX257">
        <v>1726919</v>
      </c>
      <c r="BY257">
        <v>1754275</v>
      </c>
      <c r="BZ257">
        <v>1788052</v>
      </c>
      <c r="CA257">
        <v>1808089</v>
      </c>
      <c r="CB257">
        <v>1868500</v>
      </c>
      <c r="CC257">
        <v>1931146</v>
      </c>
      <c r="CD257">
        <v>1970167</v>
      </c>
      <c r="CE257">
        <v>2061639</v>
      </c>
      <c r="CF257">
        <v>2129994</v>
      </c>
      <c r="CG257">
        <v>2191289</v>
      </c>
      <c r="CH257">
        <v>2234749</v>
      </c>
      <c r="CI257">
        <v>2263011</v>
      </c>
      <c r="CJ257">
        <v>2294135</v>
      </c>
      <c r="CK257">
        <v>2351364</v>
      </c>
      <c r="CL257">
        <v>2425625</v>
      </c>
      <c r="CM257">
        <v>2464923</v>
      </c>
      <c r="CN257">
        <v>2561685</v>
      </c>
      <c r="CO257">
        <v>2681500</v>
      </c>
      <c r="CP257">
        <v>2748518</v>
      </c>
      <c r="CQ257">
        <v>2870618</v>
      </c>
      <c r="CR257">
        <v>2954972</v>
      </c>
      <c r="CS257">
        <v>2996036</v>
      </c>
      <c r="CT257">
        <v>3063697</v>
      </c>
      <c r="CU257">
        <v>3131919</v>
      </c>
      <c r="CV257">
        <v>3190784</v>
      </c>
      <c r="CW257">
        <v>3264639</v>
      </c>
      <c r="CX257">
        <v>3233511</v>
      </c>
      <c r="CY257">
        <v>3241227</v>
      </c>
      <c r="CZ257">
        <v>3258248</v>
      </c>
      <c r="DA257">
        <v>3273410</v>
      </c>
      <c r="DB257">
        <v>3277346</v>
      </c>
      <c r="DC257">
        <v>3301814</v>
      </c>
      <c r="DD257">
        <v>3338254</v>
      </c>
      <c r="DE257">
        <v>3382026</v>
      </c>
      <c r="DF257">
        <v>3446357</v>
      </c>
      <c r="DG257">
        <v>3527445</v>
      </c>
      <c r="DH257">
        <v>3594720</v>
      </c>
      <c r="DI257">
        <v>3673577</v>
      </c>
      <c r="DJ257">
        <v>3749120</v>
      </c>
      <c r="DK257">
        <v>3866021</v>
      </c>
      <c r="DL257">
        <v>3987383</v>
      </c>
      <c r="DM257">
        <v>4162092</v>
      </c>
      <c r="DN257">
        <v>4371759</v>
      </c>
      <c r="DO257">
        <v>4509951</v>
      </c>
      <c r="DP257">
        <v>4665549</v>
      </c>
      <c r="DQ257">
        <v>4799492</v>
      </c>
      <c r="DR257">
        <v>4863990</v>
      </c>
      <c r="DS257">
        <v>4943534</v>
      </c>
      <c r="DT257">
        <v>5068631</v>
      </c>
      <c r="DU257">
        <v>5192139</v>
      </c>
      <c r="DV257">
        <v>5266500</v>
      </c>
      <c r="DW257">
        <v>926934</v>
      </c>
      <c r="DX257">
        <v>988722</v>
      </c>
      <c r="DY257">
        <v>1034669</v>
      </c>
      <c r="DZ257">
        <v>1074964</v>
      </c>
      <c r="EA257">
        <v>1118630</v>
      </c>
      <c r="EB257">
        <v>1161807</v>
      </c>
      <c r="EC257">
        <v>1200611</v>
      </c>
      <c r="ED257">
        <v>1222902</v>
      </c>
      <c r="EE257">
        <v>1243161</v>
      </c>
      <c r="EF257">
        <v>1281819</v>
      </c>
      <c r="EG257">
        <v>1307147</v>
      </c>
      <c r="EH257">
        <v>1326581</v>
      </c>
      <c r="EI257">
        <v>1344713</v>
      </c>
      <c r="EJ257">
        <v>1369785</v>
      </c>
      <c r="EK257">
        <v>1403680</v>
      </c>
      <c r="EL257">
        <v>1423935</v>
      </c>
      <c r="EM257">
        <v>1435287</v>
      </c>
      <c r="EN257">
        <v>1443921</v>
      </c>
      <c r="EO257">
        <v>1461923</v>
      </c>
      <c r="EP257">
        <v>1474761</v>
      </c>
      <c r="EQ257">
        <v>1468885</v>
      </c>
      <c r="ER257">
        <v>1491089</v>
      </c>
      <c r="ES257">
        <v>1536482</v>
      </c>
      <c r="ET257">
        <v>1568836</v>
      </c>
      <c r="EU257">
        <v>1587741</v>
      </c>
      <c r="EV257">
        <v>1614763</v>
      </c>
      <c r="EW257">
        <v>1648377</v>
      </c>
      <c r="EX257">
        <v>0</v>
      </c>
    </row>
    <row r="258" spans="1:154">
      <c r="A258" t="s">
        <v>68</v>
      </c>
      <c r="B258">
        <v>6818</v>
      </c>
      <c r="C258">
        <v>4353</v>
      </c>
      <c r="D258">
        <v>4686</v>
      </c>
      <c r="E258">
        <v>4974</v>
      </c>
      <c r="F258">
        <v>5318</v>
      </c>
      <c r="G258">
        <v>5397</v>
      </c>
      <c r="H258">
        <v>5618</v>
      </c>
      <c r="I258">
        <v>5832</v>
      </c>
      <c r="J258">
        <v>5976</v>
      </c>
      <c r="K258">
        <v>6111</v>
      </c>
      <c r="L258">
        <v>6201</v>
      </c>
      <c r="M258">
        <v>6374</v>
      </c>
      <c r="N258">
        <v>3228</v>
      </c>
      <c r="O258">
        <v>3267</v>
      </c>
      <c r="P258">
        <v>3375</v>
      </c>
      <c r="Q258">
        <v>3480</v>
      </c>
      <c r="R258">
        <v>3589</v>
      </c>
      <c r="S258">
        <v>3882</v>
      </c>
      <c r="T258">
        <v>4155</v>
      </c>
      <c r="U258">
        <v>4606</v>
      </c>
      <c r="V258">
        <v>4820</v>
      </c>
      <c r="W258">
        <v>4953</v>
      </c>
      <c r="X258">
        <v>5074</v>
      </c>
      <c r="Y258">
        <v>5501</v>
      </c>
      <c r="Z258">
        <v>5518</v>
      </c>
      <c r="AA258">
        <v>6421</v>
      </c>
      <c r="AB258">
        <v>6768</v>
      </c>
      <c r="AC258">
        <v>6926</v>
      </c>
      <c r="AD258">
        <v>6998</v>
      </c>
      <c r="AE258">
        <v>8991</v>
      </c>
      <c r="AF258">
        <v>9103</v>
      </c>
      <c r="AG258">
        <v>10156</v>
      </c>
      <c r="AH258">
        <v>11865</v>
      </c>
      <c r="AI258">
        <v>13704</v>
      </c>
      <c r="AJ258">
        <v>14854</v>
      </c>
      <c r="AK258">
        <v>15858</v>
      </c>
      <c r="AL258">
        <v>16378</v>
      </c>
      <c r="AM258">
        <v>17728</v>
      </c>
      <c r="AN258">
        <v>18526</v>
      </c>
      <c r="AO258">
        <v>20035</v>
      </c>
      <c r="AP258">
        <v>21607</v>
      </c>
      <c r="AQ258">
        <v>23059</v>
      </c>
      <c r="AR258">
        <v>24632</v>
      </c>
      <c r="AS258">
        <v>25557</v>
      </c>
      <c r="AT258">
        <v>25690</v>
      </c>
      <c r="AU258">
        <v>26789</v>
      </c>
      <c r="AV258">
        <v>27123</v>
      </c>
      <c r="AW258">
        <v>26933</v>
      </c>
      <c r="AX258">
        <v>28727</v>
      </c>
      <c r="AY258">
        <v>26949</v>
      </c>
      <c r="AZ258">
        <v>27182</v>
      </c>
      <c r="BA258">
        <v>25932</v>
      </c>
      <c r="BB258">
        <v>26102</v>
      </c>
      <c r="BC258">
        <v>25631</v>
      </c>
      <c r="BD258">
        <v>25000</v>
      </c>
      <c r="BE258">
        <v>24409</v>
      </c>
      <c r="BF258">
        <v>23831</v>
      </c>
      <c r="BG258">
        <v>23202</v>
      </c>
      <c r="BH258">
        <v>22552</v>
      </c>
      <c r="BI258">
        <v>22329</v>
      </c>
      <c r="BJ258">
        <v>22458</v>
      </c>
      <c r="BK258">
        <v>22308</v>
      </c>
      <c r="BL258">
        <v>22293</v>
      </c>
      <c r="BM258">
        <v>22050</v>
      </c>
      <c r="BN258">
        <v>22442</v>
      </c>
      <c r="BO258">
        <v>22208</v>
      </c>
      <c r="BP258">
        <v>23858</v>
      </c>
      <c r="BQ258">
        <v>24678</v>
      </c>
      <c r="BR258">
        <v>26893</v>
      </c>
      <c r="BS258">
        <v>27803</v>
      </c>
      <c r="BT258">
        <v>28938</v>
      </c>
      <c r="BU258">
        <v>30705</v>
      </c>
      <c r="BV258">
        <v>32499</v>
      </c>
      <c r="BW258">
        <v>33749</v>
      </c>
      <c r="BX258">
        <v>35167</v>
      </c>
      <c r="BY258">
        <v>36372</v>
      </c>
      <c r="BZ258">
        <v>37794</v>
      </c>
      <c r="CA258">
        <v>38995</v>
      </c>
      <c r="CB258">
        <v>40393</v>
      </c>
      <c r="CC258">
        <v>44580</v>
      </c>
      <c r="CD258">
        <v>48255</v>
      </c>
      <c r="CE258">
        <v>50636</v>
      </c>
      <c r="CF258">
        <v>52722</v>
      </c>
      <c r="CG258">
        <v>54814</v>
      </c>
      <c r="CH258">
        <v>57478</v>
      </c>
      <c r="CI258">
        <v>59102</v>
      </c>
      <c r="CJ258">
        <v>61029</v>
      </c>
      <c r="CK258">
        <v>62982</v>
      </c>
      <c r="CL258">
        <v>65989</v>
      </c>
      <c r="CM258">
        <v>69264</v>
      </c>
      <c r="CN258">
        <v>74062</v>
      </c>
      <c r="CO258">
        <v>77308</v>
      </c>
      <c r="CP258">
        <v>81610</v>
      </c>
      <c r="CQ258">
        <v>84468</v>
      </c>
      <c r="CR258">
        <v>86628</v>
      </c>
      <c r="CS258">
        <v>88471</v>
      </c>
      <c r="CT258">
        <v>94539</v>
      </c>
      <c r="CU258">
        <v>98218</v>
      </c>
      <c r="CV258">
        <v>101838</v>
      </c>
      <c r="CW258">
        <v>109493</v>
      </c>
      <c r="CX258">
        <v>108737</v>
      </c>
      <c r="CY258">
        <v>104195</v>
      </c>
      <c r="CZ258">
        <v>107317</v>
      </c>
      <c r="DA258">
        <v>106391</v>
      </c>
      <c r="DB258">
        <v>105734</v>
      </c>
      <c r="DC258">
        <v>104485</v>
      </c>
      <c r="DD258">
        <v>103221</v>
      </c>
      <c r="DE258">
        <v>102090</v>
      </c>
      <c r="DF258">
        <v>101282</v>
      </c>
      <c r="DG258">
        <v>98475</v>
      </c>
      <c r="DH258">
        <v>95279</v>
      </c>
      <c r="DI258">
        <v>92041</v>
      </c>
      <c r="DJ258">
        <v>88816</v>
      </c>
      <c r="DK258">
        <v>87035</v>
      </c>
      <c r="DL258">
        <v>85762</v>
      </c>
      <c r="DM258">
        <v>85906</v>
      </c>
      <c r="DN258">
        <v>88116</v>
      </c>
      <c r="DO258">
        <v>87834</v>
      </c>
      <c r="DP258">
        <v>90388</v>
      </c>
      <c r="DQ258">
        <v>88438</v>
      </c>
      <c r="DR258">
        <v>92765</v>
      </c>
      <c r="DS258">
        <v>93818</v>
      </c>
      <c r="DT258">
        <v>97547</v>
      </c>
      <c r="DU258">
        <v>100905</v>
      </c>
      <c r="DV258">
        <v>105723</v>
      </c>
      <c r="DW258">
        <v>57518</v>
      </c>
      <c r="DX258">
        <v>61526</v>
      </c>
      <c r="DY258">
        <v>65042</v>
      </c>
      <c r="DZ258">
        <v>68091</v>
      </c>
      <c r="EA258">
        <v>72427</v>
      </c>
      <c r="EB258">
        <v>78226</v>
      </c>
      <c r="EC258">
        <v>82193</v>
      </c>
      <c r="ED258">
        <v>87332</v>
      </c>
      <c r="EE258">
        <v>92046</v>
      </c>
      <c r="EF258">
        <v>99986</v>
      </c>
      <c r="EG258">
        <v>105214</v>
      </c>
      <c r="EH258">
        <v>114222</v>
      </c>
      <c r="EI258">
        <v>121482</v>
      </c>
      <c r="EJ258">
        <v>130819</v>
      </c>
      <c r="EK258">
        <v>139507</v>
      </c>
      <c r="EL258">
        <v>147810</v>
      </c>
      <c r="EM258">
        <v>152728</v>
      </c>
      <c r="EN258">
        <v>158292</v>
      </c>
      <c r="EO258">
        <v>163910</v>
      </c>
      <c r="EP258">
        <v>172106</v>
      </c>
      <c r="EQ258">
        <v>175703</v>
      </c>
      <c r="ER258">
        <v>184582</v>
      </c>
      <c r="ES258">
        <v>190607</v>
      </c>
      <c r="ET258">
        <v>204284</v>
      </c>
      <c r="EU258">
        <v>213426</v>
      </c>
      <c r="EV258">
        <v>226496</v>
      </c>
      <c r="EW258">
        <v>224770</v>
      </c>
      <c r="EX258">
        <v>0</v>
      </c>
    </row>
    <row r="259" spans="1:154">
      <c r="A259" t="s">
        <v>69</v>
      </c>
      <c r="B259">
        <v>6820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132</v>
      </c>
      <c r="AI259">
        <v>127</v>
      </c>
      <c r="AJ259">
        <v>126</v>
      </c>
      <c r="AK259">
        <v>124</v>
      </c>
      <c r="AL259">
        <v>63</v>
      </c>
      <c r="AM259">
        <v>58</v>
      </c>
      <c r="AN259">
        <v>41</v>
      </c>
      <c r="AO259">
        <v>38</v>
      </c>
      <c r="AP259">
        <v>38</v>
      </c>
      <c r="AQ259">
        <v>34</v>
      </c>
      <c r="AR259">
        <v>26</v>
      </c>
      <c r="AS259">
        <v>26</v>
      </c>
      <c r="AT259">
        <v>26</v>
      </c>
      <c r="AU259">
        <v>25</v>
      </c>
      <c r="AV259">
        <v>24</v>
      </c>
      <c r="AW259">
        <v>24</v>
      </c>
      <c r="AX259">
        <v>24</v>
      </c>
      <c r="AY259">
        <v>23</v>
      </c>
      <c r="AZ259">
        <v>21</v>
      </c>
      <c r="BA259">
        <v>20</v>
      </c>
      <c r="BB259">
        <v>19</v>
      </c>
      <c r="BC259">
        <v>18</v>
      </c>
      <c r="BD259">
        <v>18</v>
      </c>
      <c r="BE259">
        <v>18</v>
      </c>
      <c r="BF259">
        <v>17</v>
      </c>
      <c r="BG259">
        <v>16</v>
      </c>
      <c r="BH259">
        <v>15</v>
      </c>
      <c r="BI259">
        <v>14</v>
      </c>
      <c r="BJ259">
        <v>13</v>
      </c>
      <c r="BK259">
        <v>12</v>
      </c>
      <c r="BL259">
        <v>10</v>
      </c>
      <c r="BM259">
        <v>9</v>
      </c>
      <c r="BN259">
        <v>9</v>
      </c>
      <c r="BO259">
        <v>7</v>
      </c>
      <c r="BP259">
        <v>6</v>
      </c>
      <c r="BQ259">
        <v>5</v>
      </c>
      <c r="BR259">
        <v>5</v>
      </c>
      <c r="BS259">
        <v>5</v>
      </c>
      <c r="BT259">
        <v>5</v>
      </c>
      <c r="BU259">
        <v>4</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c r="EO259">
        <v>0</v>
      </c>
      <c r="EP259">
        <v>0</v>
      </c>
      <c r="EQ259">
        <v>0</v>
      </c>
      <c r="ER259">
        <v>0</v>
      </c>
      <c r="ES259">
        <v>0</v>
      </c>
      <c r="ET259">
        <v>0</v>
      </c>
      <c r="EU259">
        <v>0</v>
      </c>
      <c r="EV259">
        <v>0</v>
      </c>
      <c r="EW259">
        <v>0</v>
      </c>
      <c r="EX259">
        <v>0</v>
      </c>
    </row>
    <row r="260" spans="1:154">
      <c r="A260" t="s">
        <v>70</v>
      </c>
      <c r="B260">
        <v>6822</v>
      </c>
      <c r="C260">
        <v>1006</v>
      </c>
      <c r="D260">
        <v>1025</v>
      </c>
      <c r="E260">
        <v>1034</v>
      </c>
      <c r="F260">
        <v>1031</v>
      </c>
      <c r="G260">
        <v>1036</v>
      </c>
      <c r="H260">
        <v>1051</v>
      </c>
      <c r="I260">
        <v>979</v>
      </c>
      <c r="J260">
        <v>857</v>
      </c>
      <c r="K260">
        <v>885</v>
      </c>
      <c r="L260">
        <v>784</v>
      </c>
      <c r="M260">
        <v>752</v>
      </c>
      <c r="N260">
        <v>748</v>
      </c>
      <c r="O260">
        <v>627</v>
      </c>
      <c r="P260">
        <v>609</v>
      </c>
      <c r="Q260">
        <v>583</v>
      </c>
      <c r="R260">
        <v>581</v>
      </c>
      <c r="S260">
        <v>660</v>
      </c>
      <c r="T260">
        <v>566</v>
      </c>
      <c r="U260">
        <v>547</v>
      </c>
      <c r="V260">
        <v>548</v>
      </c>
      <c r="W260">
        <v>546</v>
      </c>
      <c r="X260">
        <v>508</v>
      </c>
      <c r="Y260">
        <v>776</v>
      </c>
      <c r="Z260">
        <v>516</v>
      </c>
      <c r="AA260">
        <v>516</v>
      </c>
      <c r="AB260">
        <v>559</v>
      </c>
      <c r="AC260">
        <v>441</v>
      </c>
      <c r="AD260">
        <v>358</v>
      </c>
      <c r="AE260">
        <v>427</v>
      </c>
      <c r="AF260">
        <v>424</v>
      </c>
      <c r="AG260">
        <v>386</v>
      </c>
      <c r="AH260">
        <v>74</v>
      </c>
      <c r="AI260">
        <v>70</v>
      </c>
      <c r="AJ260">
        <v>67</v>
      </c>
      <c r="AK260">
        <v>65</v>
      </c>
      <c r="AL260">
        <v>61</v>
      </c>
      <c r="AM260">
        <v>49</v>
      </c>
      <c r="AN260">
        <v>42</v>
      </c>
      <c r="AO260">
        <v>41</v>
      </c>
      <c r="AP260">
        <v>40</v>
      </c>
      <c r="AQ260">
        <v>38</v>
      </c>
      <c r="AR260">
        <v>36</v>
      </c>
      <c r="AS260">
        <v>35</v>
      </c>
      <c r="AT260">
        <v>33</v>
      </c>
      <c r="AU260">
        <v>31</v>
      </c>
      <c r="AV260">
        <v>30</v>
      </c>
      <c r="AW260">
        <v>29</v>
      </c>
      <c r="AX260">
        <v>26</v>
      </c>
      <c r="AY260">
        <v>24</v>
      </c>
      <c r="AZ260">
        <v>21</v>
      </c>
      <c r="BA260">
        <v>20</v>
      </c>
      <c r="BB260">
        <v>17</v>
      </c>
      <c r="BC260">
        <v>16</v>
      </c>
      <c r="BD260">
        <v>15</v>
      </c>
      <c r="BE260">
        <v>14</v>
      </c>
      <c r="BF260">
        <v>13</v>
      </c>
      <c r="BG260">
        <v>11</v>
      </c>
      <c r="BH260">
        <v>11</v>
      </c>
      <c r="BI260">
        <v>10</v>
      </c>
      <c r="BJ260">
        <v>10</v>
      </c>
      <c r="BK260">
        <v>9</v>
      </c>
      <c r="BL260">
        <v>8</v>
      </c>
      <c r="BM260">
        <v>7</v>
      </c>
      <c r="BN260">
        <v>365</v>
      </c>
      <c r="BO260">
        <v>380</v>
      </c>
      <c r="BP260">
        <v>397</v>
      </c>
      <c r="BQ260">
        <v>414</v>
      </c>
      <c r="BR260">
        <v>431</v>
      </c>
      <c r="BS260">
        <v>429</v>
      </c>
      <c r="BT260">
        <v>427</v>
      </c>
      <c r="BU260">
        <v>424</v>
      </c>
      <c r="BV260">
        <v>423</v>
      </c>
      <c r="BW260">
        <v>429</v>
      </c>
      <c r="BX260">
        <v>435</v>
      </c>
      <c r="BY260">
        <v>441</v>
      </c>
      <c r="BZ260">
        <v>448</v>
      </c>
      <c r="CA260">
        <v>471</v>
      </c>
      <c r="CB260">
        <v>496</v>
      </c>
      <c r="CC260">
        <v>521</v>
      </c>
      <c r="CD260">
        <v>547</v>
      </c>
      <c r="CE260">
        <v>735</v>
      </c>
      <c r="CF260">
        <v>926</v>
      </c>
      <c r="CG260">
        <v>1114</v>
      </c>
      <c r="CH260">
        <v>1304</v>
      </c>
      <c r="CI260">
        <v>1386</v>
      </c>
      <c r="CJ260">
        <v>1468</v>
      </c>
      <c r="CK260">
        <v>1549</v>
      </c>
      <c r="CL260">
        <v>1631</v>
      </c>
      <c r="CM260">
        <v>1637</v>
      </c>
      <c r="CN260">
        <v>1643</v>
      </c>
      <c r="CO260">
        <v>1649</v>
      </c>
      <c r="CP260">
        <v>1656</v>
      </c>
      <c r="CQ260">
        <v>1334</v>
      </c>
      <c r="CR260">
        <v>1012</v>
      </c>
      <c r="CS260">
        <v>690</v>
      </c>
      <c r="CT260">
        <v>367</v>
      </c>
      <c r="CU260">
        <v>338</v>
      </c>
      <c r="CV260">
        <v>339</v>
      </c>
      <c r="CW260">
        <v>1029</v>
      </c>
      <c r="CX260">
        <v>1003</v>
      </c>
      <c r="CY260">
        <v>966</v>
      </c>
      <c r="CZ260">
        <v>967</v>
      </c>
      <c r="DA260">
        <v>964</v>
      </c>
      <c r="DB260">
        <v>938</v>
      </c>
      <c r="DC260">
        <v>882</v>
      </c>
      <c r="DD260">
        <v>875</v>
      </c>
      <c r="DE260">
        <v>835</v>
      </c>
      <c r="DF260">
        <v>844</v>
      </c>
      <c r="DG260">
        <v>1298</v>
      </c>
      <c r="DH260">
        <v>1813</v>
      </c>
      <c r="DI260">
        <v>3107</v>
      </c>
      <c r="DJ260">
        <v>3183</v>
      </c>
      <c r="DK260">
        <v>3402</v>
      </c>
      <c r="DL260">
        <v>4679</v>
      </c>
      <c r="DM260">
        <v>4618</v>
      </c>
      <c r="DN260">
        <v>4543</v>
      </c>
      <c r="DO260">
        <v>4453</v>
      </c>
      <c r="DP260">
        <v>4307</v>
      </c>
      <c r="DQ260">
        <v>4723</v>
      </c>
      <c r="DR260">
        <v>4673</v>
      </c>
      <c r="DS260">
        <v>4617</v>
      </c>
      <c r="DT260">
        <v>4569</v>
      </c>
      <c r="DU260">
        <v>4504</v>
      </c>
      <c r="DV260">
        <v>4486</v>
      </c>
      <c r="DW260">
        <v>3347</v>
      </c>
      <c r="DX260">
        <v>3827</v>
      </c>
      <c r="DY260">
        <v>3802</v>
      </c>
      <c r="DZ260">
        <v>3759</v>
      </c>
      <c r="EA260">
        <v>3230</v>
      </c>
      <c r="EB260">
        <v>3204</v>
      </c>
      <c r="EC260">
        <v>1695</v>
      </c>
      <c r="ED260">
        <v>1650</v>
      </c>
      <c r="EE260">
        <v>1602</v>
      </c>
      <c r="EF260">
        <v>2034</v>
      </c>
      <c r="EG260">
        <v>1995</v>
      </c>
      <c r="EH260">
        <v>1924</v>
      </c>
      <c r="EI260">
        <v>1865</v>
      </c>
      <c r="EJ260">
        <v>1833</v>
      </c>
      <c r="EK260">
        <v>1805</v>
      </c>
      <c r="EL260">
        <v>1767</v>
      </c>
      <c r="EM260">
        <v>1739</v>
      </c>
      <c r="EN260">
        <v>1709</v>
      </c>
      <c r="EO260">
        <v>1681</v>
      </c>
      <c r="EP260">
        <v>1637</v>
      </c>
      <c r="EQ260">
        <v>1598</v>
      </c>
      <c r="ER260">
        <v>1573</v>
      </c>
      <c r="ES260">
        <v>2369</v>
      </c>
      <c r="ET260">
        <v>2332</v>
      </c>
      <c r="EU260">
        <v>2684</v>
      </c>
      <c r="EV260">
        <v>2715</v>
      </c>
      <c r="EW260">
        <v>2662</v>
      </c>
      <c r="EX260">
        <v>0</v>
      </c>
    </row>
    <row r="261" spans="1:154">
      <c r="A261" t="s">
        <v>66</v>
      </c>
      <c r="B261">
        <v>6814</v>
      </c>
      <c r="C261">
        <v>75627</v>
      </c>
      <c r="D261">
        <v>80506</v>
      </c>
      <c r="E261">
        <v>87309</v>
      </c>
      <c r="F261">
        <v>94778</v>
      </c>
      <c r="G261">
        <v>99954</v>
      </c>
      <c r="H261">
        <v>104016</v>
      </c>
      <c r="I261">
        <v>109691</v>
      </c>
      <c r="J261">
        <v>113959</v>
      </c>
      <c r="K261">
        <v>117260</v>
      </c>
      <c r="L261">
        <v>120851</v>
      </c>
      <c r="M261">
        <v>124370</v>
      </c>
      <c r="N261">
        <v>128986</v>
      </c>
      <c r="O261">
        <v>137628</v>
      </c>
      <c r="P261">
        <v>146951</v>
      </c>
      <c r="Q261">
        <v>160231</v>
      </c>
      <c r="R261">
        <v>178519</v>
      </c>
      <c r="S261">
        <v>196517</v>
      </c>
      <c r="T261">
        <v>213061</v>
      </c>
      <c r="U261">
        <v>231538</v>
      </c>
      <c r="V261">
        <v>244807</v>
      </c>
      <c r="W261">
        <v>255930</v>
      </c>
      <c r="X261">
        <v>263344</v>
      </c>
      <c r="Y261">
        <v>275538</v>
      </c>
      <c r="Z261">
        <v>288987</v>
      </c>
      <c r="AA261">
        <v>304033</v>
      </c>
      <c r="AB261">
        <v>321090</v>
      </c>
      <c r="AC261">
        <v>343332</v>
      </c>
      <c r="AD261">
        <v>367864</v>
      </c>
      <c r="AE261">
        <v>394587</v>
      </c>
      <c r="AF261">
        <v>429072</v>
      </c>
      <c r="AG261">
        <v>475896</v>
      </c>
      <c r="AH261">
        <v>531591</v>
      </c>
      <c r="AI261">
        <v>575435</v>
      </c>
      <c r="AJ261">
        <v>615142</v>
      </c>
      <c r="AK261">
        <v>647084</v>
      </c>
      <c r="AL261">
        <v>669394</v>
      </c>
      <c r="AM261">
        <v>677841</v>
      </c>
      <c r="AN261">
        <v>695315</v>
      </c>
      <c r="AO261">
        <v>721137</v>
      </c>
      <c r="AP261">
        <v>745287</v>
      </c>
      <c r="AQ261">
        <v>770459</v>
      </c>
      <c r="AR261">
        <v>794482</v>
      </c>
      <c r="AS261">
        <v>827012</v>
      </c>
      <c r="AT261">
        <v>869549</v>
      </c>
      <c r="AU261">
        <v>905165</v>
      </c>
      <c r="AV261">
        <v>944198</v>
      </c>
      <c r="AW261">
        <v>978533</v>
      </c>
      <c r="AX261">
        <v>1019861</v>
      </c>
      <c r="AY261">
        <v>1050307</v>
      </c>
      <c r="AZ261">
        <v>1085984</v>
      </c>
      <c r="BA261">
        <v>1123313</v>
      </c>
      <c r="BB261">
        <v>1156489</v>
      </c>
      <c r="BC261">
        <v>1179728</v>
      </c>
      <c r="BD261">
        <v>1218988</v>
      </c>
      <c r="BE261">
        <v>1243647</v>
      </c>
      <c r="BF261">
        <v>1272047</v>
      </c>
      <c r="BG261">
        <v>1299796</v>
      </c>
      <c r="BH261">
        <v>1301300</v>
      </c>
      <c r="BI261">
        <v>1330555</v>
      </c>
      <c r="BJ261">
        <v>1356766</v>
      </c>
      <c r="BK261">
        <v>1399296</v>
      </c>
      <c r="BL261">
        <v>1432417</v>
      </c>
      <c r="BM261">
        <v>1454933</v>
      </c>
      <c r="BN261">
        <v>1472405</v>
      </c>
      <c r="BO261">
        <v>1480246</v>
      </c>
      <c r="BP261">
        <v>1499398</v>
      </c>
      <c r="BQ261">
        <v>1527030</v>
      </c>
      <c r="BR261">
        <v>1570731</v>
      </c>
      <c r="BS261">
        <v>1600095</v>
      </c>
      <c r="BT261">
        <v>1643705</v>
      </c>
      <c r="BU261">
        <v>1679364</v>
      </c>
      <c r="BV261">
        <v>1711708</v>
      </c>
      <c r="BW261">
        <v>1740359</v>
      </c>
      <c r="BX261">
        <v>1762521</v>
      </c>
      <c r="BY261">
        <v>1791088</v>
      </c>
      <c r="BZ261">
        <v>1826294</v>
      </c>
      <c r="CA261">
        <v>1847555</v>
      </c>
      <c r="CB261">
        <v>1909389</v>
      </c>
      <c r="CC261">
        <v>1976247</v>
      </c>
      <c r="CD261">
        <v>2018969</v>
      </c>
      <c r="CE261">
        <v>2113010</v>
      </c>
      <c r="CF261">
        <v>2183642</v>
      </c>
      <c r="CG261">
        <v>2247217</v>
      </c>
      <c r="CH261">
        <v>2293531</v>
      </c>
      <c r="CI261">
        <v>2323499</v>
      </c>
      <c r="CJ261">
        <v>2356632</v>
      </c>
      <c r="CK261">
        <v>2415895</v>
      </c>
      <c r="CL261">
        <v>2493245</v>
      </c>
      <c r="CM261">
        <v>2535824</v>
      </c>
      <c r="CN261">
        <v>2637390</v>
      </c>
      <c r="CO261">
        <v>2760457</v>
      </c>
      <c r="CP261">
        <v>2831784</v>
      </c>
      <c r="CQ261">
        <v>2956420</v>
      </c>
      <c r="CR261">
        <v>3042612</v>
      </c>
      <c r="CS261">
        <v>3085197</v>
      </c>
      <c r="CT261">
        <v>3158603</v>
      </c>
      <c r="CU261">
        <v>3230475</v>
      </c>
      <c r="CV261">
        <v>3292961</v>
      </c>
      <c r="CW261">
        <v>3375161</v>
      </c>
      <c r="CX261">
        <v>3343251</v>
      </c>
      <c r="CY261">
        <v>3346388</v>
      </c>
      <c r="CZ261">
        <v>3366532</v>
      </c>
      <c r="DA261">
        <v>3380765</v>
      </c>
      <c r="DB261">
        <v>3384018</v>
      </c>
      <c r="DC261">
        <v>3407181</v>
      </c>
      <c r="DD261">
        <v>3442350</v>
      </c>
      <c r="DE261">
        <v>3484951</v>
      </c>
      <c r="DF261">
        <v>3548483</v>
      </c>
      <c r="DG261">
        <v>3627218</v>
      </c>
      <c r="DH261">
        <v>3691812</v>
      </c>
      <c r="DI261">
        <v>3768725</v>
      </c>
      <c r="DJ261">
        <v>3841119</v>
      </c>
      <c r="DK261">
        <v>3956458</v>
      </c>
      <c r="DL261">
        <v>4077824</v>
      </c>
      <c r="DM261">
        <v>4252616</v>
      </c>
      <c r="DN261">
        <v>4464418</v>
      </c>
      <c r="DO261">
        <v>4602238</v>
      </c>
      <c r="DP261">
        <v>4760244</v>
      </c>
      <c r="DQ261">
        <v>4892653</v>
      </c>
      <c r="DR261">
        <v>4961428</v>
      </c>
      <c r="DS261">
        <v>5041969</v>
      </c>
      <c r="DT261">
        <v>5170747</v>
      </c>
      <c r="DU261">
        <v>5297548</v>
      </c>
      <c r="DV261">
        <v>5376709</v>
      </c>
      <c r="DW261">
        <v>987799</v>
      </c>
      <c r="DX261">
        <v>1054075</v>
      </c>
      <c r="DY261">
        <v>1103513</v>
      </c>
      <c r="DZ261">
        <v>1146814</v>
      </c>
      <c r="EA261">
        <v>1194287</v>
      </c>
      <c r="EB261">
        <v>1243237</v>
      </c>
      <c r="EC261">
        <v>1284499</v>
      </c>
      <c r="ED261">
        <v>1311884</v>
      </c>
      <c r="EE261">
        <v>1336809</v>
      </c>
      <c r="EF261">
        <v>1383839</v>
      </c>
      <c r="EG261">
        <v>1414356</v>
      </c>
      <c r="EH261">
        <v>1442727</v>
      </c>
      <c r="EI261">
        <v>1468060</v>
      </c>
      <c r="EJ261">
        <v>1502437</v>
      </c>
      <c r="EK261">
        <v>1544992</v>
      </c>
      <c r="EL261">
        <v>1573512</v>
      </c>
      <c r="EM261">
        <v>1589754</v>
      </c>
      <c r="EN261">
        <v>1603922</v>
      </c>
      <c r="EO261">
        <v>1627514</v>
      </c>
      <c r="EP261">
        <v>1648504</v>
      </c>
      <c r="EQ261">
        <v>1646186</v>
      </c>
      <c r="ER261">
        <v>1677244</v>
      </c>
      <c r="ES261">
        <v>1729458</v>
      </c>
      <c r="ET261">
        <v>1775452</v>
      </c>
      <c r="EU261">
        <v>1803851</v>
      </c>
      <c r="EV261">
        <v>1843974</v>
      </c>
      <c r="EW261">
        <v>1875809</v>
      </c>
      <c r="EX261">
        <v>0</v>
      </c>
    </row>
    <row r="262" spans="1:154">
      <c r="A262" t="s">
        <v>427</v>
      </c>
      <c r="B262">
        <v>8342</v>
      </c>
      <c r="C262">
        <v>155526</v>
      </c>
      <c r="D262">
        <v>156511</v>
      </c>
      <c r="E262">
        <v>160733</v>
      </c>
      <c r="F262">
        <v>166656</v>
      </c>
      <c r="G262">
        <v>163686</v>
      </c>
      <c r="H262">
        <v>171326</v>
      </c>
      <c r="I262">
        <v>167958</v>
      </c>
      <c r="J262">
        <v>173726</v>
      </c>
      <c r="K262">
        <v>169085</v>
      </c>
      <c r="L262">
        <v>171143</v>
      </c>
      <c r="M262">
        <v>176190</v>
      </c>
      <c r="N262">
        <v>181901</v>
      </c>
      <c r="O262">
        <v>177889</v>
      </c>
      <c r="P262">
        <v>178545</v>
      </c>
      <c r="Q262">
        <v>186578</v>
      </c>
      <c r="R262">
        <v>194259</v>
      </c>
      <c r="S262">
        <v>188815</v>
      </c>
      <c r="T262">
        <v>194943</v>
      </c>
      <c r="U262">
        <v>206823</v>
      </c>
      <c r="V262">
        <v>203665</v>
      </c>
      <c r="W262">
        <v>201531</v>
      </c>
      <c r="X262">
        <v>206609</v>
      </c>
      <c r="Y262">
        <v>214321</v>
      </c>
      <c r="Z262">
        <v>218245</v>
      </c>
      <c r="AA262">
        <v>216737</v>
      </c>
      <c r="AB262">
        <v>223645</v>
      </c>
      <c r="AC262">
        <v>226487</v>
      </c>
      <c r="AD262">
        <v>243163</v>
      </c>
      <c r="AE262">
        <v>234540</v>
      </c>
      <c r="AF262">
        <v>241940</v>
      </c>
      <c r="AG262">
        <v>252585</v>
      </c>
      <c r="AH262">
        <v>275083</v>
      </c>
      <c r="AI262">
        <v>261087</v>
      </c>
      <c r="AJ262">
        <v>272864</v>
      </c>
      <c r="AK262">
        <v>272602</v>
      </c>
      <c r="AL262">
        <v>285836</v>
      </c>
      <c r="AM262">
        <v>276796</v>
      </c>
      <c r="AN262">
        <v>289191</v>
      </c>
      <c r="AO262">
        <v>296600</v>
      </c>
      <c r="AP262">
        <v>304881</v>
      </c>
      <c r="AQ262">
        <v>292581</v>
      </c>
      <c r="AR262">
        <v>306775</v>
      </c>
      <c r="AS262">
        <v>302034</v>
      </c>
      <c r="AT262">
        <v>314704</v>
      </c>
      <c r="AU262">
        <v>307102</v>
      </c>
      <c r="AV262">
        <v>317837</v>
      </c>
      <c r="AW262">
        <v>323020</v>
      </c>
      <c r="AX262">
        <v>342296</v>
      </c>
      <c r="AY262">
        <v>327141</v>
      </c>
      <c r="AZ262">
        <v>332550</v>
      </c>
      <c r="BA262">
        <v>338233</v>
      </c>
      <c r="BB262">
        <v>364603</v>
      </c>
      <c r="BC262">
        <v>347421</v>
      </c>
      <c r="BD262">
        <v>355688</v>
      </c>
      <c r="BE262">
        <v>377609</v>
      </c>
      <c r="BF262">
        <v>381738</v>
      </c>
      <c r="BG262">
        <v>382567</v>
      </c>
      <c r="BH262">
        <v>408148</v>
      </c>
      <c r="BI262">
        <v>408930</v>
      </c>
      <c r="BJ262">
        <v>423836</v>
      </c>
      <c r="BK262">
        <v>421002</v>
      </c>
      <c r="BL262">
        <v>436542</v>
      </c>
      <c r="BM262">
        <v>433704</v>
      </c>
      <c r="BN262">
        <v>452082</v>
      </c>
      <c r="BO262">
        <v>450064</v>
      </c>
      <c r="BP262">
        <v>468884</v>
      </c>
      <c r="BQ262">
        <v>453413</v>
      </c>
      <c r="BR262">
        <v>471896</v>
      </c>
      <c r="BS262">
        <v>459741</v>
      </c>
      <c r="BT262">
        <v>469234</v>
      </c>
      <c r="BU262">
        <v>471922</v>
      </c>
      <c r="BV262">
        <v>495199</v>
      </c>
      <c r="BW262">
        <v>485952</v>
      </c>
      <c r="BX262">
        <v>507522</v>
      </c>
      <c r="BY262">
        <v>502182</v>
      </c>
      <c r="BZ262">
        <v>533975</v>
      </c>
      <c r="CA262">
        <v>519595</v>
      </c>
      <c r="CB262">
        <v>541164</v>
      </c>
      <c r="CC262">
        <v>540495</v>
      </c>
      <c r="CD262">
        <v>566836</v>
      </c>
      <c r="CE262">
        <v>560268</v>
      </c>
      <c r="CF262">
        <v>577221</v>
      </c>
      <c r="CG262">
        <v>589946</v>
      </c>
      <c r="CH262">
        <v>696855</v>
      </c>
      <c r="CI262">
        <v>604060</v>
      </c>
      <c r="CJ262">
        <v>609745</v>
      </c>
      <c r="CK262">
        <v>608520</v>
      </c>
      <c r="CL262">
        <v>635935</v>
      </c>
      <c r="CM262">
        <v>625275</v>
      </c>
      <c r="CN262">
        <v>638536</v>
      </c>
      <c r="CO262">
        <v>663462</v>
      </c>
      <c r="CP262">
        <v>682958</v>
      </c>
      <c r="CQ262">
        <v>686740</v>
      </c>
      <c r="CR262">
        <v>706930</v>
      </c>
      <c r="CS262">
        <v>710178</v>
      </c>
      <c r="CT262">
        <v>753649</v>
      </c>
      <c r="CU262">
        <v>756668</v>
      </c>
      <c r="CV262">
        <v>768964</v>
      </c>
      <c r="CW262">
        <v>778839</v>
      </c>
      <c r="CX262">
        <v>796839</v>
      </c>
      <c r="CY262">
        <v>787969</v>
      </c>
      <c r="CZ262">
        <v>807844</v>
      </c>
      <c r="DA262">
        <v>818428</v>
      </c>
      <c r="DB262">
        <v>841276</v>
      </c>
      <c r="DC262">
        <v>834707</v>
      </c>
      <c r="DD262">
        <v>845630</v>
      </c>
      <c r="DE262">
        <v>848910</v>
      </c>
      <c r="DF262">
        <v>878659</v>
      </c>
      <c r="DG262">
        <v>872782</v>
      </c>
      <c r="DH262">
        <v>885822</v>
      </c>
      <c r="DI262">
        <v>878586</v>
      </c>
      <c r="DJ262">
        <v>908219</v>
      </c>
      <c r="DK262">
        <v>902434</v>
      </c>
      <c r="DL262">
        <v>904460</v>
      </c>
      <c r="DM262">
        <v>914454</v>
      </c>
      <c r="DN262">
        <v>950931</v>
      </c>
      <c r="DO262">
        <v>932046</v>
      </c>
      <c r="DP262">
        <v>951047</v>
      </c>
      <c r="DQ262">
        <v>1541490</v>
      </c>
      <c r="DR262">
        <v>2270739</v>
      </c>
      <c r="DS262">
        <v>2118759</v>
      </c>
      <c r="DT262">
        <v>2035811</v>
      </c>
      <c r="DU262">
        <v>2179150</v>
      </c>
      <c r="DV262">
        <v>2266204</v>
      </c>
      <c r="DW262">
        <v>2338040</v>
      </c>
      <c r="DX262">
        <v>2362889</v>
      </c>
      <c r="DY262">
        <v>2326409</v>
      </c>
      <c r="DZ262">
        <v>2451665</v>
      </c>
      <c r="EA262">
        <v>2655182</v>
      </c>
      <c r="EB262">
        <v>2889828</v>
      </c>
      <c r="EC262">
        <v>2874847</v>
      </c>
      <c r="ED262">
        <v>2945238</v>
      </c>
      <c r="EE262">
        <v>2885308</v>
      </c>
      <c r="EF262">
        <v>2883378</v>
      </c>
      <c r="EG262">
        <v>2837660</v>
      </c>
      <c r="EH262">
        <v>2954962</v>
      </c>
      <c r="EI262">
        <v>3243922</v>
      </c>
      <c r="EJ262">
        <v>3526393</v>
      </c>
      <c r="EK262">
        <v>3787122</v>
      </c>
      <c r="EL262">
        <v>4073767</v>
      </c>
      <c r="EM262">
        <v>4290395</v>
      </c>
      <c r="EN262">
        <v>4429651</v>
      </c>
      <c r="EO262">
        <v>4507560</v>
      </c>
      <c r="EP262">
        <v>4555387</v>
      </c>
      <c r="EQ262">
        <v>4538871</v>
      </c>
      <c r="ER262">
        <v>4536523</v>
      </c>
      <c r="ES262">
        <v>4541616</v>
      </c>
      <c r="ET262">
        <v>4542112</v>
      </c>
      <c r="EU262">
        <v>4538141</v>
      </c>
      <c r="EV262">
        <v>4524464</v>
      </c>
      <c r="EW262">
        <v>4514529</v>
      </c>
      <c r="EX262">
        <v>0</v>
      </c>
    </row>
    <row r="263" spans="1:154">
      <c r="A263" t="s">
        <v>428</v>
      </c>
      <c r="B263">
        <v>8246</v>
      </c>
      <c r="C263">
        <v>15212</v>
      </c>
      <c r="D263">
        <v>14232</v>
      </c>
      <c r="E263">
        <v>12731</v>
      </c>
      <c r="F263">
        <v>13628</v>
      </c>
      <c r="G263">
        <v>13478</v>
      </c>
      <c r="H263">
        <v>13480</v>
      </c>
      <c r="I263">
        <v>13374</v>
      </c>
      <c r="J263">
        <v>16206</v>
      </c>
      <c r="K263">
        <v>18170</v>
      </c>
      <c r="L263">
        <v>17541</v>
      </c>
      <c r="M263">
        <v>16679</v>
      </c>
      <c r="N263">
        <v>16241</v>
      </c>
      <c r="O263">
        <v>16063</v>
      </c>
      <c r="P263">
        <v>15889</v>
      </c>
      <c r="Q263">
        <v>16233</v>
      </c>
      <c r="R263">
        <v>16882</v>
      </c>
      <c r="S263">
        <v>16088</v>
      </c>
      <c r="T263">
        <v>15417</v>
      </c>
      <c r="U263">
        <v>14811</v>
      </c>
      <c r="V263">
        <v>14761</v>
      </c>
      <c r="W263">
        <v>15087</v>
      </c>
      <c r="X263">
        <v>14783</v>
      </c>
      <c r="Y263">
        <v>14572</v>
      </c>
      <c r="Z263">
        <v>14627</v>
      </c>
      <c r="AA263">
        <v>15024</v>
      </c>
      <c r="AB263">
        <v>15190</v>
      </c>
      <c r="AC263">
        <v>16005</v>
      </c>
      <c r="AD263">
        <v>18062</v>
      </c>
      <c r="AE263">
        <v>18723</v>
      </c>
      <c r="AF263">
        <v>19230</v>
      </c>
      <c r="AG263">
        <v>20159</v>
      </c>
      <c r="AH263">
        <v>20479</v>
      </c>
      <c r="AI263">
        <v>20486</v>
      </c>
      <c r="AJ263">
        <v>20178</v>
      </c>
      <c r="AK263">
        <v>18112</v>
      </c>
      <c r="AL263">
        <v>16688</v>
      </c>
      <c r="AM263">
        <v>17653</v>
      </c>
      <c r="AN263">
        <v>17229</v>
      </c>
      <c r="AO263">
        <v>20524</v>
      </c>
      <c r="AP263">
        <v>20131</v>
      </c>
      <c r="AQ263">
        <v>21475</v>
      </c>
      <c r="AR263">
        <v>30216</v>
      </c>
      <c r="AS263">
        <v>37408</v>
      </c>
      <c r="AT263">
        <v>42334</v>
      </c>
      <c r="AU263">
        <v>44451</v>
      </c>
      <c r="AV263">
        <v>45231</v>
      </c>
      <c r="AW263">
        <v>45456</v>
      </c>
      <c r="AX263">
        <v>43632</v>
      </c>
      <c r="AY263">
        <v>41098</v>
      </c>
      <c r="AZ263">
        <v>39682</v>
      </c>
      <c r="BA263">
        <v>36938</v>
      </c>
      <c r="BB263">
        <v>38622</v>
      </c>
      <c r="BC263">
        <v>37050</v>
      </c>
      <c r="BD263">
        <v>35477</v>
      </c>
      <c r="BE263">
        <v>35418</v>
      </c>
      <c r="BF263">
        <v>32476</v>
      </c>
      <c r="BG263">
        <v>33289</v>
      </c>
      <c r="BH263">
        <v>33286</v>
      </c>
      <c r="BI263">
        <v>34230</v>
      </c>
      <c r="BJ263">
        <v>33291</v>
      </c>
      <c r="BK263">
        <v>34250</v>
      </c>
      <c r="BL263">
        <v>33361</v>
      </c>
      <c r="BM263">
        <v>34153</v>
      </c>
      <c r="BN263">
        <v>32984</v>
      </c>
      <c r="BO263">
        <v>36242</v>
      </c>
      <c r="BP263">
        <v>34918</v>
      </c>
      <c r="BQ263">
        <v>32608</v>
      </c>
      <c r="BR263">
        <v>32053</v>
      </c>
      <c r="BS263">
        <v>30943</v>
      </c>
      <c r="BT263">
        <v>30509</v>
      </c>
      <c r="BU263">
        <v>30440</v>
      </c>
      <c r="BV263">
        <v>30218</v>
      </c>
      <c r="BW263">
        <v>28907</v>
      </c>
      <c r="BX263">
        <v>28927</v>
      </c>
      <c r="BY263">
        <v>28549</v>
      </c>
      <c r="BZ263">
        <v>28000</v>
      </c>
      <c r="CA263">
        <v>27671</v>
      </c>
      <c r="CB263">
        <v>28325</v>
      </c>
      <c r="CC263">
        <v>29407</v>
      </c>
      <c r="CD263">
        <v>30719</v>
      </c>
      <c r="CE263">
        <v>26097</v>
      </c>
      <c r="CF263">
        <v>25715</v>
      </c>
      <c r="CG263">
        <v>27036</v>
      </c>
      <c r="CH263">
        <v>27064</v>
      </c>
      <c r="CI263">
        <v>26737</v>
      </c>
      <c r="CJ263">
        <v>26482</v>
      </c>
      <c r="CK263">
        <v>26574</v>
      </c>
      <c r="CL263">
        <v>26596</v>
      </c>
      <c r="CM263">
        <v>25481</v>
      </c>
      <c r="CN263">
        <v>25352</v>
      </c>
      <c r="CO263">
        <v>26296</v>
      </c>
      <c r="CP263">
        <v>25490</v>
      </c>
      <c r="CQ263">
        <v>25327</v>
      </c>
      <c r="CR263">
        <v>27090</v>
      </c>
      <c r="CS263">
        <v>27045</v>
      </c>
      <c r="CT263">
        <v>27862</v>
      </c>
      <c r="CU263">
        <v>28304</v>
      </c>
      <c r="CV263">
        <v>28726</v>
      </c>
      <c r="CW263">
        <v>29552</v>
      </c>
      <c r="CX263">
        <v>30782</v>
      </c>
      <c r="CY263">
        <v>30832</v>
      </c>
      <c r="CZ263">
        <v>30371</v>
      </c>
      <c r="DA263">
        <v>30576</v>
      </c>
      <c r="DB263">
        <v>32280</v>
      </c>
      <c r="DC263">
        <v>31446</v>
      </c>
      <c r="DD263">
        <v>30437</v>
      </c>
      <c r="DE263">
        <v>30248</v>
      </c>
      <c r="DF263">
        <v>29854</v>
      </c>
      <c r="DG263">
        <v>30217</v>
      </c>
      <c r="DH263">
        <v>31105</v>
      </c>
      <c r="DI263">
        <v>30870</v>
      </c>
      <c r="DJ263">
        <v>31388</v>
      </c>
      <c r="DK263">
        <v>31783</v>
      </c>
      <c r="DL263">
        <v>31676</v>
      </c>
      <c r="DM263">
        <v>33038</v>
      </c>
      <c r="DN263">
        <v>33848</v>
      </c>
      <c r="DO263">
        <v>36193</v>
      </c>
      <c r="DP263">
        <v>35801</v>
      </c>
      <c r="DQ263">
        <v>34454</v>
      </c>
      <c r="DR263">
        <v>36778</v>
      </c>
      <c r="DS263">
        <v>34522</v>
      </c>
      <c r="DT263">
        <v>35487</v>
      </c>
      <c r="DU263">
        <v>36961</v>
      </c>
      <c r="DV263">
        <v>36176</v>
      </c>
      <c r="DW263">
        <v>35358</v>
      </c>
      <c r="DX263">
        <v>34693</v>
      </c>
      <c r="DY263">
        <v>36846</v>
      </c>
      <c r="DZ263">
        <v>37029</v>
      </c>
      <c r="EA263">
        <v>37171</v>
      </c>
      <c r="EB263">
        <v>37895</v>
      </c>
      <c r="EC263">
        <v>37365</v>
      </c>
      <c r="ED263">
        <v>36809</v>
      </c>
      <c r="EE263">
        <v>36386</v>
      </c>
      <c r="EF263">
        <v>36050</v>
      </c>
      <c r="EG263">
        <v>36591</v>
      </c>
      <c r="EH263">
        <v>35774</v>
      </c>
      <c r="EI263">
        <v>34520</v>
      </c>
      <c r="EJ263">
        <v>34270</v>
      </c>
      <c r="EK263">
        <v>34958</v>
      </c>
      <c r="EL263">
        <v>34610</v>
      </c>
      <c r="EM263">
        <v>34848</v>
      </c>
      <c r="EN263">
        <v>34912</v>
      </c>
      <c r="EO263">
        <v>33167</v>
      </c>
      <c r="EP263">
        <v>31960</v>
      </c>
      <c r="EQ263">
        <v>30406</v>
      </c>
      <c r="ER263">
        <v>30728</v>
      </c>
      <c r="ES263">
        <v>30906</v>
      </c>
      <c r="ET263">
        <v>30541</v>
      </c>
      <c r="EU263">
        <v>31621</v>
      </c>
      <c r="EV263">
        <v>32008</v>
      </c>
      <c r="EW263">
        <v>32362</v>
      </c>
      <c r="EX263">
        <v>0</v>
      </c>
    </row>
    <row r="264" spans="1:154">
      <c r="A264" t="s">
        <v>238</v>
      </c>
      <c r="B264">
        <v>8256</v>
      </c>
      <c r="C264">
        <v>1300</v>
      </c>
      <c r="D264">
        <v>1800</v>
      </c>
      <c r="E264">
        <v>1800</v>
      </c>
      <c r="F264">
        <v>1800</v>
      </c>
      <c r="G264">
        <v>2968</v>
      </c>
      <c r="H264">
        <v>3018</v>
      </c>
      <c r="I264">
        <v>3268</v>
      </c>
      <c r="J264">
        <v>2518</v>
      </c>
      <c r="K264">
        <v>2818</v>
      </c>
      <c r="L264">
        <v>3068</v>
      </c>
      <c r="M264">
        <v>3318</v>
      </c>
      <c r="N264">
        <v>3318</v>
      </c>
      <c r="O264">
        <v>3568</v>
      </c>
      <c r="P264">
        <v>3818</v>
      </c>
      <c r="Q264">
        <v>4218</v>
      </c>
      <c r="R264">
        <v>4618</v>
      </c>
      <c r="S264">
        <v>4618</v>
      </c>
      <c r="T264">
        <v>4618</v>
      </c>
      <c r="U264">
        <v>4618</v>
      </c>
      <c r="V264">
        <v>4618</v>
      </c>
      <c r="W264">
        <v>4618</v>
      </c>
      <c r="X264">
        <v>4618</v>
      </c>
      <c r="Y264">
        <v>4618</v>
      </c>
      <c r="Z264">
        <v>4618</v>
      </c>
      <c r="AA264">
        <v>4618</v>
      </c>
      <c r="AB264">
        <v>4618</v>
      </c>
      <c r="AC264">
        <v>4618</v>
      </c>
      <c r="AD264">
        <v>4718</v>
      </c>
      <c r="AE264">
        <v>4718</v>
      </c>
      <c r="AF264">
        <v>4818</v>
      </c>
      <c r="AG264">
        <v>5018</v>
      </c>
      <c r="AH264">
        <v>5018</v>
      </c>
      <c r="AI264">
        <v>5018</v>
      </c>
      <c r="AJ264">
        <v>5018</v>
      </c>
      <c r="AK264">
        <v>5018</v>
      </c>
      <c r="AL264">
        <v>5018</v>
      </c>
      <c r="AM264">
        <v>5018</v>
      </c>
      <c r="AN264">
        <v>5018</v>
      </c>
      <c r="AO264">
        <v>5018</v>
      </c>
      <c r="AP264">
        <v>5018</v>
      </c>
      <c r="AQ264">
        <v>5368</v>
      </c>
      <c r="AR264">
        <v>8518</v>
      </c>
      <c r="AS264">
        <v>8518</v>
      </c>
      <c r="AT264">
        <v>8518</v>
      </c>
      <c r="AU264">
        <v>8518</v>
      </c>
      <c r="AV264">
        <v>8518</v>
      </c>
      <c r="AW264">
        <v>8518</v>
      </c>
      <c r="AX264">
        <v>10018</v>
      </c>
      <c r="AY264">
        <v>10018</v>
      </c>
      <c r="AZ264">
        <v>10018</v>
      </c>
      <c r="BA264">
        <v>10018</v>
      </c>
      <c r="BB264">
        <v>10018</v>
      </c>
      <c r="BC264">
        <v>10018</v>
      </c>
      <c r="BD264">
        <v>10018</v>
      </c>
      <c r="BE264">
        <v>10018</v>
      </c>
      <c r="BF264">
        <v>8018</v>
      </c>
      <c r="BG264">
        <v>8018</v>
      </c>
      <c r="BH264">
        <v>8018</v>
      </c>
      <c r="BI264">
        <v>8018</v>
      </c>
      <c r="BJ264">
        <v>8018</v>
      </c>
      <c r="BK264">
        <v>8018</v>
      </c>
      <c r="BL264">
        <v>8018</v>
      </c>
      <c r="BM264">
        <v>8018</v>
      </c>
      <c r="BN264">
        <v>8018</v>
      </c>
      <c r="BO264">
        <v>8018</v>
      </c>
      <c r="BP264">
        <v>8018</v>
      </c>
      <c r="BQ264">
        <v>10168</v>
      </c>
      <c r="BR264">
        <v>10168</v>
      </c>
      <c r="BS264">
        <v>10168</v>
      </c>
      <c r="BT264">
        <v>10168</v>
      </c>
      <c r="BU264">
        <v>9718</v>
      </c>
      <c r="BV264">
        <v>9718</v>
      </c>
      <c r="BW264">
        <v>9200</v>
      </c>
      <c r="BX264">
        <v>9200</v>
      </c>
      <c r="BY264">
        <v>9200</v>
      </c>
      <c r="BZ264">
        <v>9200</v>
      </c>
      <c r="CA264">
        <v>9200</v>
      </c>
      <c r="CB264">
        <v>9200</v>
      </c>
      <c r="CC264">
        <v>9200</v>
      </c>
      <c r="CD264">
        <v>9200</v>
      </c>
      <c r="CE264">
        <v>8200</v>
      </c>
      <c r="CF264">
        <v>8200</v>
      </c>
      <c r="CG264">
        <v>7200</v>
      </c>
      <c r="CH264">
        <v>6200</v>
      </c>
      <c r="CI264">
        <v>6200</v>
      </c>
      <c r="CJ264">
        <v>4200</v>
      </c>
      <c r="CK264">
        <v>3200</v>
      </c>
      <c r="CL264">
        <v>2200</v>
      </c>
      <c r="CM264">
        <v>2200</v>
      </c>
      <c r="CN264">
        <v>2200</v>
      </c>
      <c r="CO264">
        <v>2200</v>
      </c>
      <c r="CP264">
        <v>2200</v>
      </c>
      <c r="CQ264">
        <v>2200</v>
      </c>
      <c r="CR264">
        <v>2200</v>
      </c>
      <c r="CS264">
        <v>2200</v>
      </c>
      <c r="CT264">
        <v>2200</v>
      </c>
      <c r="CU264">
        <v>2200</v>
      </c>
      <c r="CV264">
        <v>2200</v>
      </c>
      <c r="CW264">
        <v>2200</v>
      </c>
      <c r="CX264">
        <v>2200</v>
      </c>
      <c r="CY264">
        <v>2200</v>
      </c>
      <c r="CZ264">
        <v>2200</v>
      </c>
      <c r="DA264">
        <v>2200</v>
      </c>
      <c r="DB264">
        <v>2200</v>
      </c>
      <c r="DC264">
        <v>2200</v>
      </c>
      <c r="DD264">
        <v>2200</v>
      </c>
      <c r="DE264">
        <v>2200</v>
      </c>
      <c r="DF264">
        <v>2200</v>
      </c>
      <c r="DG264">
        <v>2200</v>
      </c>
      <c r="DH264">
        <v>2200</v>
      </c>
      <c r="DI264">
        <v>2200</v>
      </c>
      <c r="DJ264">
        <v>2200</v>
      </c>
      <c r="DK264">
        <v>2200</v>
      </c>
      <c r="DL264">
        <v>2200</v>
      </c>
      <c r="DM264">
        <v>2200</v>
      </c>
      <c r="DN264">
        <v>2200</v>
      </c>
      <c r="DO264">
        <v>2200</v>
      </c>
      <c r="DP264">
        <v>2200</v>
      </c>
      <c r="DQ264">
        <v>2200</v>
      </c>
      <c r="DR264">
        <v>2200</v>
      </c>
      <c r="DS264">
        <v>2200</v>
      </c>
      <c r="DT264">
        <v>2200</v>
      </c>
      <c r="DU264">
        <v>5200</v>
      </c>
      <c r="DV264">
        <v>5200</v>
      </c>
      <c r="DW264">
        <v>5200</v>
      </c>
      <c r="DX264">
        <v>5200</v>
      </c>
      <c r="DY264">
        <v>5200</v>
      </c>
      <c r="DZ264">
        <v>5200</v>
      </c>
      <c r="EA264">
        <v>5200</v>
      </c>
      <c r="EB264">
        <v>5200</v>
      </c>
      <c r="EC264">
        <v>5200</v>
      </c>
      <c r="ED264">
        <v>5200</v>
      </c>
      <c r="EE264">
        <v>5200</v>
      </c>
      <c r="EF264">
        <v>5200</v>
      </c>
      <c r="EG264">
        <v>5200</v>
      </c>
      <c r="EH264">
        <v>5200</v>
      </c>
      <c r="EI264">
        <v>5200</v>
      </c>
      <c r="EJ264">
        <v>5200</v>
      </c>
      <c r="EK264">
        <v>5200</v>
      </c>
      <c r="EL264">
        <v>5200</v>
      </c>
      <c r="EM264">
        <v>5200</v>
      </c>
      <c r="EN264">
        <v>5200</v>
      </c>
      <c r="EO264">
        <v>5200</v>
      </c>
      <c r="EP264">
        <v>5200</v>
      </c>
      <c r="EQ264">
        <v>5200</v>
      </c>
      <c r="ER264">
        <v>5200</v>
      </c>
      <c r="ES264">
        <v>5200</v>
      </c>
      <c r="ET264">
        <v>5200</v>
      </c>
      <c r="EU264">
        <v>5200</v>
      </c>
      <c r="EV264">
        <v>5200</v>
      </c>
      <c r="EW264">
        <v>5200</v>
      </c>
      <c r="EX264">
        <v>0</v>
      </c>
    </row>
    <row r="265" spans="1:154">
      <c r="A265" t="s">
        <v>429</v>
      </c>
      <c r="B265">
        <v>8254</v>
      </c>
      <c r="C265">
        <v>12158</v>
      </c>
      <c r="D265">
        <v>12525</v>
      </c>
      <c r="E265">
        <v>12825</v>
      </c>
      <c r="F265">
        <v>13091</v>
      </c>
      <c r="G265">
        <v>13352</v>
      </c>
      <c r="H265">
        <v>13523</v>
      </c>
      <c r="I265">
        <v>13653</v>
      </c>
      <c r="J265">
        <v>13832</v>
      </c>
      <c r="K265">
        <v>14004</v>
      </c>
      <c r="L265">
        <v>14158</v>
      </c>
      <c r="M265">
        <v>14313</v>
      </c>
      <c r="N265">
        <v>14482</v>
      </c>
      <c r="O265">
        <v>14637</v>
      </c>
      <c r="P265">
        <v>14777</v>
      </c>
      <c r="Q265">
        <v>14912</v>
      </c>
      <c r="R265">
        <v>15043</v>
      </c>
      <c r="S265">
        <v>15213</v>
      </c>
      <c r="T265">
        <v>15392</v>
      </c>
      <c r="U265">
        <v>15568</v>
      </c>
      <c r="V265">
        <v>15732</v>
      </c>
      <c r="W265">
        <v>15889</v>
      </c>
      <c r="X265">
        <v>16113</v>
      </c>
      <c r="Y265">
        <v>16237</v>
      </c>
      <c r="Z265">
        <v>16418</v>
      </c>
      <c r="AA265">
        <v>16588</v>
      </c>
      <c r="AB265">
        <v>16783</v>
      </c>
      <c r="AC265">
        <v>16924</v>
      </c>
      <c r="AD265">
        <v>17052</v>
      </c>
      <c r="AE265">
        <v>17207</v>
      </c>
      <c r="AF265">
        <v>17330</v>
      </c>
      <c r="AG265">
        <v>17438</v>
      </c>
      <c r="AH265">
        <v>17567</v>
      </c>
      <c r="AI265">
        <v>17735</v>
      </c>
      <c r="AJ265">
        <v>17889</v>
      </c>
      <c r="AK265">
        <v>18006</v>
      </c>
      <c r="AL265">
        <v>18177</v>
      </c>
      <c r="AM265">
        <v>18339</v>
      </c>
      <c r="AN265">
        <v>18501</v>
      </c>
      <c r="AO265">
        <v>18637</v>
      </c>
      <c r="AP265">
        <v>18799</v>
      </c>
      <c r="AQ265">
        <v>19036</v>
      </c>
      <c r="AR265">
        <v>19253</v>
      </c>
      <c r="AS265">
        <v>19425</v>
      </c>
      <c r="AT265">
        <v>19627</v>
      </c>
      <c r="AU265">
        <v>19841</v>
      </c>
      <c r="AV265">
        <v>20066</v>
      </c>
      <c r="AW265">
        <v>20221</v>
      </c>
      <c r="AX265">
        <v>20402</v>
      </c>
      <c r="AY265">
        <v>20574</v>
      </c>
      <c r="AZ265">
        <v>20749</v>
      </c>
      <c r="BA265">
        <v>20886</v>
      </c>
      <c r="BB265">
        <v>21014</v>
      </c>
      <c r="BC265">
        <v>21135</v>
      </c>
      <c r="BD265">
        <v>21253</v>
      </c>
      <c r="BE265">
        <v>21338</v>
      </c>
      <c r="BF265">
        <v>21447</v>
      </c>
      <c r="BG265">
        <v>21573</v>
      </c>
      <c r="BH265">
        <v>21705</v>
      </c>
      <c r="BI265">
        <v>21866</v>
      </c>
      <c r="BJ265">
        <v>22095</v>
      </c>
      <c r="BK265">
        <v>22318</v>
      </c>
      <c r="BL265">
        <v>22528</v>
      </c>
      <c r="BM265">
        <v>22779</v>
      </c>
      <c r="BN265">
        <v>22994</v>
      </c>
      <c r="BO265">
        <v>23226</v>
      </c>
      <c r="BP265">
        <v>23490</v>
      </c>
      <c r="BQ265">
        <v>23760</v>
      </c>
      <c r="BR265">
        <v>24003</v>
      </c>
      <c r="BS265">
        <v>24269</v>
      </c>
      <c r="BT265">
        <v>24520</v>
      </c>
      <c r="BU265">
        <v>24744</v>
      </c>
      <c r="BV265">
        <v>24966</v>
      </c>
      <c r="BW265">
        <v>25157</v>
      </c>
      <c r="BX265">
        <v>25274</v>
      </c>
      <c r="BY265">
        <v>25402</v>
      </c>
      <c r="BZ265">
        <v>25543</v>
      </c>
      <c r="CA265">
        <v>25664</v>
      </c>
      <c r="CB265">
        <v>25786</v>
      </c>
      <c r="CC265">
        <v>25991</v>
      </c>
      <c r="CD265">
        <v>26270</v>
      </c>
      <c r="CE265">
        <v>26638</v>
      </c>
      <c r="CF265">
        <v>27004</v>
      </c>
      <c r="CG265">
        <v>27457</v>
      </c>
      <c r="CH265">
        <v>28013</v>
      </c>
      <c r="CI265">
        <v>29003</v>
      </c>
      <c r="CJ265">
        <v>29979</v>
      </c>
      <c r="CK265">
        <v>30811</v>
      </c>
      <c r="CL265">
        <v>31643</v>
      </c>
      <c r="CM265">
        <v>32271</v>
      </c>
      <c r="CN265">
        <v>32670</v>
      </c>
      <c r="CO265">
        <v>32957</v>
      </c>
      <c r="CP265">
        <v>33017</v>
      </c>
      <c r="CQ265">
        <v>33630</v>
      </c>
      <c r="CR265">
        <v>33995</v>
      </c>
      <c r="CS265">
        <v>34315</v>
      </c>
      <c r="CT265">
        <v>34597</v>
      </c>
      <c r="CU265">
        <v>34798</v>
      </c>
      <c r="CV265">
        <v>35065</v>
      </c>
      <c r="CW265">
        <v>35273</v>
      </c>
      <c r="CX265">
        <v>35468</v>
      </c>
      <c r="CY265">
        <v>35761</v>
      </c>
      <c r="CZ265">
        <v>36039</v>
      </c>
      <c r="DA265">
        <v>36279</v>
      </c>
      <c r="DB265">
        <v>36434</v>
      </c>
      <c r="DC265">
        <v>36545</v>
      </c>
      <c r="DD265">
        <v>36615</v>
      </c>
      <c r="DE265">
        <v>36429</v>
      </c>
      <c r="DF265">
        <v>36540</v>
      </c>
      <c r="DG265">
        <v>37879</v>
      </c>
      <c r="DH265">
        <v>37990</v>
      </c>
      <c r="DI265">
        <v>38084</v>
      </c>
      <c r="DJ265">
        <v>38206</v>
      </c>
      <c r="DK265">
        <v>38371</v>
      </c>
      <c r="DL265">
        <v>38521</v>
      </c>
      <c r="DM265">
        <v>38639</v>
      </c>
      <c r="DN265">
        <v>38681</v>
      </c>
      <c r="DO265">
        <v>38679</v>
      </c>
      <c r="DP265">
        <v>38677</v>
      </c>
      <c r="DQ265">
        <v>38675</v>
      </c>
      <c r="DR265">
        <v>38674</v>
      </c>
      <c r="DS265">
        <v>42261</v>
      </c>
      <c r="DT265">
        <v>42427</v>
      </c>
      <c r="DU265">
        <v>42564</v>
      </c>
      <c r="DV265">
        <v>42691</v>
      </c>
      <c r="DW265">
        <v>42745</v>
      </c>
      <c r="DX265">
        <v>43205</v>
      </c>
      <c r="DY265">
        <v>43413</v>
      </c>
      <c r="DZ265">
        <v>43542</v>
      </c>
      <c r="EA265">
        <v>43790</v>
      </c>
      <c r="EB265">
        <v>43953</v>
      </c>
      <c r="EC265">
        <v>44082</v>
      </c>
      <c r="ED265">
        <v>44198</v>
      </c>
      <c r="EE265">
        <v>44389</v>
      </c>
      <c r="EF265">
        <v>44517</v>
      </c>
      <c r="EG265">
        <v>44635</v>
      </c>
      <c r="EH265">
        <v>44751</v>
      </c>
      <c r="EI265">
        <v>44971</v>
      </c>
      <c r="EJ265">
        <v>45147</v>
      </c>
      <c r="EK265">
        <v>45334</v>
      </c>
      <c r="EL265">
        <v>45493</v>
      </c>
      <c r="EM265">
        <v>45749</v>
      </c>
      <c r="EN265">
        <v>45963</v>
      </c>
      <c r="EO265">
        <v>46171</v>
      </c>
      <c r="EP265">
        <v>46301</v>
      </c>
      <c r="EQ265">
        <v>46671</v>
      </c>
      <c r="ER265">
        <v>47000</v>
      </c>
      <c r="ES265">
        <v>47327</v>
      </c>
      <c r="ET265">
        <v>47567</v>
      </c>
      <c r="EU265">
        <v>47726</v>
      </c>
      <c r="EV265">
        <v>48043</v>
      </c>
      <c r="EW265">
        <v>48225</v>
      </c>
      <c r="EX265">
        <v>0</v>
      </c>
    </row>
    <row r="266" spans="1:154">
      <c r="A266" t="s">
        <v>430</v>
      </c>
      <c r="B266">
        <v>8260</v>
      </c>
      <c r="C266">
        <v>4337</v>
      </c>
      <c r="D266">
        <v>3924</v>
      </c>
      <c r="E266">
        <v>2654</v>
      </c>
      <c r="F266">
        <v>6767</v>
      </c>
      <c r="G266">
        <v>3682</v>
      </c>
      <c r="H266">
        <v>4167</v>
      </c>
      <c r="I266">
        <v>3192</v>
      </c>
      <c r="J266">
        <v>4467</v>
      </c>
      <c r="K266">
        <v>3261</v>
      </c>
      <c r="L266">
        <v>2506</v>
      </c>
      <c r="M266">
        <v>2811</v>
      </c>
      <c r="N266">
        <v>1762</v>
      </c>
      <c r="O266">
        <v>1882</v>
      </c>
      <c r="P266">
        <v>2545</v>
      </c>
      <c r="Q266">
        <v>550</v>
      </c>
      <c r="R266">
        <v>2735</v>
      </c>
      <c r="S266">
        <v>486</v>
      </c>
      <c r="T266">
        <v>1020</v>
      </c>
      <c r="U266">
        <v>-60</v>
      </c>
      <c r="V266">
        <v>1563</v>
      </c>
      <c r="W266">
        <v>787</v>
      </c>
      <c r="X266">
        <v>-655</v>
      </c>
      <c r="Y266">
        <v>289</v>
      </c>
      <c r="Z266">
        <v>855</v>
      </c>
      <c r="AA266">
        <v>298</v>
      </c>
      <c r="AB266">
        <v>262</v>
      </c>
      <c r="AC266">
        <v>69</v>
      </c>
      <c r="AD266">
        <v>988</v>
      </c>
      <c r="AE266">
        <v>560</v>
      </c>
      <c r="AF266">
        <v>283</v>
      </c>
      <c r="AG266">
        <v>849</v>
      </c>
      <c r="AH266">
        <v>1261</v>
      </c>
      <c r="AI266">
        <v>5241</v>
      </c>
      <c r="AJ266">
        <v>1579</v>
      </c>
      <c r="AK266">
        <v>248</v>
      </c>
      <c r="AL266">
        <v>811</v>
      </c>
      <c r="AM266">
        <v>298</v>
      </c>
      <c r="AN266">
        <v>259</v>
      </c>
      <c r="AO266">
        <v>1199</v>
      </c>
      <c r="AP266">
        <v>1286</v>
      </c>
      <c r="AQ266">
        <v>557</v>
      </c>
      <c r="AR266">
        <v>-203</v>
      </c>
      <c r="AS266">
        <v>501</v>
      </c>
      <c r="AT266">
        <v>1131</v>
      </c>
      <c r="AU266">
        <v>376</v>
      </c>
      <c r="AV266">
        <v>656</v>
      </c>
      <c r="AW266">
        <v>1877</v>
      </c>
      <c r="AX266">
        <v>2222</v>
      </c>
      <c r="AY266">
        <v>2582</v>
      </c>
      <c r="AZ266">
        <v>442</v>
      </c>
      <c r="BA266">
        <v>232</v>
      </c>
      <c r="BB266">
        <v>731</v>
      </c>
      <c r="BC266">
        <v>512</v>
      </c>
      <c r="BD266">
        <v>-166</v>
      </c>
      <c r="BE266">
        <v>-227</v>
      </c>
      <c r="BF266">
        <v>3253</v>
      </c>
      <c r="BG266">
        <v>337</v>
      </c>
      <c r="BH266">
        <v>221</v>
      </c>
      <c r="BI266">
        <v>947</v>
      </c>
      <c r="BJ266">
        <v>909</v>
      </c>
      <c r="BK266">
        <v>444</v>
      </c>
      <c r="BL266">
        <v>866</v>
      </c>
      <c r="BM266">
        <v>188</v>
      </c>
      <c r="BN266">
        <v>-716</v>
      </c>
      <c r="BO266">
        <v>57</v>
      </c>
      <c r="BP266">
        <v>292</v>
      </c>
      <c r="BQ266">
        <v>73</v>
      </c>
      <c r="BR266">
        <v>107</v>
      </c>
      <c r="BS266">
        <v>28</v>
      </c>
      <c r="BT266">
        <v>-190</v>
      </c>
      <c r="BU266">
        <v>640</v>
      </c>
      <c r="BV266">
        <v>4296</v>
      </c>
      <c r="BW266">
        <v>-519</v>
      </c>
      <c r="BX266">
        <v>461</v>
      </c>
      <c r="BY266">
        <v>-263</v>
      </c>
      <c r="BZ266">
        <v>719</v>
      </c>
      <c r="CA266">
        <v>1502</v>
      </c>
      <c r="CB266">
        <v>1416</v>
      </c>
      <c r="CC266">
        <v>-1230</v>
      </c>
      <c r="CD266">
        <v>1636</v>
      </c>
      <c r="CE266">
        <v>-882</v>
      </c>
      <c r="CF266">
        <v>272</v>
      </c>
      <c r="CG266">
        <v>65</v>
      </c>
      <c r="CH266">
        <v>-237</v>
      </c>
      <c r="CI266">
        <v>-213</v>
      </c>
      <c r="CJ266">
        <v>-12</v>
      </c>
      <c r="CK266">
        <v>372</v>
      </c>
      <c r="CL266">
        <v>901</v>
      </c>
      <c r="CM266">
        <v>180</v>
      </c>
      <c r="CN266">
        <v>-374</v>
      </c>
      <c r="CO266">
        <v>-549</v>
      </c>
      <c r="CP266">
        <v>-23</v>
      </c>
      <c r="CQ266">
        <v>-476</v>
      </c>
      <c r="CR266">
        <v>-238</v>
      </c>
      <c r="CS266">
        <v>396</v>
      </c>
      <c r="CT266">
        <v>418</v>
      </c>
      <c r="CU266">
        <v>-1197</v>
      </c>
      <c r="CV266">
        <v>-525</v>
      </c>
      <c r="CW266">
        <v>-496</v>
      </c>
      <c r="CX266">
        <v>-319</v>
      </c>
      <c r="CY266">
        <v>-589</v>
      </c>
      <c r="CZ266">
        <v>163</v>
      </c>
      <c r="DA266">
        <v>1839</v>
      </c>
      <c r="DB266">
        <v>925</v>
      </c>
      <c r="DC266">
        <v>-1413</v>
      </c>
      <c r="DD266">
        <v>-977</v>
      </c>
      <c r="DE266">
        <v>-311</v>
      </c>
      <c r="DF266">
        <v>885</v>
      </c>
      <c r="DG266">
        <v>-856</v>
      </c>
      <c r="DH266">
        <v>-1037</v>
      </c>
      <c r="DI266">
        <v>-1099</v>
      </c>
      <c r="DJ266">
        <v>-333</v>
      </c>
      <c r="DK266">
        <v>-870</v>
      </c>
      <c r="DL266">
        <v>-1301</v>
      </c>
      <c r="DM266">
        <v>-722</v>
      </c>
      <c r="DN266">
        <v>-19</v>
      </c>
      <c r="DO266">
        <v>-555</v>
      </c>
      <c r="DP266">
        <v>-638</v>
      </c>
      <c r="DQ266">
        <v>-954</v>
      </c>
      <c r="DR266">
        <v>-1494</v>
      </c>
      <c r="DS266">
        <v>-3075</v>
      </c>
      <c r="DT266">
        <v>-2831</v>
      </c>
      <c r="DU266">
        <v>-2535</v>
      </c>
      <c r="DV266">
        <v>-2097</v>
      </c>
      <c r="DW266">
        <v>-1625</v>
      </c>
      <c r="DX266">
        <v>-1948</v>
      </c>
      <c r="DY266">
        <v>-1574</v>
      </c>
      <c r="DZ266">
        <v>-1421</v>
      </c>
      <c r="EA266">
        <v>-1380</v>
      </c>
      <c r="EB266">
        <v>-917</v>
      </c>
      <c r="EC266">
        <v>-769</v>
      </c>
      <c r="ED266">
        <v>-631</v>
      </c>
      <c r="EE266">
        <v>-720</v>
      </c>
      <c r="EF266">
        <v>-709</v>
      </c>
      <c r="EG266">
        <v>-607</v>
      </c>
      <c r="EH266">
        <v>-486</v>
      </c>
      <c r="EI266">
        <v>-591</v>
      </c>
      <c r="EJ266">
        <v>-714</v>
      </c>
      <c r="EK266">
        <v>-566</v>
      </c>
      <c r="EL266">
        <v>-962</v>
      </c>
      <c r="EM266">
        <v>-546</v>
      </c>
      <c r="EN266">
        <v>-524</v>
      </c>
      <c r="EO266">
        <v>-915</v>
      </c>
      <c r="EP266">
        <v>-555</v>
      </c>
      <c r="EQ266">
        <v>-748</v>
      </c>
      <c r="ER266">
        <v>-412</v>
      </c>
      <c r="ES266">
        <v>-87</v>
      </c>
      <c r="ET266">
        <v>-36</v>
      </c>
      <c r="EU266">
        <v>-1178</v>
      </c>
      <c r="EV266">
        <v>-1287</v>
      </c>
      <c r="EW266">
        <v>-735</v>
      </c>
      <c r="EX266">
        <v>0</v>
      </c>
    </row>
    <row r="267" spans="1:154">
      <c r="A267" t="s">
        <v>431</v>
      </c>
      <c r="B267">
        <v>8290</v>
      </c>
      <c r="C267">
        <v>963</v>
      </c>
      <c r="D267">
        <v>1558</v>
      </c>
      <c r="E267">
        <v>1156</v>
      </c>
      <c r="F267">
        <v>1454</v>
      </c>
      <c r="G267">
        <v>2502</v>
      </c>
      <c r="H267">
        <v>215</v>
      </c>
      <c r="I267">
        <v>982</v>
      </c>
      <c r="J267">
        <v>1809</v>
      </c>
      <c r="K267">
        <v>656</v>
      </c>
      <c r="L267">
        <v>1010</v>
      </c>
      <c r="M267">
        <v>2486</v>
      </c>
      <c r="N267">
        <v>1601</v>
      </c>
      <c r="O267">
        <v>2646</v>
      </c>
      <c r="P267">
        <v>1638</v>
      </c>
      <c r="Q267">
        <v>1123</v>
      </c>
      <c r="R267">
        <v>717</v>
      </c>
      <c r="S267">
        <v>2808</v>
      </c>
      <c r="T267">
        <v>3610</v>
      </c>
      <c r="U267">
        <v>1625</v>
      </c>
      <c r="V267">
        <v>918</v>
      </c>
      <c r="W267">
        <v>896</v>
      </c>
      <c r="X267">
        <v>4760</v>
      </c>
      <c r="Y267">
        <v>6633</v>
      </c>
      <c r="Z267">
        <v>3577</v>
      </c>
      <c r="AA267">
        <v>2582</v>
      </c>
      <c r="AB267">
        <v>1338</v>
      </c>
      <c r="AC267">
        <v>2520</v>
      </c>
      <c r="AD267">
        <v>3060</v>
      </c>
      <c r="AE267">
        <v>818</v>
      </c>
      <c r="AF267">
        <v>952</v>
      </c>
      <c r="AG267">
        <v>879</v>
      </c>
      <c r="AH267">
        <v>1565</v>
      </c>
      <c r="AI267">
        <v>1587</v>
      </c>
      <c r="AJ267">
        <v>972</v>
      </c>
      <c r="AK267">
        <v>1941</v>
      </c>
      <c r="AL267">
        <v>3815</v>
      </c>
      <c r="AM267">
        <v>2311</v>
      </c>
      <c r="AN267">
        <v>2464</v>
      </c>
      <c r="AO267">
        <v>2154</v>
      </c>
      <c r="AP267">
        <v>2170</v>
      </c>
      <c r="AQ267">
        <v>2454</v>
      </c>
      <c r="AR267">
        <v>841</v>
      </c>
      <c r="AS267">
        <v>598</v>
      </c>
      <c r="AT267">
        <v>481</v>
      </c>
      <c r="AU267">
        <v>2163</v>
      </c>
      <c r="AV267">
        <v>586</v>
      </c>
      <c r="AW267">
        <v>505</v>
      </c>
      <c r="AX267">
        <v>190</v>
      </c>
      <c r="AY267">
        <v>244</v>
      </c>
      <c r="AZ267">
        <v>1479</v>
      </c>
      <c r="BA267">
        <v>315</v>
      </c>
      <c r="BB267">
        <v>218</v>
      </c>
      <c r="BC267">
        <v>52</v>
      </c>
      <c r="BD267">
        <v>1359</v>
      </c>
      <c r="BE267">
        <v>609</v>
      </c>
      <c r="BF267">
        <v>675</v>
      </c>
      <c r="BG267">
        <v>753</v>
      </c>
      <c r="BH267">
        <v>1534</v>
      </c>
      <c r="BI267">
        <v>2918</v>
      </c>
      <c r="BJ267">
        <v>94</v>
      </c>
      <c r="BK267">
        <v>463</v>
      </c>
      <c r="BL267">
        <v>701</v>
      </c>
      <c r="BM267">
        <v>504</v>
      </c>
      <c r="BN267">
        <v>223</v>
      </c>
      <c r="BO267">
        <v>84</v>
      </c>
      <c r="BP267">
        <v>217</v>
      </c>
      <c r="BQ267">
        <v>421</v>
      </c>
      <c r="BR267">
        <v>135</v>
      </c>
      <c r="BS267">
        <v>43</v>
      </c>
      <c r="BT267">
        <v>636</v>
      </c>
      <c r="BU267">
        <v>1654</v>
      </c>
      <c r="BV267">
        <v>85</v>
      </c>
      <c r="BW267">
        <v>3998</v>
      </c>
      <c r="BX267">
        <v>1894</v>
      </c>
      <c r="BY267">
        <v>313</v>
      </c>
      <c r="BZ267">
        <v>2035</v>
      </c>
      <c r="CA267">
        <v>29</v>
      </c>
      <c r="CB267">
        <v>963</v>
      </c>
      <c r="CC267">
        <v>1055</v>
      </c>
      <c r="CD267">
        <v>17</v>
      </c>
      <c r="CE267">
        <v>246</v>
      </c>
      <c r="CF267">
        <v>220</v>
      </c>
      <c r="CG267">
        <v>480</v>
      </c>
      <c r="CH267">
        <v>233</v>
      </c>
      <c r="CI267">
        <v>236</v>
      </c>
      <c r="CJ267">
        <v>512</v>
      </c>
      <c r="CK267">
        <v>372</v>
      </c>
      <c r="CL267">
        <v>110</v>
      </c>
      <c r="CM267">
        <v>22</v>
      </c>
      <c r="CN267">
        <v>150</v>
      </c>
      <c r="CO267">
        <v>88</v>
      </c>
      <c r="CP267">
        <v>34</v>
      </c>
      <c r="CQ267">
        <v>20</v>
      </c>
      <c r="CR267">
        <v>184</v>
      </c>
      <c r="CS267">
        <v>177</v>
      </c>
      <c r="CT267">
        <v>40</v>
      </c>
      <c r="CU267">
        <v>30</v>
      </c>
      <c r="CV267">
        <v>768</v>
      </c>
      <c r="CW267">
        <v>174</v>
      </c>
      <c r="CX267">
        <v>62</v>
      </c>
      <c r="CY267">
        <v>64</v>
      </c>
      <c r="CZ267">
        <v>323</v>
      </c>
      <c r="DA267">
        <v>236</v>
      </c>
      <c r="DB267">
        <v>43</v>
      </c>
      <c r="DC267">
        <v>52</v>
      </c>
      <c r="DD267">
        <v>235</v>
      </c>
      <c r="DE267">
        <v>910</v>
      </c>
      <c r="DF267">
        <v>72</v>
      </c>
      <c r="DG267">
        <v>566</v>
      </c>
      <c r="DH267">
        <v>291</v>
      </c>
      <c r="DI267">
        <v>322</v>
      </c>
      <c r="DJ267">
        <v>67</v>
      </c>
      <c r="DK267">
        <v>27</v>
      </c>
      <c r="DL267">
        <v>204</v>
      </c>
      <c r="DM267">
        <v>202</v>
      </c>
      <c r="DN267">
        <v>48636</v>
      </c>
      <c r="DO267">
        <v>111292</v>
      </c>
      <c r="DP267">
        <v>174189</v>
      </c>
      <c r="DQ267">
        <v>300057</v>
      </c>
      <c r="DR267">
        <v>559695</v>
      </c>
      <c r="DS267">
        <v>540810</v>
      </c>
      <c r="DT267">
        <v>328511</v>
      </c>
      <c r="DU267">
        <v>207232</v>
      </c>
      <c r="DV267">
        <v>96618</v>
      </c>
      <c r="DW267">
        <v>11523</v>
      </c>
      <c r="DX267">
        <v>673</v>
      </c>
      <c r="DY267">
        <v>296</v>
      </c>
      <c r="DZ267">
        <v>221</v>
      </c>
      <c r="EA267">
        <v>58</v>
      </c>
      <c r="EB267">
        <v>120</v>
      </c>
      <c r="EC267">
        <v>110</v>
      </c>
      <c r="ED267">
        <v>196</v>
      </c>
      <c r="EE267">
        <v>6</v>
      </c>
      <c r="EF267">
        <v>77</v>
      </c>
      <c r="EG267">
        <v>126</v>
      </c>
      <c r="EH267">
        <v>70</v>
      </c>
      <c r="EI267">
        <v>9</v>
      </c>
      <c r="EJ267">
        <v>120</v>
      </c>
      <c r="EK267">
        <v>177</v>
      </c>
      <c r="EL267">
        <v>74</v>
      </c>
      <c r="EM267">
        <v>35</v>
      </c>
      <c r="EN267">
        <v>164</v>
      </c>
      <c r="EO267">
        <v>327</v>
      </c>
      <c r="EP267">
        <v>145</v>
      </c>
      <c r="EQ267">
        <v>49</v>
      </c>
      <c r="ER267">
        <v>166</v>
      </c>
      <c r="ES267">
        <v>252</v>
      </c>
      <c r="ET267">
        <v>115</v>
      </c>
      <c r="EU267">
        <v>58</v>
      </c>
      <c r="EV267">
        <v>200</v>
      </c>
      <c r="EW267">
        <v>198</v>
      </c>
      <c r="EX267">
        <v>0</v>
      </c>
    </row>
    <row r="268" spans="1:154">
      <c r="A268" t="s">
        <v>432</v>
      </c>
      <c r="B268">
        <v>8610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100037</v>
      </c>
      <c r="DR268">
        <v>15685</v>
      </c>
      <c r="DS268">
        <v>4452</v>
      </c>
      <c r="DT268">
        <v>9841</v>
      </c>
      <c r="DU268">
        <v>52</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row>
    <row r="269" spans="1:154">
      <c r="A269" t="s">
        <v>433</v>
      </c>
      <c r="B269">
        <v>8288</v>
      </c>
      <c r="C269">
        <v>963</v>
      </c>
      <c r="D269">
        <v>1558</v>
      </c>
      <c r="E269">
        <v>1156</v>
      </c>
      <c r="F269">
        <v>1454</v>
      </c>
      <c r="G269">
        <v>2502</v>
      </c>
      <c r="H269">
        <v>215</v>
      </c>
      <c r="I269">
        <v>982</v>
      </c>
      <c r="J269">
        <v>1809</v>
      </c>
      <c r="K269">
        <v>656</v>
      </c>
      <c r="L269">
        <v>1010</v>
      </c>
      <c r="M269">
        <v>2486</v>
      </c>
      <c r="N269">
        <v>1601</v>
      </c>
      <c r="O269">
        <v>2646</v>
      </c>
      <c r="P269">
        <v>1638</v>
      </c>
      <c r="Q269">
        <v>1123</v>
      </c>
      <c r="R269">
        <v>717</v>
      </c>
      <c r="S269">
        <v>2808</v>
      </c>
      <c r="T269">
        <v>3610</v>
      </c>
      <c r="U269">
        <v>1625</v>
      </c>
      <c r="V269">
        <v>918</v>
      </c>
      <c r="W269">
        <v>896</v>
      </c>
      <c r="X269">
        <v>4760</v>
      </c>
      <c r="Y269">
        <v>6633</v>
      </c>
      <c r="Z269">
        <v>3577</v>
      </c>
      <c r="AA269">
        <v>2582</v>
      </c>
      <c r="AB269">
        <v>1338</v>
      </c>
      <c r="AC269">
        <v>2520</v>
      </c>
      <c r="AD269">
        <v>3060</v>
      </c>
      <c r="AE269">
        <v>818</v>
      </c>
      <c r="AF269">
        <v>952</v>
      </c>
      <c r="AG269">
        <v>879</v>
      </c>
      <c r="AH269">
        <v>1565</v>
      </c>
      <c r="AI269">
        <v>1587</v>
      </c>
      <c r="AJ269">
        <v>972</v>
      </c>
      <c r="AK269">
        <v>1941</v>
      </c>
      <c r="AL269">
        <v>3815</v>
      </c>
      <c r="AM269">
        <v>2311</v>
      </c>
      <c r="AN269">
        <v>2464</v>
      </c>
      <c r="AO269">
        <v>2154</v>
      </c>
      <c r="AP269">
        <v>2170</v>
      </c>
      <c r="AQ269">
        <v>2454</v>
      </c>
      <c r="AR269">
        <v>841</v>
      </c>
      <c r="AS269">
        <v>598</v>
      </c>
      <c r="AT269">
        <v>481</v>
      </c>
      <c r="AU269">
        <v>2163</v>
      </c>
      <c r="AV269">
        <v>586</v>
      </c>
      <c r="AW269">
        <v>505</v>
      </c>
      <c r="AX269">
        <v>190</v>
      </c>
      <c r="AY269">
        <v>244</v>
      </c>
      <c r="AZ269">
        <v>1479</v>
      </c>
      <c r="BA269">
        <v>315</v>
      </c>
      <c r="BB269">
        <v>218</v>
      </c>
      <c r="BC269">
        <v>52</v>
      </c>
      <c r="BD269">
        <v>1359</v>
      </c>
      <c r="BE269">
        <v>609</v>
      </c>
      <c r="BF269">
        <v>675</v>
      </c>
      <c r="BG269">
        <v>753</v>
      </c>
      <c r="BH269">
        <v>1534</v>
      </c>
      <c r="BI269">
        <v>2918</v>
      </c>
      <c r="BJ269">
        <v>94</v>
      </c>
      <c r="BK269">
        <v>463</v>
      </c>
      <c r="BL269">
        <v>701</v>
      </c>
      <c r="BM269">
        <v>504</v>
      </c>
      <c r="BN269">
        <v>223</v>
      </c>
      <c r="BO269">
        <v>84</v>
      </c>
      <c r="BP269">
        <v>217</v>
      </c>
      <c r="BQ269">
        <v>421</v>
      </c>
      <c r="BR269">
        <v>135</v>
      </c>
      <c r="BS269">
        <v>43</v>
      </c>
      <c r="BT269">
        <v>636</v>
      </c>
      <c r="BU269">
        <v>1654</v>
      </c>
      <c r="BV269">
        <v>85</v>
      </c>
      <c r="BW269">
        <v>3998</v>
      </c>
      <c r="BX269">
        <v>1894</v>
      </c>
      <c r="BY269">
        <v>313</v>
      </c>
      <c r="BZ269">
        <v>2035</v>
      </c>
      <c r="CA269">
        <v>29</v>
      </c>
      <c r="CB269">
        <v>963</v>
      </c>
      <c r="CC269">
        <v>1055</v>
      </c>
      <c r="CD269">
        <v>17</v>
      </c>
      <c r="CE269">
        <v>246</v>
      </c>
      <c r="CF269">
        <v>220</v>
      </c>
      <c r="CG269">
        <v>480</v>
      </c>
      <c r="CH269">
        <v>233</v>
      </c>
      <c r="CI269">
        <v>236</v>
      </c>
      <c r="CJ269">
        <v>512</v>
      </c>
      <c r="CK269">
        <v>372</v>
      </c>
      <c r="CL269">
        <v>110</v>
      </c>
      <c r="CM269">
        <v>22</v>
      </c>
      <c r="CN269">
        <v>150</v>
      </c>
      <c r="CO269">
        <v>88</v>
      </c>
      <c r="CP269">
        <v>34</v>
      </c>
      <c r="CQ269">
        <v>20</v>
      </c>
      <c r="CR269">
        <v>184</v>
      </c>
      <c r="CS269">
        <v>177</v>
      </c>
      <c r="CT269">
        <v>40</v>
      </c>
      <c r="CU269">
        <v>30</v>
      </c>
      <c r="CV269">
        <v>768</v>
      </c>
      <c r="CW269">
        <v>174</v>
      </c>
      <c r="CX269">
        <v>62</v>
      </c>
      <c r="CY269">
        <v>64</v>
      </c>
      <c r="CZ269">
        <v>323</v>
      </c>
      <c r="DA269">
        <v>236</v>
      </c>
      <c r="DB269">
        <v>43</v>
      </c>
      <c r="DC269">
        <v>52</v>
      </c>
      <c r="DD269">
        <v>235</v>
      </c>
      <c r="DE269">
        <v>910</v>
      </c>
      <c r="DF269">
        <v>72</v>
      </c>
      <c r="DG269">
        <v>566</v>
      </c>
      <c r="DH269">
        <v>291</v>
      </c>
      <c r="DI269">
        <v>322</v>
      </c>
      <c r="DJ269">
        <v>67</v>
      </c>
      <c r="DK269">
        <v>27</v>
      </c>
      <c r="DL269">
        <v>204</v>
      </c>
      <c r="DM269">
        <v>202</v>
      </c>
      <c r="DN269">
        <v>48636</v>
      </c>
      <c r="DO269">
        <v>111292</v>
      </c>
      <c r="DP269">
        <v>174189</v>
      </c>
      <c r="DQ269">
        <v>200020</v>
      </c>
      <c r="DR269">
        <v>544010</v>
      </c>
      <c r="DS269">
        <v>536358</v>
      </c>
      <c r="DT269">
        <v>318670</v>
      </c>
      <c r="DU269">
        <v>207180</v>
      </c>
      <c r="DV269">
        <v>96618</v>
      </c>
      <c r="DW269">
        <v>11523</v>
      </c>
      <c r="DX269">
        <v>673</v>
      </c>
      <c r="DY269">
        <v>296</v>
      </c>
      <c r="DZ269">
        <v>221</v>
      </c>
      <c r="EA269">
        <v>58</v>
      </c>
      <c r="EB269">
        <v>120</v>
      </c>
      <c r="EC269">
        <v>110</v>
      </c>
      <c r="ED269">
        <v>196</v>
      </c>
      <c r="EE269">
        <v>6</v>
      </c>
      <c r="EF269">
        <v>77</v>
      </c>
      <c r="EG269">
        <v>126</v>
      </c>
      <c r="EH269">
        <v>70</v>
      </c>
      <c r="EI269">
        <v>9</v>
      </c>
      <c r="EJ269">
        <v>120</v>
      </c>
      <c r="EK269">
        <v>177</v>
      </c>
      <c r="EL269">
        <v>74</v>
      </c>
      <c r="EM269">
        <v>35</v>
      </c>
      <c r="EN269">
        <v>164</v>
      </c>
      <c r="EO269">
        <v>327</v>
      </c>
      <c r="EP269">
        <v>145</v>
      </c>
      <c r="EQ269">
        <v>49</v>
      </c>
      <c r="ER269">
        <v>166</v>
      </c>
      <c r="ES269">
        <v>252</v>
      </c>
      <c r="ET269">
        <v>115</v>
      </c>
      <c r="EU269">
        <v>58</v>
      </c>
      <c r="EV269">
        <v>200</v>
      </c>
      <c r="EW269">
        <v>198</v>
      </c>
      <c r="EX269">
        <v>0</v>
      </c>
    </row>
    <row r="270" spans="1:154">
      <c r="A270" t="s">
        <v>434</v>
      </c>
      <c r="B270">
        <v>8234</v>
      </c>
      <c r="C270">
        <v>2252</v>
      </c>
      <c r="D270">
        <v>5531</v>
      </c>
      <c r="E270">
        <v>3014</v>
      </c>
      <c r="F270">
        <v>2364</v>
      </c>
      <c r="G270">
        <v>1174</v>
      </c>
      <c r="H270">
        <v>867</v>
      </c>
      <c r="I270">
        <v>2063</v>
      </c>
      <c r="J270">
        <v>3330</v>
      </c>
      <c r="K270">
        <v>732</v>
      </c>
      <c r="L270">
        <v>0</v>
      </c>
      <c r="M270">
        <v>0</v>
      </c>
      <c r="N270">
        <v>3680</v>
      </c>
      <c r="O270">
        <v>2167</v>
      </c>
      <c r="P270">
        <v>0</v>
      </c>
      <c r="Q270">
        <v>5616</v>
      </c>
      <c r="R270">
        <v>5773</v>
      </c>
      <c r="S270">
        <v>0</v>
      </c>
      <c r="T270">
        <v>1580</v>
      </c>
      <c r="U270">
        <v>10925</v>
      </c>
      <c r="V270">
        <v>2010</v>
      </c>
      <c r="W270">
        <v>0</v>
      </c>
      <c r="X270">
        <v>0</v>
      </c>
      <c r="Y270">
        <v>0</v>
      </c>
      <c r="Z270">
        <v>2015</v>
      </c>
      <c r="AA270">
        <v>0</v>
      </c>
      <c r="AB270">
        <v>0</v>
      </c>
      <c r="AC270">
        <v>0</v>
      </c>
      <c r="AD270">
        <v>5223</v>
      </c>
      <c r="AE270">
        <v>0</v>
      </c>
      <c r="AF270">
        <v>0</v>
      </c>
      <c r="AG270">
        <v>8123</v>
      </c>
      <c r="AH270">
        <v>16005</v>
      </c>
      <c r="AI270">
        <v>0</v>
      </c>
      <c r="AJ270">
        <v>3054</v>
      </c>
      <c r="AK270">
        <v>0</v>
      </c>
      <c r="AL270">
        <v>4961</v>
      </c>
      <c r="AM270">
        <v>0</v>
      </c>
      <c r="AN270">
        <v>7426</v>
      </c>
      <c r="AO270">
        <v>9490</v>
      </c>
      <c r="AP270">
        <v>6861</v>
      </c>
      <c r="AQ270">
        <v>0</v>
      </c>
      <c r="AR270">
        <v>0</v>
      </c>
      <c r="AS270">
        <v>0</v>
      </c>
      <c r="AT270">
        <v>2117</v>
      </c>
      <c r="AU270">
        <v>1933</v>
      </c>
      <c r="AV270">
        <v>0</v>
      </c>
      <c r="AW270">
        <v>0</v>
      </c>
      <c r="AX270">
        <v>18354</v>
      </c>
      <c r="AY270">
        <v>0</v>
      </c>
      <c r="AZ270">
        <v>1439</v>
      </c>
      <c r="BA270">
        <v>0</v>
      </c>
      <c r="BB270">
        <v>15898</v>
      </c>
      <c r="BC270">
        <v>1805</v>
      </c>
      <c r="BD270">
        <v>0</v>
      </c>
      <c r="BE270">
        <v>18160</v>
      </c>
      <c r="BF270">
        <v>8094</v>
      </c>
      <c r="BG270">
        <v>7323</v>
      </c>
      <c r="BH270">
        <v>16005</v>
      </c>
      <c r="BI270">
        <v>8442</v>
      </c>
      <c r="BJ270">
        <v>13212</v>
      </c>
      <c r="BK270">
        <v>5450</v>
      </c>
      <c r="BL270">
        <v>10639</v>
      </c>
      <c r="BM270">
        <v>2510</v>
      </c>
      <c r="BN270">
        <v>10590</v>
      </c>
      <c r="BO270">
        <v>6698</v>
      </c>
      <c r="BP270">
        <v>16785</v>
      </c>
      <c r="BQ270">
        <v>6520</v>
      </c>
      <c r="BR270">
        <v>13862</v>
      </c>
      <c r="BS270">
        <v>4896</v>
      </c>
      <c r="BT270">
        <v>7086</v>
      </c>
      <c r="BU270">
        <v>8352</v>
      </c>
      <c r="BV270">
        <v>21583</v>
      </c>
      <c r="BW270">
        <v>11581</v>
      </c>
      <c r="BX270">
        <v>16573</v>
      </c>
      <c r="BY270">
        <v>13918</v>
      </c>
      <c r="BZ270">
        <v>23840</v>
      </c>
      <c r="CA270">
        <v>8296</v>
      </c>
      <c r="CB270">
        <v>20546</v>
      </c>
      <c r="CC270">
        <v>14234</v>
      </c>
      <c r="CD270">
        <v>30376</v>
      </c>
      <c r="CE270">
        <v>18336</v>
      </c>
      <c r="CF270">
        <v>14279</v>
      </c>
      <c r="CG270">
        <v>22063</v>
      </c>
      <c r="CH270">
        <v>140640</v>
      </c>
      <c r="CI270">
        <v>23745</v>
      </c>
      <c r="CJ270">
        <v>26930</v>
      </c>
      <c r="CK270">
        <v>17320</v>
      </c>
      <c r="CL270">
        <v>43375</v>
      </c>
      <c r="CM270">
        <v>21995</v>
      </c>
      <c r="CN270">
        <v>23250</v>
      </c>
      <c r="CO270">
        <v>47880</v>
      </c>
      <c r="CP270">
        <v>50250</v>
      </c>
      <c r="CQ270">
        <v>29500</v>
      </c>
      <c r="CR270">
        <v>32000</v>
      </c>
      <c r="CS270">
        <v>21750</v>
      </c>
      <c r="CT270">
        <v>39500</v>
      </c>
      <c r="CU270">
        <v>31750</v>
      </c>
      <c r="CV270">
        <v>31750</v>
      </c>
      <c r="CW270">
        <v>37500</v>
      </c>
      <c r="CX270">
        <v>43750</v>
      </c>
      <c r="CY270">
        <v>27500</v>
      </c>
      <c r="CZ270">
        <v>33500</v>
      </c>
      <c r="DA270">
        <v>29250</v>
      </c>
      <c r="DB270">
        <v>33000</v>
      </c>
      <c r="DC270">
        <v>31000</v>
      </c>
      <c r="DD270">
        <v>34500</v>
      </c>
      <c r="DE270">
        <v>25750</v>
      </c>
      <c r="DF270">
        <v>46750</v>
      </c>
      <c r="DG270">
        <v>26750</v>
      </c>
      <c r="DH270">
        <v>31250</v>
      </c>
      <c r="DI270">
        <v>21500</v>
      </c>
      <c r="DJ270">
        <v>40750</v>
      </c>
      <c r="DK270">
        <v>33250</v>
      </c>
      <c r="DL270">
        <v>25250</v>
      </c>
      <c r="DM270">
        <v>44750</v>
      </c>
      <c r="DN270">
        <v>46500</v>
      </c>
      <c r="DO270">
        <v>76000</v>
      </c>
      <c r="DP270">
        <v>114500</v>
      </c>
      <c r="DQ270">
        <v>83000</v>
      </c>
      <c r="DR270">
        <v>80000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v>0</v>
      </c>
      <c r="EV270">
        <v>0</v>
      </c>
      <c r="EW270">
        <v>0</v>
      </c>
      <c r="EX270">
        <v>0</v>
      </c>
    </row>
    <row r="271" spans="1:154">
      <c r="A271" t="s">
        <v>435</v>
      </c>
      <c r="B271">
        <v>8334</v>
      </c>
      <c r="C271">
        <v>116724</v>
      </c>
      <c r="D271">
        <v>114193</v>
      </c>
      <c r="E271">
        <v>122820</v>
      </c>
      <c r="F271">
        <v>124507</v>
      </c>
      <c r="G271">
        <v>123945</v>
      </c>
      <c r="H271">
        <v>132933</v>
      </c>
      <c r="I271">
        <v>128200</v>
      </c>
      <c r="J271">
        <v>128038</v>
      </c>
      <c r="K271">
        <v>126388</v>
      </c>
      <c r="L271">
        <v>128711</v>
      </c>
      <c r="M271">
        <v>132991</v>
      </c>
      <c r="N271">
        <v>136863</v>
      </c>
      <c r="O271">
        <v>133005</v>
      </c>
      <c r="P271">
        <v>136007</v>
      </c>
      <c r="Q271">
        <v>139540</v>
      </c>
      <c r="R271">
        <v>144544</v>
      </c>
      <c r="S271">
        <v>145566</v>
      </c>
      <c r="T271">
        <v>149401</v>
      </c>
      <c r="U271">
        <v>154908</v>
      </c>
      <c r="V271">
        <v>159203</v>
      </c>
      <c r="W271">
        <v>159372</v>
      </c>
      <c r="X271">
        <v>161360</v>
      </c>
      <c r="Y271">
        <v>163511</v>
      </c>
      <c r="Z271">
        <v>167612</v>
      </c>
      <c r="AA271">
        <v>169355</v>
      </c>
      <c r="AB271">
        <v>177413</v>
      </c>
      <c r="AC271">
        <v>177929</v>
      </c>
      <c r="AD271">
        <v>186025</v>
      </c>
      <c r="AE271">
        <v>184807</v>
      </c>
      <c r="AF271">
        <v>191986</v>
      </c>
      <c r="AG271">
        <v>192484</v>
      </c>
      <c r="AH271">
        <v>205454</v>
      </c>
      <c r="AI271">
        <v>204128</v>
      </c>
      <c r="AJ271">
        <v>217931</v>
      </c>
      <c r="AK271">
        <v>219564</v>
      </c>
      <c r="AL271">
        <v>226459</v>
      </c>
      <c r="AM271">
        <v>225049</v>
      </c>
      <c r="AN271">
        <v>230003</v>
      </c>
      <c r="AO271">
        <v>231126</v>
      </c>
      <c r="AP271">
        <v>241215</v>
      </c>
      <c r="AQ271">
        <v>235422</v>
      </c>
      <c r="AR271">
        <v>238421</v>
      </c>
      <c r="AS271">
        <v>227606</v>
      </c>
      <c r="AT271">
        <v>233300</v>
      </c>
      <c r="AU271">
        <v>224423</v>
      </c>
      <c r="AV271">
        <v>237829</v>
      </c>
      <c r="AW271">
        <v>240750</v>
      </c>
      <c r="AX271">
        <v>241432</v>
      </c>
      <c r="AY271">
        <v>247307</v>
      </c>
      <c r="AZ271">
        <v>253697</v>
      </c>
      <c r="BA271">
        <v>264708</v>
      </c>
      <c r="BB271">
        <v>272530</v>
      </c>
      <c r="BC271">
        <v>271756</v>
      </c>
      <c r="BD271">
        <v>282593</v>
      </c>
      <c r="BE271">
        <v>285246</v>
      </c>
      <c r="BF271">
        <v>300424</v>
      </c>
      <c r="BG271">
        <v>303584</v>
      </c>
      <c r="BH271">
        <v>318175</v>
      </c>
      <c r="BI271">
        <v>324161</v>
      </c>
      <c r="BJ271">
        <v>336653</v>
      </c>
      <c r="BK271">
        <v>341487</v>
      </c>
      <c r="BL271">
        <v>351564</v>
      </c>
      <c r="BM271">
        <v>356816</v>
      </c>
      <c r="BN271">
        <v>368156</v>
      </c>
      <c r="BO271">
        <v>367115</v>
      </c>
      <c r="BP271">
        <v>375737</v>
      </c>
      <c r="BQ271">
        <v>370564</v>
      </c>
      <c r="BR271">
        <v>380831</v>
      </c>
      <c r="BS271">
        <v>379582</v>
      </c>
      <c r="BT271">
        <v>386302</v>
      </c>
      <c r="BU271">
        <v>386219</v>
      </c>
      <c r="BV271">
        <v>393132</v>
      </c>
      <c r="BW271">
        <v>397070</v>
      </c>
      <c r="BX271">
        <v>412410</v>
      </c>
      <c r="BY271">
        <v>412747</v>
      </c>
      <c r="BZ271">
        <v>431421</v>
      </c>
      <c r="CA271">
        <v>433807</v>
      </c>
      <c r="CB271">
        <v>440299</v>
      </c>
      <c r="CC271">
        <v>446450</v>
      </c>
      <c r="CD271">
        <v>452479</v>
      </c>
      <c r="CE271">
        <v>465997</v>
      </c>
      <c r="CF271">
        <v>485125</v>
      </c>
      <c r="CG271">
        <v>489275</v>
      </c>
      <c r="CH271">
        <v>478144</v>
      </c>
      <c r="CI271">
        <v>501858</v>
      </c>
      <c r="CJ271">
        <v>505090</v>
      </c>
      <c r="CK271">
        <v>511543</v>
      </c>
      <c r="CL271">
        <v>511833</v>
      </c>
      <c r="CM271">
        <v>523872</v>
      </c>
      <c r="CN271">
        <v>535120</v>
      </c>
      <c r="CO271">
        <v>534146</v>
      </c>
      <c r="CP271">
        <v>551685</v>
      </c>
      <c r="CQ271">
        <v>575366</v>
      </c>
      <c r="CR271">
        <v>590693</v>
      </c>
      <c r="CS271">
        <v>604201</v>
      </c>
      <c r="CT271">
        <v>629416</v>
      </c>
      <c r="CU271">
        <v>641474</v>
      </c>
      <c r="CV271">
        <v>652128</v>
      </c>
      <c r="CW271">
        <v>656126</v>
      </c>
      <c r="CX271">
        <v>666665</v>
      </c>
      <c r="CY271">
        <v>674084</v>
      </c>
      <c r="CZ271">
        <v>687391</v>
      </c>
      <c r="DA271">
        <v>700341</v>
      </c>
      <c r="DB271">
        <v>717819</v>
      </c>
      <c r="DC271">
        <v>717326</v>
      </c>
      <c r="DD271">
        <v>724722</v>
      </c>
      <c r="DE271">
        <v>736360</v>
      </c>
      <c r="DF271">
        <v>744215</v>
      </c>
      <c r="DG271">
        <v>758542</v>
      </c>
      <c r="DH271">
        <v>766364</v>
      </c>
      <c r="DI271">
        <v>768924</v>
      </c>
      <c r="DJ271">
        <v>778915</v>
      </c>
      <c r="DK271">
        <v>780901</v>
      </c>
      <c r="DL271">
        <v>790522</v>
      </c>
      <c r="DM271">
        <v>779632</v>
      </c>
      <c r="DN271">
        <v>740611</v>
      </c>
      <c r="DO271">
        <v>591234</v>
      </c>
      <c r="DP271">
        <v>478841</v>
      </c>
      <c r="DQ271">
        <v>491127</v>
      </c>
      <c r="DR271">
        <v>495629</v>
      </c>
      <c r="DS271">
        <v>779352</v>
      </c>
      <c r="DT271">
        <v>1215517</v>
      </c>
      <c r="DU271">
        <v>1592701</v>
      </c>
      <c r="DV271">
        <v>1844838</v>
      </c>
      <c r="DW271">
        <v>2014390</v>
      </c>
      <c r="DX271">
        <v>2059878</v>
      </c>
      <c r="DY271">
        <v>2044313</v>
      </c>
      <c r="DZ271">
        <v>2161094</v>
      </c>
      <c r="EA271">
        <v>2410096</v>
      </c>
      <c r="EB271">
        <v>2645095</v>
      </c>
      <c r="EC271">
        <v>2643811</v>
      </c>
      <c r="ED271">
        <v>2605123</v>
      </c>
      <c r="EE271">
        <v>2594402</v>
      </c>
      <c r="EF271">
        <v>2606396</v>
      </c>
      <c r="EG271">
        <v>2563678</v>
      </c>
      <c r="EH271">
        <v>2669590</v>
      </c>
      <c r="EI271">
        <v>2939417</v>
      </c>
      <c r="EJ271">
        <v>3213905</v>
      </c>
      <c r="EK271">
        <v>3475023</v>
      </c>
      <c r="EL271">
        <v>3756158</v>
      </c>
      <c r="EM271">
        <v>3970056</v>
      </c>
      <c r="EN271">
        <v>4108135</v>
      </c>
      <c r="EO271">
        <v>4188173</v>
      </c>
      <c r="EP271">
        <v>4236873</v>
      </c>
      <c r="EQ271">
        <v>4228366</v>
      </c>
      <c r="ER271">
        <v>4228907</v>
      </c>
      <c r="ES271">
        <v>4238274</v>
      </c>
      <c r="ET271">
        <v>4241957</v>
      </c>
      <c r="EU271">
        <v>4243669</v>
      </c>
      <c r="EV271">
        <v>4230967</v>
      </c>
      <c r="EW271">
        <v>4220825</v>
      </c>
      <c r="EX271">
        <v>0</v>
      </c>
    </row>
    <row r="272" spans="1:154">
      <c r="A272" t="s">
        <v>436</v>
      </c>
      <c r="B272">
        <v>8292</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row>
    <row r="273" spans="1:154">
      <c r="A273" t="s">
        <v>437</v>
      </c>
      <c r="B273">
        <v>8264</v>
      </c>
      <c r="C273">
        <v>109260</v>
      </c>
      <c r="D273">
        <v>106432</v>
      </c>
      <c r="E273">
        <v>114596</v>
      </c>
      <c r="F273">
        <v>116291</v>
      </c>
      <c r="G273">
        <v>115734</v>
      </c>
      <c r="H273">
        <v>124058</v>
      </c>
      <c r="I273">
        <v>119418</v>
      </c>
      <c r="J273">
        <v>119299</v>
      </c>
      <c r="K273">
        <v>117666</v>
      </c>
      <c r="L273">
        <v>120017</v>
      </c>
      <c r="M273">
        <v>124330</v>
      </c>
      <c r="N273">
        <v>127738</v>
      </c>
      <c r="O273">
        <v>123992</v>
      </c>
      <c r="P273">
        <v>127005</v>
      </c>
      <c r="Q273">
        <v>130591</v>
      </c>
      <c r="R273">
        <v>135607</v>
      </c>
      <c r="S273">
        <v>136651</v>
      </c>
      <c r="T273">
        <v>140511</v>
      </c>
      <c r="U273">
        <v>146171</v>
      </c>
      <c r="V273">
        <v>150558</v>
      </c>
      <c r="W273">
        <v>150814</v>
      </c>
      <c r="X273">
        <v>152859</v>
      </c>
      <c r="Y273">
        <v>155018</v>
      </c>
      <c r="Z273">
        <v>159223</v>
      </c>
      <c r="AA273">
        <v>160983</v>
      </c>
      <c r="AB273">
        <v>169110</v>
      </c>
      <c r="AC273">
        <v>169702</v>
      </c>
      <c r="AD273">
        <v>177798</v>
      </c>
      <c r="AE273">
        <v>176620</v>
      </c>
      <c r="AF273">
        <v>183849</v>
      </c>
      <c r="AG273">
        <v>184437</v>
      </c>
      <c r="AH273">
        <v>197625</v>
      </c>
      <c r="AI273">
        <v>196409</v>
      </c>
      <c r="AJ273">
        <v>210248</v>
      </c>
      <c r="AK273">
        <v>211941</v>
      </c>
      <c r="AL273">
        <v>218906</v>
      </c>
      <c r="AM273">
        <v>217496</v>
      </c>
      <c r="AN273">
        <v>222450</v>
      </c>
      <c r="AO273">
        <v>223573</v>
      </c>
      <c r="AP273">
        <v>233662</v>
      </c>
      <c r="AQ273">
        <v>228643</v>
      </c>
      <c r="AR273">
        <v>231767</v>
      </c>
      <c r="AS273">
        <v>221051</v>
      </c>
      <c r="AT273">
        <v>226775</v>
      </c>
      <c r="AU273">
        <v>217899</v>
      </c>
      <c r="AV273">
        <v>231383</v>
      </c>
      <c r="AW273">
        <v>234373</v>
      </c>
      <c r="AX273">
        <v>235090</v>
      </c>
      <c r="AY273">
        <v>240965</v>
      </c>
      <c r="AZ273">
        <v>247484</v>
      </c>
      <c r="BA273">
        <v>258554</v>
      </c>
      <c r="BB273">
        <v>266486</v>
      </c>
      <c r="BC273">
        <v>265796</v>
      </c>
      <c r="BD273">
        <v>276883</v>
      </c>
      <c r="BE273">
        <v>279712</v>
      </c>
      <c r="BF273">
        <v>295011</v>
      </c>
      <c r="BG273">
        <v>298461</v>
      </c>
      <c r="BH273">
        <v>313143</v>
      </c>
      <c r="BI273">
        <v>319357</v>
      </c>
      <c r="BJ273">
        <v>332015</v>
      </c>
      <c r="BK273">
        <v>337260</v>
      </c>
      <c r="BL273">
        <v>347644</v>
      </c>
      <c r="BM273">
        <v>353010</v>
      </c>
      <c r="BN273">
        <v>364519</v>
      </c>
      <c r="BO273">
        <v>363707</v>
      </c>
      <c r="BP273">
        <v>372641</v>
      </c>
      <c r="BQ273">
        <v>367669</v>
      </c>
      <c r="BR273">
        <v>378197</v>
      </c>
      <c r="BS273">
        <v>377056</v>
      </c>
      <c r="BT273">
        <v>383914</v>
      </c>
      <c r="BU273">
        <v>383910</v>
      </c>
      <c r="BV273">
        <v>390907</v>
      </c>
      <c r="BW273">
        <v>395076</v>
      </c>
      <c r="BX273">
        <v>410914</v>
      </c>
      <c r="BY273">
        <v>411822</v>
      </c>
      <c r="BZ273">
        <v>430736</v>
      </c>
      <c r="CA273">
        <v>433182</v>
      </c>
      <c r="CB273">
        <v>439773</v>
      </c>
      <c r="CC273">
        <v>446047</v>
      </c>
      <c r="CD273">
        <v>452141</v>
      </c>
      <c r="CE273">
        <v>465686</v>
      </c>
      <c r="CF273">
        <v>484866</v>
      </c>
      <c r="CG273">
        <v>489037</v>
      </c>
      <c r="CH273">
        <v>477963</v>
      </c>
      <c r="CI273">
        <v>501708</v>
      </c>
      <c r="CJ273">
        <v>504950</v>
      </c>
      <c r="CK273">
        <v>511413</v>
      </c>
      <c r="CL273">
        <v>511703</v>
      </c>
      <c r="CM273">
        <v>523862</v>
      </c>
      <c r="CN273">
        <v>535110</v>
      </c>
      <c r="CO273">
        <v>534136</v>
      </c>
      <c r="CP273">
        <v>551675</v>
      </c>
      <c r="CQ273">
        <v>575356</v>
      </c>
      <c r="CR273">
        <v>590683</v>
      </c>
      <c r="CS273">
        <v>604191</v>
      </c>
      <c r="CT273">
        <v>629406</v>
      </c>
      <c r="CU273">
        <v>641464</v>
      </c>
      <c r="CV273">
        <v>652118</v>
      </c>
      <c r="CW273">
        <v>656116</v>
      </c>
      <c r="CX273">
        <v>666665</v>
      </c>
      <c r="CY273">
        <v>674084</v>
      </c>
      <c r="CZ273">
        <v>687391</v>
      </c>
      <c r="DA273">
        <v>700341</v>
      </c>
      <c r="DB273">
        <v>717819</v>
      </c>
      <c r="DC273">
        <v>717326</v>
      </c>
      <c r="DD273">
        <v>724722</v>
      </c>
      <c r="DE273">
        <v>736360</v>
      </c>
      <c r="DF273">
        <v>744215</v>
      </c>
      <c r="DG273">
        <v>758542</v>
      </c>
      <c r="DH273">
        <v>766364</v>
      </c>
      <c r="DI273">
        <v>768924</v>
      </c>
      <c r="DJ273">
        <v>778915</v>
      </c>
      <c r="DK273">
        <v>780901</v>
      </c>
      <c r="DL273">
        <v>790522</v>
      </c>
      <c r="DM273">
        <v>779632</v>
      </c>
      <c r="DN273">
        <v>740611</v>
      </c>
      <c r="DO273">
        <v>591234</v>
      </c>
      <c r="DP273">
        <v>478841</v>
      </c>
      <c r="DQ273">
        <v>476627</v>
      </c>
      <c r="DR273">
        <v>475921</v>
      </c>
      <c r="DS273">
        <v>492323</v>
      </c>
      <c r="DT273">
        <v>656466</v>
      </c>
      <c r="DU273">
        <v>769160</v>
      </c>
      <c r="DV273">
        <v>776588</v>
      </c>
      <c r="DW273">
        <v>776705</v>
      </c>
      <c r="DX273">
        <v>776989</v>
      </c>
      <c r="DY273">
        <v>811669</v>
      </c>
      <c r="DZ273">
        <v>1021493</v>
      </c>
      <c r="EA273">
        <v>1340446</v>
      </c>
      <c r="EB273">
        <v>1619538</v>
      </c>
      <c r="EC273">
        <v>1664660</v>
      </c>
      <c r="ED273">
        <v>1663446</v>
      </c>
      <c r="EE273">
        <v>1661133</v>
      </c>
      <c r="EF273">
        <v>1659908</v>
      </c>
      <c r="EG273">
        <v>1645285</v>
      </c>
      <c r="EH273">
        <v>1666145</v>
      </c>
      <c r="EI273">
        <v>1796048</v>
      </c>
      <c r="EJ273">
        <v>1936592</v>
      </c>
      <c r="EK273">
        <v>2072283</v>
      </c>
      <c r="EL273">
        <v>2208775</v>
      </c>
      <c r="EM273">
        <v>2319605</v>
      </c>
      <c r="EN273">
        <v>2400576</v>
      </c>
      <c r="EO273">
        <v>2451743</v>
      </c>
      <c r="EP273">
        <v>2461364</v>
      </c>
      <c r="EQ273">
        <v>2459562</v>
      </c>
      <c r="ER273">
        <v>2460957</v>
      </c>
      <c r="ES273">
        <v>2461948</v>
      </c>
      <c r="ET273">
        <v>2461552</v>
      </c>
      <c r="EU273">
        <v>2461325</v>
      </c>
      <c r="EV273">
        <v>2462330</v>
      </c>
      <c r="EW273">
        <v>2463456</v>
      </c>
      <c r="EX273">
        <v>0</v>
      </c>
    </row>
    <row r="274" spans="1:154">
      <c r="A274" t="s">
        <v>438</v>
      </c>
      <c r="B274">
        <v>8266</v>
      </c>
      <c r="C274">
        <v>41241</v>
      </c>
      <c r="D274">
        <v>38370</v>
      </c>
      <c r="E274">
        <v>44232</v>
      </c>
      <c r="F274">
        <v>45244</v>
      </c>
      <c r="G274">
        <v>43851</v>
      </c>
      <c r="H274">
        <v>49781</v>
      </c>
      <c r="I274">
        <v>43907</v>
      </c>
      <c r="J274">
        <v>43688</v>
      </c>
      <c r="K274">
        <v>42078</v>
      </c>
      <c r="L274">
        <v>43593</v>
      </c>
      <c r="M274">
        <v>46930</v>
      </c>
      <c r="N274">
        <v>49359</v>
      </c>
      <c r="O274">
        <v>45543</v>
      </c>
      <c r="P274">
        <v>47921</v>
      </c>
      <c r="Q274">
        <v>50309</v>
      </c>
      <c r="R274">
        <v>54425</v>
      </c>
      <c r="S274">
        <v>55469</v>
      </c>
      <c r="T274">
        <v>58213</v>
      </c>
      <c r="U274">
        <v>62898</v>
      </c>
      <c r="V274">
        <v>54425</v>
      </c>
      <c r="W274">
        <v>66366</v>
      </c>
      <c r="X274">
        <v>66928</v>
      </c>
      <c r="Y274">
        <v>68487</v>
      </c>
      <c r="Z274">
        <v>71035</v>
      </c>
      <c r="AA274">
        <v>71469</v>
      </c>
      <c r="AB274">
        <v>78301</v>
      </c>
      <c r="AC274">
        <v>79231</v>
      </c>
      <c r="AD274">
        <v>85425</v>
      </c>
      <c r="AE274">
        <v>84247</v>
      </c>
      <c r="AF274">
        <v>91476</v>
      </c>
      <c r="AG274">
        <v>92064</v>
      </c>
      <c r="AH274">
        <v>103775</v>
      </c>
      <c r="AI274">
        <v>102812</v>
      </c>
      <c r="AJ274">
        <v>107702</v>
      </c>
      <c r="AK274">
        <v>105785</v>
      </c>
      <c r="AL274">
        <v>107691</v>
      </c>
      <c r="AM274">
        <v>107256</v>
      </c>
      <c r="AN274">
        <v>105473</v>
      </c>
      <c r="AO274">
        <v>106596</v>
      </c>
      <c r="AP274">
        <v>112782</v>
      </c>
      <c r="AQ274">
        <v>108011</v>
      </c>
      <c r="AR274">
        <v>109031</v>
      </c>
      <c r="AS274">
        <v>98487</v>
      </c>
      <c r="AT274">
        <v>104581</v>
      </c>
      <c r="AU274">
        <v>95504</v>
      </c>
      <c r="AV274">
        <v>108838</v>
      </c>
      <c r="AW274">
        <v>111828</v>
      </c>
      <c r="AX274">
        <v>112520</v>
      </c>
      <c r="AY274">
        <v>114245</v>
      </c>
      <c r="AZ274">
        <v>119314</v>
      </c>
      <c r="BA274">
        <v>128569</v>
      </c>
      <c r="BB274">
        <v>132635</v>
      </c>
      <c r="BC274">
        <v>129492</v>
      </c>
      <c r="BD274">
        <v>136849</v>
      </c>
      <c r="BE274">
        <v>133752</v>
      </c>
      <c r="BF274">
        <v>141794</v>
      </c>
      <c r="BG274">
        <v>142104</v>
      </c>
      <c r="BH274">
        <v>151796</v>
      </c>
      <c r="BI274">
        <v>151982</v>
      </c>
      <c r="BJ274">
        <v>160368</v>
      </c>
      <c r="BK274">
        <v>162947</v>
      </c>
      <c r="BL274">
        <v>168576</v>
      </c>
      <c r="BM274">
        <v>169785</v>
      </c>
      <c r="BN274">
        <v>177378</v>
      </c>
      <c r="BO274">
        <v>177187</v>
      </c>
      <c r="BP274">
        <v>181965</v>
      </c>
      <c r="BQ274">
        <v>177093</v>
      </c>
      <c r="BR274">
        <v>183116</v>
      </c>
      <c r="BS274">
        <v>183202</v>
      </c>
      <c r="BT274">
        <v>187370</v>
      </c>
      <c r="BU274">
        <v>183650</v>
      </c>
      <c r="BV274">
        <v>190647</v>
      </c>
      <c r="BW274">
        <v>189149</v>
      </c>
      <c r="BX274">
        <v>195531</v>
      </c>
      <c r="BY274">
        <v>193693</v>
      </c>
      <c r="BZ274">
        <v>197123</v>
      </c>
      <c r="CA274">
        <v>195258</v>
      </c>
      <c r="CB274">
        <v>197264</v>
      </c>
      <c r="CC274">
        <v>195864</v>
      </c>
      <c r="CD274">
        <v>194772</v>
      </c>
      <c r="CE274">
        <v>196759</v>
      </c>
      <c r="CF274">
        <v>198127</v>
      </c>
      <c r="CG274">
        <v>197183</v>
      </c>
      <c r="CH274">
        <v>176517</v>
      </c>
      <c r="CI274">
        <v>197038</v>
      </c>
      <c r="CJ274">
        <v>192792</v>
      </c>
      <c r="CK274">
        <v>184356</v>
      </c>
      <c r="CL274">
        <v>178741</v>
      </c>
      <c r="CM274">
        <v>184244</v>
      </c>
      <c r="CN274">
        <v>181126</v>
      </c>
      <c r="CO274">
        <v>175104</v>
      </c>
      <c r="CP274">
        <v>182074</v>
      </c>
      <c r="CQ274">
        <v>192364</v>
      </c>
      <c r="CR274">
        <v>196633</v>
      </c>
      <c r="CS274">
        <v>202210</v>
      </c>
      <c r="CT274">
        <v>226682</v>
      </c>
      <c r="CU274">
        <v>232706</v>
      </c>
      <c r="CV274">
        <v>238965</v>
      </c>
      <c r="CW274">
        <v>241533</v>
      </c>
      <c r="CX274">
        <v>244833</v>
      </c>
      <c r="CY274">
        <v>246539</v>
      </c>
      <c r="CZ274">
        <v>254295</v>
      </c>
      <c r="DA274">
        <v>258804</v>
      </c>
      <c r="DB274">
        <v>262970</v>
      </c>
      <c r="DC274">
        <v>263005</v>
      </c>
      <c r="DD274">
        <v>265015</v>
      </c>
      <c r="DE274">
        <v>269758</v>
      </c>
      <c r="DF274">
        <v>271270</v>
      </c>
      <c r="DG274">
        <v>275370</v>
      </c>
      <c r="DH274">
        <v>275370</v>
      </c>
      <c r="DI274">
        <v>277019</v>
      </c>
      <c r="DJ274">
        <v>277019</v>
      </c>
      <c r="DK274">
        <v>277019</v>
      </c>
      <c r="DL274">
        <v>277019</v>
      </c>
      <c r="DM274">
        <v>267019</v>
      </c>
      <c r="DN274">
        <v>227841</v>
      </c>
      <c r="DO274">
        <v>92985</v>
      </c>
      <c r="DP274">
        <v>21740</v>
      </c>
      <c r="DQ274">
        <v>18423</v>
      </c>
      <c r="DR274">
        <v>18423</v>
      </c>
      <c r="DS274">
        <v>18423</v>
      </c>
      <c r="DT274">
        <v>18423</v>
      </c>
      <c r="DU274">
        <v>18423</v>
      </c>
      <c r="DV274">
        <v>18423</v>
      </c>
      <c r="DW274">
        <v>18423</v>
      </c>
      <c r="DX274">
        <v>18423</v>
      </c>
      <c r="DY274">
        <v>18423</v>
      </c>
      <c r="DZ274">
        <v>18423</v>
      </c>
      <c r="EA274">
        <v>18423</v>
      </c>
      <c r="EB274">
        <v>18423</v>
      </c>
      <c r="EC274">
        <v>18423</v>
      </c>
      <c r="ED274">
        <v>18423</v>
      </c>
      <c r="EE274">
        <v>18423</v>
      </c>
      <c r="EF274">
        <v>18423</v>
      </c>
      <c r="EG274">
        <v>0</v>
      </c>
      <c r="EH274">
        <v>0</v>
      </c>
      <c r="EI274">
        <v>0</v>
      </c>
      <c r="EJ274">
        <v>0</v>
      </c>
      <c r="EK274">
        <v>0</v>
      </c>
      <c r="EL274">
        <v>0</v>
      </c>
      <c r="EM274">
        <v>0</v>
      </c>
      <c r="EN274">
        <v>0</v>
      </c>
      <c r="EO274">
        <v>0</v>
      </c>
      <c r="EP274">
        <v>0</v>
      </c>
      <c r="EQ274">
        <v>0</v>
      </c>
      <c r="ER274">
        <v>0</v>
      </c>
      <c r="ES274">
        <v>0</v>
      </c>
      <c r="ET274">
        <v>0</v>
      </c>
      <c r="EU274">
        <v>0</v>
      </c>
      <c r="EV274">
        <v>0</v>
      </c>
      <c r="EW274">
        <v>0</v>
      </c>
      <c r="EX274">
        <v>0</v>
      </c>
    </row>
    <row r="275" spans="1:154">
      <c r="A275" t="s">
        <v>439</v>
      </c>
      <c r="B275">
        <v>8268</v>
      </c>
      <c r="C275">
        <v>68019</v>
      </c>
      <c r="D275">
        <v>68062</v>
      </c>
      <c r="E275">
        <v>70364</v>
      </c>
      <c r="F275">
        <v>71047</v>
      </c>
      <c r="G275">
        <v>71883</v>
      </c>
      <c r="H275">
        <v>74277</v>
      </c>
      <c r="I275">
        <v>75511</v>
      </c>
      <c r="J275">
        <v>75611</v>
      </c>
      <c r="K275">
        <v>75588</v>
      </c>
      <c r="L275">
        <v>76424</v>
      </c>
      <c r="M275">
        <v>77400</v>
      </c>
      <c r="N275">
        <v>78379</v>
      </c>
      <c r="O275">
        <v>78449</v>
      </c>
      <c r="P275">
        <v>79084</v>
      </c>
      <c r="Q275">
        <v>80282</v>
      </c>
      <c r="R275">
        <v>81182</v>
      </c>
      <c r="S275">
        <v>81182</v>
      </c>
      <c r="T275">
        <v>82298</v>
      </c>
      <c r="U275">
        <v>83273</v>
      </c>
      <c r="V275">
        <v>96133</v>
      </c>
      <c r="W275">
        <v>84448</v>
      </c>
      <c r="X275">
        <v>85931</v>
      </c>
      <c r="Y275">
        <v>86531</v>
      </c>
      <c r="Z275">
        <v>88188</v>
      </c>
      <c r="AA275">
        <v>89514</v>
      </c>
      <c r="AB275">
        <v>90809</v>
      </c>
      <c r="AC275">
        <v>90471</v>
      </c>
      <c r="AD275">
        <v>92373</v>
      </c>
      <c r="AE275">
        <v>92373</v>
      </c>
      <c r="AF275">
        <v>92373</v>
      </c>
      <c r="AG275">
        <v>92373</v>
      </c>
      <c r="AH275">
        <v>93850</v>
      </c>
      <c r="AI275">
        <v>93597</v>
      </c>
      <c r="AJ275">
        <v>102546</v>
      </c>
      <c r="AK275">
        <v>106156</v>
      </c>
      <c r="AL275">
        <v>111215</v>
      </c>
      <c r="AM275">
        <v>110240</v>
      </c>
      <c r="AN275">
        <v>116977</v>
      </c>
      <c r="AO275">
        <v>116977</v>
      </c>
      <c r="AP275">
        <v>120880</v>
      </c>
      <c r="AQ275">
        <v>120632</v>
      </c>
      <c r="AR275">
        <v>122736</v>
      </c>
      <c r="AS275">
        <v>122564</v>
      </c>
      <c r="AT275">
        <v>122194</v>
      </c>
      <c r="AU275">
        <v>122395</v>
      </c>
      <c r="AV275">
        <v>122545</v>
      </c>
      <c r="AW275">
        <v>122545</v>
      </c>
      <c r="AX275">
        <v>122570</v>
      </c>
      <c r="AY275">
        <v>126720</v>
      </c>
      <c r="AZ275">
        <v>128170</v>
      </c>
      <c r="BA275">
        <v>129985</v>
      </c>
      <c r="BB275">
        <v>133851</v>
      </c>
      <c r="BC275">
        <v>136304</v>
      </c>
      <c r="BD275">
        <v>140034</v>
      </c>
      <c r="BE275">
        <v>145960</v>
      </c>
      <c r="BF275">
        <v>153217</v>
      </c>
      <c r="BG275">
        <v>156357</v>
      </c>
      <c r="BH275">
        <v>161347</v>
      </c>
      <c r="BI275">
        <v>167375</v>
      </c>
      <c r="BJ275">
        <v>171647</v>
      </c>
      <c r="BK275">
        <v>174313</v>
      </c>
      <c r="BL275">
        <v>179068</v>
      </c>
      <c r="BM275">
        <v>183225</v>
      </c>
      <c r="BN275">
        <v>187141</v>
      </c>
      <c r="BO275">
        <v>186520</v>
      </c>
      <c r="BP275">
        <v>190676</v>
      </c>
      <c r="BQ275">
        <v>190576</v>
      </c>
      <c r="BR275">
        <v>195081</v>
      </c>
      <c r="BS275">
        <v>193854</v>
      </c>
      <c r="BT275">
        <v>196544</v>
      </c>
      <c r="BU275">
        <v>200260</v>
      </c>
      <c r="BV275">
        <v>200260</v>
      </c>
      <c r="BW275">
        <v>205927</v>
      </c>
      <c r="BX275">
        <v>215383</v>
      </c>
      <c r="BY275">
        <v>218129</v>
      </c>
      <c r="BZ275">
        <v>233613</v>
      </c>
      <c r="CA275">
        <v>237924</v>
      </c>
      <c r="CB275">
        <v>242509</v>
      </c>
      <c r="CC275">
        <v>250183</v>
      </c>
      <c r="CD275">
        <v>257369</v>
      </c>
      <c r="CE275">
        <v>268927</v>
      </c>
      <c r="CF275">
        <v>286739</v>
      </c>
      <c r="CG275">
        <v>291854</v>
      </c>
      <c r="CH275">
        <v>301446</v>
      </c>
      <c r="CI275">
        <v>304670</v>
      </c>
      <c r="CJ275">
        <v>312158</v>
      </c>
      <c r="CK275">
        <v>327057</v>
      </c>
      <c r="CL275">
        <v>332962</v>
      </c>
      <c r="CM275">
        <v>339618</v>
      </c>
      <c r="CN275">
        <v>353984</v>
      </c>
      <c r="CO275">
        <v>359032</v>
      </c>
      <c r="CP275">
        <v>369601</v>
      </c>
      <c r="CQ275">
        <v>382992</v>
      </c>
      <c r="CR275">
        <v>394050</v>
      </c>
      <c r="CS275">
        <v>401981</v>
      </c>
      <c r="CT275">
        <v>402724</v>
      </c>
      <c r="CU275">
        <v>408758</v>
      </c>
      <c r="CV275">
        <v>413153</v>
      </c>
      <c r="CW275">
        <v>414583</v>
      </c>
      <c r="CX275">
        <v>421832</v>
      </c>
      <c r="CY275">
        <v>427545</v>
      </c>
      <c r="CZ275">
        <v>433096</v>
      </c>
      <c r="DA275">
        <v>441537</v>
      </c>
      <c r="DB275">
        <v>454849</v>
      </c>
      <c r="DC275">
        <v>454321</v>
      </c>
      <c r="DD275">
        <v>459707</v>
      </c>
      <c r="DE275">
        <v>466602</v>
      </c>
      <c r="DF275">
        <v>472945</v>
      </c>
      <c r="DG275">
        <v>483172</v>
      </c>
      <c r="DH275">
        <v>490994</v>
      </c>
      <c r="DI275">
        <v>491905</v>
      </c>
      <c r="DJ275">
        <v>501896</v>
      </c>
      <c r="DK275">
        <v>503882</v>
      </c>
      <c r="DL275">
        <v>513503</v>
      </c>
      <c r="DM275">
        <v>512613</v>
      </c>
      <c r="DN275">
        <v>512770</v>
      </c>
      <c r="DO275">
        <v>498249</v>
      </c>
      <c r="DP275">
        <v>457101</v>
      </c>
      <c r="DQ275">
        <v>458204</v>
      </c>
      <c r="DR275">
        <v>457498</v>
      </c>
      <c r="DS275">
        <v>473900</v>
      </c>
      <c r="DT275">
        <v>638043</v>
      </c>
      <c r="DU275">
        <v>750737</v>
      </c>
      <c r="DV275">
        <v>758165</v>
      </c>
      <c r="DW275">
        <v>758282</v>
      </c>
      <c r="DX275">
        <v>758566</v>
      </c>
      <c r="DY275">
        <v>793246</v>
      </c>
      <c r="DZ275">
        <v>1003070</v>
      </c>
      <c r="EA275">
        <v>1322023</v>
      </c>
      <c r="EB275">
        <v>1601115</v>
      </c>
      <c r="EC275">
        <v>1646237</v>
      </c>
      <c r="ED275">
        <v>1645023</v>
      </c>
      <c r="EE275">
        <v>1642710</v>
      </c>
      <c r="EF275">
        <v>1641485</v>
      </c>
      <c r="EG275">
        <v>1645285</v>
      </c>
      <c r="EH275">
        <v>1666145</v>
      </c>
      <c r="EI275">
        <v>1796048</v>
      </c>
      <c r="EJ275">
        <v>1936592</v>
      </c>
      <c r="EK275">
        <v>2072283</v>
      </c>
      <c r="EL275">
        <v>2208775</v>
      </c>
      <c r="EM275">
        <v>2319605</v>
      </c>
      <c r="EN275">
        <v>2400576</v>
      </c>
      <c r="EO275">
        <v>2451743</v>
      </c>
      <c r="EP275">
        <v>2461364</v>
      </c>
      <c r="EQ275">
        <v>2459562</v>
      </c>
      <c r="ER275">
        <v>2460957</v>
      </c>
      <c r="ES275">
        <v>2461948</v>
      </c>
      <c r="ET275">
        <v>2461552</v>
      </c>
      <c r="EU275">
        <v>2461325</v>
      </c>
      <c r="EV275">
        <v>2462330</v>
      </c>
      <c r="EW275">
        <v>2463456</v>
      </c>
      <c r="EX275">
        <v>0</v>
      </c>
    </row>
    <row r="276" spans="1:154">
      <c r="A276" t="s">
        <v>440</v>
      </c>
      <c r="B276">
        <v>8272</v>
      </c>
      <c r="C276">
        <v>7464</v>
      </c>
      <c r="D276">
        <v>7761</v>
      </c>
      <c r="E276">
        <v>8224</v>
      </c>
      <c r="F276">
        <v>8216</v>
      </c>
      <c r="G276">
        <v>8211</v>
      </c>
      <c r="H276">
        <v>8875</v>
      </c>
      <c r="I276">
        <v>8782</v>
      </c>
      <c r="J276">
        <v>8739</v>
      </c>
      <c r="K276">
        <v>8722</v>
      </c>
      <c r="L276">
        <v>8694</v>
      </c>
      <c r="M276">
        <v>8661</v>
      </c>
      <c r="N276">
        <v>9125</v>
      </c>
      <c r="O276">
        <v>9013</v>
      </c>
      <c r="P276">
        <v>9002</v>
      </c>
      <c r="Q276">
        <v>8949</v>
      </c>
      <c r="R276">
        <v>8937</v>
      </c>
      <c r="S276">
        <v>8915</v>
      </c>
      <c r="T276">
        <v>8890</v>
      </c>
      <c r="U276">
        <v>8737</v>
      </c>
      <c r="V276">
        <v>8645</v>
      </c>
      <c r="W276">
        <v>8558</v>
      </c>
      <c r="X276">
        <v>8501</v>
      </c>
      <c r="Y276">
        <v>8493</v>
      </c>
      <c r="Z276">
        <v>8389</v>
      </c>
      <c r="AA276">
        <v>8372</v>
      </c>
      <c r="AB276">
        <v>8303</v>
      </c>
      <c r="AC276">
        <v>8227</v>
      </c>
      <c r="AD276">
        <v>8227</v>
      </c>
      <c r="AE276">
        <v>8187</v>
      </c>
      <c r="AF276">
        <v>8137</v>
      </c>
      <c r="AG276">
        <v>8047</v>
      </c>
      <c r="AH276">
        <v>7829</v>
      </c>
      <c r="AI276">
        <v>7719</v>
      </c>
      <c r="AJ276">
        <v>7683</v>
      </c>
      <c r="AK276">
        <v>7623</v>
      </c>
      <c r="AL276">
        <v>7553</v>
      </c>
      <c r="AM276">
        <v>7553</v>
      </c>
      <c r="AN276">
        <v>7553</v>
      </c>
      <c r="AO276">
        <v>7553</v>
      </c>
      <c r="AP276">
        <v>7553</v>
      </c>
      <c r="AQ276">
        <v>6779</v>
      </c>
      <c r="AR276">
        <v>6654</v>
      </c>
      <c r="AS276">
        <v>6555</v>
      </c>
      <c r="AT276">
        <v>6525</v>
      </c>
      <c r="AU276">
        <v>6524</v>
      </c>
      <c r="AV276">
        <v>6446</v>
      </c>
      <c r="AW276">
        <v>6377</v>
      </c>
      <c r="AX276">
        <v>6342</v>
      </c>
      <c r="AY276">
        <v>6342</v>
      </c>
      <c r="AZ276">
        <v>6213</v>
      </c>
      <c r="BA276">
        <v>6154</v>
      </c>
      <c r="BB276">
        <v>6044</v>
      </c>
      <c r="BC276">
        <v>5960</v>
      </c>
      <c r="BD276">
        <v>5710</v>
      </c>
      <c r="BE276">
        <v>5534</v>
      </c>
      <c r="BF276">
        <v>5413</v>
      </c>
      <c r="BG276">
        <v>5123</v>
      </c>
      <c r="BH276">
        <v>5032</v>
      </c>
      <c r="BI276">
        <v>4804</v>
      </c>
      <c r="BJ276">
        <v>4638</v>
      </c>
      <c r="BK276">
        <v>4227</v>
      </c>
      <c r="BL276">
        <v>3920</v>
      </c>
      <c r="BM276">
        <v>3806</v>
      </c>
      <c r="BN276">
        <v>3637</v>
      </c>
      <c r="BO276">
        <v>3408</v>
      </c>
      <c r="BP276">
        <v>3096</v>
      </c>
      <c r="BQ276">
        <v>2895</v>
      </c>
      <c r="BR276">
        <v>2634</v>
      </c>
      <c r="BS276">
        <v>2526</v>
      </c>
      <c r="BT276">
        <v>2388</v>
      </c>
      <c r="BU276">
        <v>2309</v>
      </c>
      <c r="BV276">
        <v>2225</v>
      </c>
      <c r="BW276">
        <v>1994</v>
      </c>
      <c r="BX276">
        <v>1496</v>
      </c>
      <c r="BY276">
        <v>925</v>
      </c>
      <c r="BZ276">
        <v>685</v>
      </c>
      <c r="CA276">
        <v>625</v>
      </c>
      <c r="CB276">
        <v>526</v>
      </c>
      <c r="CC276">
        <v>403</v>
      </c>
      <c r="CD276">
        <v>338</v>
      </c>
      <c r="CE276">
        <v>311</v>
      </c>
      <c r="CF276">
        <v>259</v>
      </c>
      <c r="CG276">
        <v>238</v>
      </c>
      <c r="CH276">
        <v>181</v>
      </c>
      <c r="CI276">
        <v>150</v>
      </c>
      <c r="CJ276">
        <v>140</v>
      </c>
      <c r="CK276">
        <v>130</v>
      </c>
      <c r="CL276">
        <v>130</v>
      </c>
      <c r="CM276">
        <v>10</v>
      </c>
      <c r="CN276">
        <v>10</v>
      </c>
      <c r="CO276">
        <v>10</v>
      </c>
      <c r="CP276">
        <v>10</v>
      </c>
      <c r="CQ276">
        <v>10</v>
      </c>
      <c r="CR276">
        <v>10</v>
      </c>
      <c r="CS276">
        <v>10</v>
      </c>
      <c r="CT276">
        <v>10</v>
      </c>
      <c r="CU276">
        <v>10</v>
      </c>
      <c r="CV276">
        <v>10</v>
      </c>
      <c r="CW276">
        <v>10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14500</v>
      </c>
      <c r="DR276">
        <v>19708</v>
      </c>
      <c r="DS276">
        <v>287029</v>
      </c>
      <c r="DT276">
        <v>559051</v>
      </c>
      <c r="DU276">
        <v>823541</v>
      </c>
      <c r="DV276">
        <v>1068250</v>
      </c>
      <c r="DW276">
        <v>1237685</v>
      </c>
      <c r="DX276">
        <v>1282889</v>
      </c>
      <c r="DY276">
        <v>1232644</v>
      </c>
      <c r="DZ276">
        <v>1139601</v>
      </c>
      <c r="EA276">
        <v>1069650</v>
      </c>
      <c r="EB276">
        <v>1025557</v>
      </c>
      <c r="EC276">
        <v>979151</v>
      </c>
      <c r="ED276">
        <v>941677</v>
      </c>
      <c r="EE276">
        <v>933269</v>
      </c>
      <c r="EF276">
        <v>946488</v>
      </c>
      <c r="EG276">
        <v>918393</v>
      </c>
      <c r="EH276">
        <v>1003445</v>
      </c>
      <c r="EI276">
        <v>1143369</v>
      </c>
      <c r="EJ276">
        <v>1277313</v>
      </c>
      <c r="EK276">
        <v>1402740</v>
      </c>
      <c r="EL276">
        <v>1547383</v>
      </c>
      <c r="EM276">
        <v>1650451</v>
      </c>
      <c r="EN276">
        <v>1707559</v>
      </c>
      <c r="EO276">
        <v>1736430</v>
      </c>
      <c r="EP276">
        <v>1775509</v>
      </c>
      <c r="EQ276">
        <v>1768804</v>
      </c>
      <c r="ER276">
        <v>1767950</v>
      </c>
      <c r="ES276">
        <v>1776326</v>
      </c>
      <c r="ET276">
        <v>1780405</v>
      </c>
      <c r="EU276">
        <v>1782344</v>
      </c>
      <c r="EV276">
        <v>1768637</v>
      </c>
      <c r="EW276">
        <v>1757369</v>
      </c>
      <c r="EX276">
        <v>0</v>
      </c>
    </row>
    <row r="277" spans="1:154">
      <c r="A277" t="s">
        <v>441</v>
      </c>
      <c r="B277">
        <v>8274</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236636</v>
      </c>
      <c r="DT277">
        <v>462425</v>
      </c>
      <c r="DU277">
        <v>692365</v>
      </c>
      <c r="DV277">
        <v>908371</v>
      </c>
      <c r="DW277">
        <v>1068697</v>
      </c>
      <c r="DX277">
        <v>1118127</v>
      </c>
      <c r="DY277">
        <v>1078539</v>
      </c>
      <c r="DZ277">
        <v>992141</v>
      </c>
      <c r="EA277">
        <v>937155</v>
      </c>
      <c r="EB277">
        <v>908853</v>
      </c>
      <c r="EC277">
        <v>870883</v>
      </c>
      <c r="ED277">
        <v>837683</v>
      </c>
      <c r="EE277">
        <v>836791</v>
      </c>
      <c r="EF277">
        <v>855004</v>
      </c>
      <c r="EG277">
        <v>834988</v>
      </c>
      <c r="EH277">
        <v>926662</v>
      </c>
      <c r="EI277">
        <v>1070946</v>
      </c>
      <c r="EJ277">
        <v>1208133</v>
      </c>
      <c r="EK277">
        <v>1342088</v>
      </c>
      <c r="EL277">
        <v>1490162</v>
      </c>
      <c r="EM277">
        <v>1603108</v>
      </c>
      <c r="EN277">
        <v>1663900</v>
      </c>
      <c r="EO277">
        <v>1696424</v>
      </c>
      <c r="EP277">
        <v>1736832</v>
      </c>
      <c r="EQ277">
        <v>1731927</v>
      </c>
      <c r="ER277">
        <v>1732055</v>
      </c>
      <c r="ES277">
        <v>1741233</v>
      </c>
      <c r="ET277">
        <v>1747461</v>
      </c>
      <c r="EU277">
        <v>1753087</v>
      </c>
      <c r="EV277">
        <v>1743541</v>
      </c>
      <c r="EW277">
        <v>1736877</v>
      </c>
      <c r="EX277">
        <v>0</v>
      </c>
    </row>
    <row r="278" spans="1:154">
      <c r="A278" t="s">
        <v>442</v>
      </c>
      <c r="B278">
        <v>8270</v>
      </c>
      <c r="C278">
        <v>7464</v>
      </c>
      <c r="D278">
        <v>7761</v>
      </c>
      <c r="E278">
        <v>8224</v>
      </c>
      <c r="F278">
        <v>8216</v>
      </c>
      <c r="G278">
        <v>8211</v>
      </c>
      <c r="H278">
        <v>8875</v>
      </c>
      <c r="I278">
        <v>8782</v>
      </c>
      <c r="J278">
        <v>8739</v>
      </c>
      <c r="K278">
        <v>8722</v>
      </c>
      <c r="L278">
        <v>8694</v>
      </c>
      <c r="M278">
        <v>8661</v>
      </c>
      <c r="N278">
        <v>9125</v>
      </c>
      <c r="O278">
        <v>9013</v>
      </c>
      <c r="P278">
        <v>9002</v>
      </c>
      <c r="Q278">
        <v>8949</v>
      </c>
      <c r="R278">
        <v>8937</v>
      </c>
      <c r="S278">
        <v>8915</v>
      </c>
      <c r="T278">
        <v>8890</v>
      </c>
      <c r="U278">
        <v>8737</v>
      </c>
      <c r="V278">
        <v>8645</v>
      </c>
      <c r="W278">
        <v>8558</v>
      </c>
      <c r="X278">
        <v>8501</v>
      </c>
      <c r="Y278">
        <v>8493</v>
      </c>
      <c r="Z278">
        <v>8389</v>
      </c>
      <c r="AA278">
        <v>8372</v>
      </c>
      <c r="AB278">
        <v>8303</v>
      </c>
      <c r="AC278">
        <v>8227</v>
      </c>
      <c r="AD278">
        <v>8227</v>
      </c>
      <c r="AE278">
        <v>8187</v>
      </c>
      <c r="AF278">
        <v>8137</v>
      </c>
      <c r="AG278">
        <v>8047</v>
      </c>
      <c r="AH278">
        <v>7829</v>
      </c>
      <c r="AI278">
        <v>7719</v>
      </c>
      <c r="AJ278">
        <v>7683</v>
      </c>
      <c r="AK278">
        <v>7623</v>
      </c>
      <c r="AL278">
        <v>7553</v>
      </c>
      <c r="AM278">
        <v>7553</v>
      </c>
      <c r="AN278">
        <v>7553</v>
      </c>
      <c r="AO278">
        <v>7553</v>
      </c>
      <c r="AP278">
        <v>7553</v>
      </c>
      <c r="AQ278">
        <v>6779</v>
      </c>
      <c r="AR278">
        <v>6654</v>
      </c>
      <c r="AS278">
        <v>6555</v>
      </c>
      <c r="AT278">
        <v>6525</v>
      </c>
      <c r="AU278">
        <v>6524</v>
      </c>
      <c r="AV278">
        <v>6446</v>
      </c>
      <c r="AW278">
        <v>6377</v>
      </c>
      <c r="AX278">
        <v>6342</v>
      </c>
      <c r="AY278">
        <v>6342</v>
      </c>
      <c r="AZ278">
        <v>6213</v>
      </c>
      <c r="BA278">
        <v>6154</v>
      </c>
      <c r="BB278">
        <v>6044</v>
      </c>
      <c r="BC278">
        <v>5960</v>
      </c>
      <c r="BD278">
        <v>5710</v>
      </c>
      <c r="BE278">
        <v>5534</v>
      </c>
      <c r="BF278">
        <v>5413</v>
      </c>
      <c r="BG278">
        <v>5123</v>
      </c>
      <c r="BH278">
        <v>5032</v>
      </c>
      <c r="BI278">
        <v>4804</v>
      </c>
      <c r="BJ278">
        <v>4638</v>
      </c>
      <c r="BK278">
        <v>4227</v>
      </c>
      <c r="BL278">
        <v>3920</v>
      </c>
      <c r="BM278">
        <v>3806</v>
      </c>
      <c r="BN278">
        <v>3637</v>
      </c>
      <c r="BO278">
        <v>3408</v>
      </c>
      <c r="BP278">
        <v>3096</v>
      </c>
      <c r="BQ278">
        <v>2895</v>
      </c>
      <c r="BR278">
        <v>2634</v>
      </c>
      <c r="BS278">
        <v>2526</v>
      </c>
      <c r="BT278">
        <v>2388</v>
      </c>
      <c r="BU278">
        <v>2309</v>
      </c>
      <c r="BV278">
        <v>2225</v>
      </c>
      <c r="BW278">
        <v>1994</v>
      </c>
      <c r="BX278">
        <v>1496</v>
      </c>
      <c r="BY278">
        <v>925</v>
      </c>
      <c r="BZ278">
        <v>685</v>
      </c>
      <c r="CA278">
        <v>625</v>
      </c>
      <c r="CB278">
        <v>526</v>
      </c>
      <c r="CC278">
        <v>403</v>
      </c>
      <c r="CD278">
        <v>338</v>
      </c>
      <c r="CE278">
        <v>311</v>
      </c>
      <c r="CF278">
        <v>259</v>
      </c>
      <c r="CG278">
        <v>238</v>
      </c>
      <c r="CH278">
        <v>181</v>
      </c>
      <c r="CI278">
        <v>150</v>
      </c>
      <c r="CJ278">
        <v>140</v>
      </c>
      <c r="CK278">
        <v>130</v>
      </c>
      <c r="CL278">
        <v>130</v>
      </c>
      <c r="CM278">
        <v>10</v>
      </c>
      <c r="CN278">
        <v>10</v>
      </c>
      <c r="CO278">
        <v>10</v>
      </c>
      <c r="CP278">
        <v>10</v>
      </c>
      <c r="CQ278">
        <v>10</v>
      </c>
      <c r="CR278">
        <v>10</v>
      </c>
      <c r="CS278">
        <v>10</v>
      </c>
      <c r="CT278">
        <v>10</v>
      </c>
      <c r="CU278">
        <v>10</v>
      </c>
      <c r="CV278">
        <v>10</v>
      </c>
      <c r="CW278">
        <v>10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14500</v>
      </c>
      <c r="DR278">
        <v>19708</v>
      </c>
      <c r="DS278">
        <v>50393</v>
      </c>
      <c r="DT278">
        <v>96626</v>
      </c>
      <c r="DU278">
        <v>131176</v>
      </c>
      <c r="DV278">
        <v>159879</v>
      </c>
      <c r="DW278">
        <v>168988</v>
      </c>
      <c r="DX278">
        <v>164762</v>
      </c>
      <c r="DY278">
        <v>154105</v>
      </c>
      <c r="DZ278">
        <v>147460</v>
      </c>
      <c r="EA278">
        <v>132495</v>
      </c>
      <c r="EB278">
        <v>116704</v>
      </c>
      <c r="EC278">
        <v>108268</v>
      </c>
      <c r="ED278">
        <v>103994</v>
      </c>
      <c r="EE278">
        <v>96478</v>
      </c>
      <c r="EF278">
        <v>91484</v>
      </c>
      <c r="EG278">
        <v>83405</v>
      </c>
      <c r="EH278">
        <v>76783</v>
      </c>
      <c r="EI278">
        <v>72423</v>
      </c>
      <c r="EJ278">
        <v>69180</v>
      </c>
      <c r="EK278">
        <v>60652</v>
      </c>
      <c r="EL278">
        <v>57221</v>
      </c>
      <c r="EM278">
        <v>47343</v>
      </c>
      <c r="EN278">
        <v>43659</v>
      </c>
      <c r="EO278">
        <v>40006</v>
      </c>
      <c r="EP278">
        <v>38677</v>
      </c>
      <c r="EQ278">
        <v>36877</v>
      </c>
      <c r="ER278">
        <v>35895</v>
      </c>
      <c r="ES278">
        <v>35093</v>
      </c>
      <c r="ET278">
        <v>32944</v>
      </c>
      <c r="EU278">
        <v>29257</v>
      </c>
      <c r="EV278">
        <v>25096</v>
      </c>
      <c r="EW278">
        <v>20492</v>
      </c>
      <c r="EX278">
        <v>0</v>
      </c>
    </row>
    <row r="279" spans="1:154">
      <c r="A279" t="s">
        <v>443</v>
      </c>
      <c r="B279">
        <v>8278</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39743</v>
      </c>
      <c r="DP279">
        <v>30283</v>
      </c>
      <c r="DQ279">
        <v>289805</v>
      </c>
      <c r="DR279">
        <v>490411</v>
      </c>
      <c r="DS279">
        <v>388763</v>
      </c>
      <c r="DT279">
        <v>253934</v>
      </c>
      <c r="DU279">
        <v>183920</v>
      </c>
      <c r="DV279">
        <v>142832</v>
      </c>
      <c r="DW279">
        <v>137426</v>
      </c>
      <c r="DX279">
        <v>127451</v>
      </c>
      <c r="DY279">
        <v>105998</v>
      </c>
      <c r="DZ279">
        <v>98057</v>
      </c>
      <c r="EA279">
        <v>69120</v>
      </c>
      <c r="EB279">
        <v>55264</v>
      </c>
      <c r="EC279">
        <v>42335</v>
      </c>
      <c r="ED279">
        <v>30490</v>
      </c>
      <c r="EE279">
        <v>18962</v>
      </c>
      <c r="EF279">
        <v>4526</v>
      </c>
      <c r="EG279">
        <v>1467</v>
      </c>
      <c r="EH279">
        <v>556</v>
      </c>
      <c r="EI279">
        <v>382</v>
      </c>
      <c r="EJ279">
        <v>258</v>
      </c>
      <c r="EK279">
        <v>101</v>
      </c>
      <c r="EL279">
        <v>97</v>
      </c>
      <c r="EM279">
        <v>82</v>
      </c>
      <c r="EN279">
        <v>49</v>
      </c>
      <c r="EO279">
        <v>14</v>
      </c>
      <c r="EP279">
        <v>0</v>
      </c>
      <c r="EQ279">
        <v>0</v>
      </c>
      <c r="ER279">
        <v>0</v>
      </c>
      <c r="ES279">
        <v>0</v>
      </c>
      <c r="ET279">
        <v>0</v>
      </c>
      <c r="EU279">
        <v>0</v>
      </c>
      <c r="EV279">
        <v>0</v>
      </c>
      <c r="EW279">
        <v>0</v>
      </c>
      <c r="EX279">
        <v>0</v>
      </c>
    </row>
    <row r="280" spans="1:154">
      <c r="A280" t="s">
        <v>444</v>
      </c>
      <c r="B280">
        <v>8280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4692</v>
      </c>
      <c r="DT280">
        <v>25112</v>
      </c>
      <c r="DU280">
        <v>42709</v>
      </c>
      <c r="DV280">
        <v>47532</v>
      </c>
      <c r="DW280">
        <v>47221</v>
      </c>
      <c r="DX280">
        <v>42477</v>
      </c>
      <c r="DY280">
        <v>29699</v>
      </c>
      <c r="DZ280">
        <v>24703</v>
      </c>
      <c r="EA280">
        <v>19208</v>
      </c>
      <c r="EB280">
        <v>12755</v>
      </c>
      <c r="EC280">
        <v>11303</v>
      </c>
      <c r="ED280">
        <v>9013</v>
      </c>
      <c r="EE280">
        <v>7056</v>
      </c>
      <c r="EF280">
        <v>4526</v>
      </c>
      <c r="EG280">
        <v>1467</v>
      </c>
      <c r="EH280">
        <v>556</v>
      </c>
      <c r="EI280">
        <v>382</v>
      </c>
      <c r="EJ280">
        <v>258</v>
      </c>
      <c r="EK280">
        <v>101</v>
      </c>
      <c r="EL280">
        <v>97</v>
      </c>
      <c r="EM280">
        <v>82</v>
      </c>
      <c r="EN280">
        <v>49</v>
      </c>
      <c r="EO280">
        <v>14</v>
      </c>
      <c r="EP280">
        <v>0</v>
      </c>
      <c r="EQ280">
        <v>0</v>
      </c>
      <c r="ER280">
        <v>0</v>
      </c>
      <c r="ES280">
        <v>0</v>
      </c>
      <c r="ET280">
        <v>0</v>
      </c>
      <c r="EU280">
        <v>0</v>
      </c>
      <c r="EV280">
        <v>0</v>
      </c>
      <c r="EW280">
        <v>0</v>
      </c>
      <c r="EX280">
        <v>0</v>
      </c>
    </row>
    <row r="281" spans="1:154">
      <c r="A281" t="s">
        <v>445</v>
      </c>
      <c r="B281">
        <v>8286</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39743</v>
      </c>
      <c r="DP281">
        <v>1455</v>
      </c>
      <c r="DQ281">
        <v>199734</v>
      </c>
      <c r="DR281">
        <v>45484</v>
      </c>
      <c r="DS281">
        <v>20409</v>
      </c>
      <c r="DT281">
        <v>5070</v>
      </c>
      <c r="DU281">
        <v>27</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row>
    <row r="282" spans="1:154">
      <c r="A282" t="s">
        <v>446</v>
      </c>
      <c r="B282">
        <v>8284</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28828</v>
      </c>
      <c r="DQ282">
        <v>90071</v>
      </c>
      <c r="DR282">
        <v>444927</v>
      </c>
      <c r="DS282">
        <v>363662</v>
      </c>
      <c r="DT282">
        <v>223752</v>
      </c>
      <c r="DU282">
        <v>141184</v>
      </c>
      <c r="DV282">
        <v>95300</v>
      </c>
      <c r="DW282">
        <v>90205</v>
      </c>
      <c r="DX282">
        <v>84974</v>
      </c>
      <c r="DY282">
        <v>76299</v>
      </c>
      <c r="DZ282">
        <v>73354</v>
      </c>
      <c r="EA282">
        <v>49912</v>
      </c>
      <c r="EB282">
        <v>42509</v>
      </c>
      <c r="EC282">
        <v>31032</v>
      </c>
      <c r="ED282">
        <v>21477</v>
      </c>
      <c r="EE282">
        <v>11906</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row>
    <row r="283" spans="1:154">
      <c r="A283" t="s">
        <v>447</v>
      </c>
      <c r="B283">
        <v>8282</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row>
    <row r="284" spans="1:154">
      <c r="A284" t="s">
        <v>448</v>
      </c>
      <c r="B284">
        <v>8276</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25106</v>
      </c>
      <c r="DW284">
        <v>25416</v>
      </c>
      <c r="DX284">
        <v>25733</v>
      </c>
      <c r="DY284">
        <v>26057</v>
      </c>
      <c r="DZ284">
        <v>26385</v>
      </c>
      <c r="EA284">
        <v>0</v>
      </c>
      <c r="EB284">
        <v>0</v>
      </c>
      <c r="EC284">
        <v>0</v>
      </c>
      <c r="ED284">
        <v>0</v>
      </c>
      <c r="EE284">
        <v>0</v>
      </c>
      <c r="EF284">
        <v>0</v>
      </c>
      <c r="EG284">
        <v>0</v>
      </c>
      <c r="EH284">
        <v>0</v>
      </c>
      <c r="EI284">
        <v>0</v>
      </c>
      <c r="EJ284">
        <v>0</v>
      </c>
      <c r="EK284">
        <v>0</v>
      </c>
      <c r="EL284">
        <v>0</v>
      </c>
      <c r="EM284">
        <v>0</v>
      </c>
      <c r="EN284">
        <v>0</v>
      </c>
      <c r="EO284">
        <v>0</v>
      </c>
      <c r="EP284">
        <v>0</v>
      </c>
      <c r="EQ284">
        <v>0</v>
      </c>
      <c r="ER284">
        <v>0</v>
      </c>
      <c r="ES284">
        <v>0</v>
      </c>
      <c r="ET284">
        <v>0</v>
      </c>
      <c r="EU284">
        <v>0</v>
      </c>
      <c r="EV284">
        <v>0</v>
      </c>
      <c r="EW284">
        <v>0</v>
      </c>
      <c r="EX284">
        <v>0</v>
      </c>
    </row>
    <row r="285" spans="1:154">
      <c r="A285" t="s">
        <v>449</v>
      </c>
      <c r="B285">
        <v>8296</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24000</v>
      </c>
      <c r="DO285">
        <v>21000</v>
      </c>
      <c r="DP285">
        <v>62000</v>
      </c>
      <c r="DQ285">
        <v>288263</v>
      </c>
      <c r="DR285">
        <v>553728</v>
      </c>
      <c r="DS285">
        <v>309917</v>
      </c>
      <c r="DT285">
        <v>114585</v>
      </c>
      <c r="DU285">
        <v>56756</v>
      </c>
      <c r="DV285">
        <v>10272</v>
      </c>
      <c r="DW285">
        <v>0</v>
      </c>
      <c r="DX285">
        <v>1245</v>
      </c>
      <c r="DY285">
        <v>61</v>
      </c>
      <c r="DZ285">
        <v>75</v>
      </c>
      <c r="EA285">
        <v>0</v>
      </c>
      <c r="EB285">
        <v>0</v>
      </c>
      <c r="EC285">
        <v>500</v>
      </c>
      <c r="ED285">
        <v>99823</v>
      </c>
      <c r="EE285">
        <v>46482</v>
      </c>
      <c r="EF285">
        <v>27969</v>
      </c>
      <c r="EG285">
        <v>12551</v>
      </c>
      <c r="EH285">
        <v>8889</v>
      </c>
      <c r="EI285">
        <v>8056</v>
      </c>
      <c r="EJ285">
        <v>1679</v>
      </c>
      <c r="EK285">
        <v>511</v>
      </c>
      <c r="EL285">
        <v>272</v>
      </c>
      <c r="EM285">
        <v>407</v>
      </c>
      <c r="EN285">
        <v>124</v>
      </c>
      <c r="EO285">
        <v>240</v>
      </c>
      <c r="EP285">
        <v>1528</v>
      </c>
      <c r="EQ285">
        <v>810</v>
      </c>
      <c r="ER285">
        <v>635</v>
      </c>
      <c r="ES285">
        <v>681</v>
      </c>
      <c r="ET285">
        <v>997</v>
      </c>
      <c r="EU285">
        <v>146</v>
      </c>
      <c r="EV285">
        <v>2994</v>
      </c>
      <c r="EW285">
        <v>7003</v>
      </c>
      <c r="EX285">
        <v>0</v>
      </c>
    </row>
    <row r="286" spans="1:154">
      <c r="A286" t="s">
        <v>450</v>
      </c>
      <c r="B286">
        <v>8298</v>
      </c>
      <c r="C286">
        <v>2580</v>
      </c>
      <c r="D286">
        <v>2748</v>
      </c>
      <c r="E286">
        <v>3733</v>
      </c>
      <c r="F286">
        <v>3045</v>
      </c>
      <c r="G286">
        <v>2585</v>
      </c>
      <c r="H286">
        <v>3123</v>
      </c>
      <c r="I286">
        <v>3226</v>
      </c>
      <c r="J286">
        <v>3526</v>
      </c>
      <c r="K286">
        <v>3056</v>
      </c>
      <c r="L286">
        <v>4149</v>
      </c>
      <c r="M286">
        <v>3592</v>
      </c>
      <c r="N286">
        <v>3954</v>
      </c>
      <c r="O286">
        <v>3921</v>
      </c>
      <c r="P286">
        <v>3871</v>
      </c>
      <c r="Q286">
        <v>4386</v>
      </c>
      <c r="R286">
        <v>3947</v>
      </c>
      <c r="S286">
        <v>4036</v>
      </c>
      <c r="T286">
        <v>3905</v>
      </c>
      <c r="U286">
        <v>4428</v>
      </c>
      <c r="V286">
        <v>4860</v>
      </c>
      <c r="W286">
        <v>4882</v>
      </c>
      <c r="X286">
        <v>5630</v>
      </c>
      <c r="Y286">
        <v>8461</v>
      </c>
      <c r="Z286">
        <v>8523</v>
      </c>
      <c r="AA286">
        <v>8272</v>
      </c>
      <c r="AB286">
        <v>8041</v>
      </c>
      <c r="AC286">
        <v>8422</v>
      </c>
      <c r="AD286">
        <v>8035</v>
      </c>
      <c r="AE286">
        <v>7707</v>
      </c>
      <c r="AF286">
        <v>7341</v>
      </c>
      <c r="AG286">
        <v>7635</v>
      </c>
      <c r="AH286">
        <v>7734</v>
      </c>
      <c r="AI286">
        <v>6892</v>
      </c>
      <c r="AJ286">
        <v>6243</v>
      </c>
      <c r="AK286">
        <v>9713</v>
      </c>
      <c r="AL286">
        <v>9907</v>
      </c>
      <c r="AM286">
        <v>8128</v>
      </c>
      <c r="AN286">
        <v>8291</v>
      </c>
      <c r="AO286">
        <v>8452</v>
      </c>
      <c r="AP286">
        <v>9401</v>
      </c>
      <c r="AQ286">
        <v>8269</v>
      </c>
      <c r="AR286">
        <v>9729</v>
      </c>
      <c r="AS286">
        <v>7978</v>
      </c>
      <c r="AT286">
        <v>7196</v>
      </c>
      <c r="AU286">
        <v>5397</v>
      </c>
      <c r="AV286">
        <v>4951</v>
      </c>
      <c r="AW286">
        <v>5693</v>
      </c>
      <c r="AX286">
        <v>6046</v>
      </c>
      <c r="AY286">
        <v>5318</v>
      </c>
      <c r="AZ286">
        <v>5044</v>
      </c>
      <c r="BA286">
        <v>5136</v>
      </c>
      <c r="BB286">
        <v>5572</v>
      </c>
      <c r="BC286">
        <v>5093</v>
      </c>
      <c r="BD286">
        <v>5154</v>
      </c>
      <c r="BE286">
        <v>7047</v>
      </c>
      <c r="BF286">
        <v>7351</v>
      </c>
      <c r="BG286">
        <v>7690</v>
      </c>
      <c r="BH286">
        <v>9204</v>
      </c>
      <c r="BI286">
        <v>8348</v>
      </c>
      <c r="BJ286">
        <v>9564</v>
      </c>
      <c r="BK286">
        <v>8572</v>
      </c>
      <c r="BL286">
        <v>8865</v>
      </c>
      <c r="BM286">
        <v>8736</v>
      </c>
      <c r="BN286">
        <v>9833</v>
      </c>
      <c r="BO286">
        <v>8624</v>
      </c>
      <c r="BP286">
        <v>9427</v>
      </c>
      <c r="BQ286">
        <v>9299</v>
      </c>
      <c r="BR286">
        <v>10737</v>
      </c>
      <c r="BS286">
        <v>9812</v>
      </c>
      <c r="BT286">
        <v>10203</v>
      </c>
      <c r="BU286">
        <v>10155</v>
      </c>
      <c r="BV286">
        <v>11201</v>
      </c>
      <c r="BW286">
        <v>10558</v>
      </c>
      <c r="BX286">
        <v>12783</v>
      </c>
      <c r="BY286">
        <v>12316</v>
      </c>
      <c r="BZ286">
        <v>13217</v>
      </c>
      <c r="CA286">
        <v>13426</v>
      </c>
      <c r="CB286">
        <v>14629</v>
      </c>
      <c r="CC286">
        <v>15388</v>
      </c>
      <c r="CD286">
        <v>16139</v>
      </c>
      <c r="CE286">
        <v>15636</v>
      </c>
      <c r="CF286">
        <v>16406</v>
      </c>
      <c r="CG286">
        <v>16370</v>
      </c>
      <c r="CH286">
        <v>16798</v>
      </c>
      <c r="CI286">
        <v>16494</v>
      </c>
      <c r="CJ286">
        <v>16564</v>
      </c>
      <c r="CK286">
        <v>18328</v>
      </c>
      <c r="CL286">
        <v>19277</v>
      </c>
      <c r="CM286">
        <v>19254</v>
      </c>
      <c r="CN286">
        <v>20168</v>
      </c>
      <c r="CO286">
        <v>20444</v>
      </c>
      <c r="CP286">
        <v>20305</v>
      </c>
      <c r="CQ286">
        <v>21173</v>
      </c>
      <c r="CR286">
        <v>21006</v>
      </c>
      <c r="CS286">
        <v>20094</v>
      </c>
      <c r="CT286">
        <v>19616</v>
      </c>
      <c r="CU286">
        <v>19309</v>
      </c>
      <c r="CV286">
        <v>18852</v>
      </c>
      <c r="CW286">
        <v>18510</v>
      </c>
      <c r="CX286">
        <v>18231</v>
      </c>
      <c r="CY286">
        <v>18117</v>
      </c>
      <c r="CZ286">
        <v>17857</v>
      </c>
      <c r="DA286">
        <v>17707</v>
      </c>
      <c r="DB286">
        <v>18575</v>
      </c>
      <c r="DC286">
        <v>17551</v>
      </c>
      <c r="DD286">
        <v>17898</v>
      </c>
      <c r="DE286">
        <v>17324</v>
      </c>
      <c r="DF286">
        <v>18143</v>
      </c>
      <c r="DG286">
        <v>17484</v>
      </c>
      <c r="DH286">
        <v>17659</v>
      </c>
      <c r="DI286">
        <v>17785</v>
      </c>
      <c r="DJ286">
        <v>17026</v>
      </c>
      <c r="DK286">
        <v>16772</v>
      </c>
      <c r="DL286">
        <v>17388</v>
      </c>
      <c r="DM286">
        <v>16715</v>
      </c>
      <c r="DN286">
        <v>16474</v>
      </c>
      <c r="DO286">
        <v>16260</v>
      </c>
      <c r="DP286">
        <v>15194</v>
      </c>
      <c r="DQ286">
        <v>14863</v>
      </c>
      <c r="DR286">
        <v>15118</v>
      </c>
      <c r="DS286">
        <v>24009</v>
      </c>
      <c r="DT286">
        <v>45981</v>
      </c>
      <c r="DU286">
        <v>56351</v>
      </c>
      <c r="DV286">
        <v>64568</v>
      </c>
      <c r="DW286">
        <v>67607</v>
      </c>
      <c r="DX286">
        <v>66759</v>
      </c>
      <c r="DY286">
        <v>65799</v>
      </c>
      <c r="DZ286">
        <v>81483</v>
      </c>
      <c r="EA286">
        <v>91127</v>
      </c>
      <c r="EB286">
        <v>103218</v>
      </c>
      <c r="EC286">
        <v>102213</v>
      </c>
      <c r="ED286">
        <v>124030</v>
      </c>
      <c r="EE286">
        <v>140201</v>
      </c>
      <c r="EF286">
        <v>159352</v>
      </c>
      <c r="EG286">
        <v>174019</v>
      </c>
      <c r="EH286">
        <v>190618</v>
      </c>
      <c r="EI286">
        <v>211958</v>
      </c>
      <c r="EJ286">
        <v>226528</v>
      </c>
      <c r="EK286">
        <v>226384</v>
      </c>
      <c r="EL286">
        <v>232825</v>
      </c>
      <c r="EM286">
        <v>234564</v>
      </c>
      <c r="EN286">
        <v>235628</v>
      </c>
      <c r="EO286">
        <v>235183</v>
      </c>
      <c r="EP286">
        <v>233935</v>
      </c>
      <c r="EQ286">
        <v>228117</v>
      </c>
      <c r="ER286">
        <v>224299</v>
      </c>
      <c r="ES286">
        <v>219063</v>
      </c>
      <c r="ET286">
        <v>215771</v>
      </c>
      <c r="EU286">
        <v>210899</v>
      </c>
      <c r="EV286">
        <v>206339</v>
      </c>
      <c r="EW286">
        <v>201451</v>
      </c>
      <c r="EX286">
        <v>0</v>
      </c>
    </row>
    <row r="287" spans="1:154">
      <c r="A287" t="s">
        <v>317</v>
      </c>
      <c r="B287">
        <v>8232</v>
      </c>
      <c r="C287">
        <v>777</v>
      </c>
      <c r="D287">
        <v>803</v>
      </c>
      <c r="E287">
        <v>832</v>
      </c>
      <c r="F287">
        <v>854</v>
      </c>
      <c r="G287">
        <v>883</v>
      </c>
      <c r="H287">
        <v>912</v>
      </c>
      <c r="I287">
        <v>943</v>
      </c>
      <c r="J287">
        <v>980</v>
      </c>
      <c r="K287">
        <v>1018</v>
      </c>
      <c r="L287">
        <v>1053</v>
      </c>
      <c r="M287">
        <v>1084</v>
      </c>
      <c r="N287">
        <v>1120</v>
      </c>
      <c r="O287">
        <v>1165</v>
      </c>
      <c r="P287">
        <v>1201</v>
      </c>
      <c r="Q287">
        <v>1228</v>
      </c>
      <c r="R287">
        <v>1245</v>
      </c>
      <c r="S287">
        <v>1252</v>
      </c>
      <c r="T287">
        <v>1265</v>
      </c>
      <c r="U287">
        <v>1286</v>
      </c>
      <c r="V287">
        <v>1311</v>
      </c>
      <c r="W287">
        <v>1322</v>
      </c>
      <c r="X287">
        <v>1344</v>
      </c>
      <c r="Y287">
        <v>1361</v>
      </c>
      <c r="Z287">
        <v>1378</v>
      </c>
      <c r="AA287">
        <v>1408</v>
      </c>
      <c r="AB287">
        <v>1434</v>
      </c>
      <c r="AC287">
        <v>1462</v>
      </c>
      <c r="AD287">
        <v>1491</v>
      </c>
      <c r="AE287">
        <v>1525</v>
      </c>
      <c r="AF287">
        <v>1560</v>
      </c>
      <c r="AG287">
        <v>1593</v>
      </c>
      <c r="AH287">
        <v>1626</v>
      </c>
      <c r="AI287">
        <v>1653</v>
      </c>
      <c r="AJ287">
        <v>1684</v>
      </c>
      <c r="AK287">
        <v>1716</v>
      </c>
      <c r="AL287">
        <v>1761</v>
      </c>
      <c r="AM287">
        <v>1795</v>
      </c>
      <c r="AN287">
        <v>1821</v>
      </c>
      <c r="AO287">
        <v>1846</v>
      </c>
      <c r="AP287">
        <v>1877</v>
      </c>
      <c r="AQ287">
        <v>1907</v>
      </c>
      <c r="AR287">
        <v>1942</v>
      </c>
      <c r="AS287">
        <v>1975</v>
      </c>
      <c r="AT287">
        <v>2006</v>
      </c>
      <c r="AU287">
        <v>2037</v>
      </c>
      <c r="AV287">
        <v>2064</v>
      </c>
      <c r="AW287">
        <v>2093</v>
      </c>
      <c r="AX287">
        <v>2121</v>
      </c>
      <c r="AY287">
        <v>2161</v>
      </c>
      <c r="AZ287">
        <v>2182</v>
      </c>
      <c r="BA287">
        <v>2197</v>
      </c>
      <c r="BB287">
        <v>2199</v>
      </c>
      <c r="BC287">
        <v>2227</v>
      </c>
      <c r="BD287">
        <v>2261</v>
      </c>
      <c r="BE287">
        <v>2298</v>
      </c>
      <c r="BF287">
        <v>2339</v>
      </c>
      <c r="BG287">
        <v>2454</v>
      </c>
      <c r="BH287">
        <v>2572</v>
      </c>
      <c r="BI287">
        <v>2690</v>
      </c>
      <c r="BJ287">
        <v>2816</v>
      </c>
      <c r="BK287">
        <v>2949</v>
      </c>
      <c r="BL287">
        <v>3081</v>
      </c>
      <c r="BM287">
        <v>3222</v>
      </c>
      <c r="BN287">
        <v>3370</v>
      </c>
      <c r="BO287">
        <v>3611</v>
      </c>
      <c r="BP287">
        <v>3851</v>
      </c>
      <c r="BQ287">
        <v>4092</v>
      </c>
      <c r="BR287">
        <v>4330</v>
      </c>
      <c r="BS287">
        <v>4516</v>
      </c>
      <c r="BT287">
        <v>4714</v>
      </c>
      <c r="BU287">
        <v>4952</v>
      </c>
      <c r="BV287">
        <v>5185</v>
      </c>
      <c r="BW287">
        <v>5407</v>
      </c>
      <c r="BX287">
        <v>5639</v>
      </c>
      <c r="BY287">
        <v>5896</v>
      </c>
      <c r="BZ287">
        <v>6144</v>
      </c>
      <c r="CA287">
        <v>6359</v>
      </c>
      <c r="CB287">
        <v>6587</v>
      </c>
      <c r="CC287">
        <v>6811</v>
      </c>
      <c r="CD287">
        <v>7041</v>
      </c>
      <c r="CE287">
        <v>7407</v>
      </c>
      <c r="CF287">
        <v>7763</v>
      </c>
      <c r="CG287">
        <v>8122</v>
      </c>
      <c r="CH287">
        <v>8500</v>
      </c>
      <c r="CI287">
        <v>8645</v>
      </c>
      <c r="CJ287">
        <v>8785</v>
      </c>
      <c r="CK287">
        <v>8938</v>
      </c>
      <c r="CL287">
        <v>9076</v>
      </c>
      <c r="CM287">
        <v>9063</v>
      </c>
      <c r="CN287">
        <v>9075</v>
      </c>
      <c r="CO287">
        <v>9077</v>
      </c>
      <c r="CP287">
        <v>9032</v>
      </c>
      <c r="CQ287">
        <v>8962</v>
      </c>
      <c r="CR287">
        <v>8891</v>
      </c>
      <c r="CS287">
        <v>8811</v>
      </c>
      <c r="CT287">
        <v>8746</v>
      </c>
      <c r="CU287">
        <v>8717</v>
      </c>
      <c r="CV287">
        <v>8645</v>
      </c>
      <c r="CW287">
        <v>8618</v>
      </c>
      <c r="CX287">
        <v>8626</v>
      </c>
      <c r="CY287">
        <v>8727</v>
      </c>
      <c r="CZ287">
        <v>8857</v>
      </c>
      <c r="DA287">
        <v>9006</v>
      </c>
      <c r="DB287">
        <v>9179</v>
      </c>
      <c r="DC287">
        <v>9252</v>
      </c>
      <c r="DD287">
        <v>9301</v>
      </c>
      <c r="DE287">
        <v>9400</v>
      </c>
      <c r="DF287">
        <v>9545</v>
      </c>
      <c r="DG287">
        <v>9694</v>
      </c>
      <c r="DH287">
        <v>9842</v>
      </c>
      <c r="DI287">
        <v>9957</v>
      </c>
      <c r="DJ287">
        <v>10133</v>
      </c>
      <c r="DK287">
        <v>10269</v>
      </c>
      <c r="DL287">
        <v>10348</v>
      </c>
      <c r="DM287">
        <v>10445</v>
      </c>
      <c r="DN287">
        <v>10568</v>
      </c>
      <c r="DO287">
        <v>10633</v>
      </c>
      <c r="DP287">
        <v>10685</v>
      </c>
      <c r="DQ287">
        <v>10824</v>
      </c>
      <c r="DR287">
        <v>10989</v>
      </c>
      <c r="DS287">
        <v>10955</v>
      </c>
      <c r="DT287">
        <v>10754</v>
      </c>
      <c r="DU287">
        <v>10575</v>
      </c>
      <c r="DV287">
        <v>10590</v>
      </c>
      <c r="DW287">
        <v>10523</v>
      </c>
      <c r="DX287">
        <v>10494</v>
      </c>
      <c r="DY287">
        <v>10474</v>
      </c>
      <c r="DZ287">
        <v>10468</v>
      </c>
      <c r="EA287">
        <v>10441</v>
      </c>
      <c r="EB287">
        <v>10488</v>
      </c>
      <c r="EC287">
        <v>10523</v>
      </c>
      <c r="ED287">
        <v>10570</v>
      </c>
      <c r="EE287">
        <v>10647</v>
      </c>
      <c r="EF287">
        <v>10712</v>
      </c>
      <c r="EG287">
        <v>10713</v>
      </c>
      <c r="EH287">
        <v>10680</v>
      </c>
      <c r="EI287">
        <v>10658</v>
      </c>
      <c r="EJ287">
        <v>10684</v>
      </c>
      <c r="EK287">
        <v>10684</v>
      </c>
      <c r="EL287">
        <v>10716</v>
      </c>
      <c r="EM287">
        <v>10768</v>
      </c>
      <c r="EN287">
        <v>10799</v>
      </c>
      <c r="EO287">
        <v>10822</v>
      </c>
      <c r="EP287">
        <v>10814</v>
      </c>
      <c r="EQ287">
        <v>10819</v>
      </c>
      <c r="ER287">
        <v>10808</v>
      </c>
      <c r="ES287">
        <v>10874</v>
      </c>
      <c r="ET287">
        <v>10909</v>
      </c>
      <c r="EU287">
        <v>10864</v>
      </c>
      <c r="EV287">
        <v>10912</v>
      </c>
      <c r="EW287">
        <v>10884</v>
      </c>
      <c r="EX287">
        <v>0</v>
      </c>
    </row>
    <row r="288" spans="1:154">
      <c r="A288" t="s">
        <v>125</v>
      </c>
      <c r="B288">
        <v>8354</v>
      </c>
      <c r="C288">
        <v>602</v>
      </c>
      <c r="D288">
        <v>623</v>
      </c>
      <c r="E288">
        <v>645</v>
      </c>
      <c r="F288">
        <v>662</v>
      </c>
      <c r="G288">
        <v>682</v>
      </c>
      <c r="H288">
        <v>704</v>
      </c>
      <c r="I288">
        <v>727</v>
      </c>
      <c r="J288">
        <v>758</v>
      </c>
      <c r="K288">
        <v>783</v>
      </c>
      <c r="L288">
        <v>804</v>
      </c>
      <c r="M288">
        <v>822</v>
      </c>
      <c r="N288">
        <v>846</v>
      </c>
      <c r="O288">
        <v>879</v>
      </c>
      <c r="P288">
        <v>902</v>
      </c>
      <c r="Q288">
        <v>918</v>
      </c>
      <c r="R288">
        <v>926</v>
      </c>
      <c r="S288">
        <v>925</v>
      </c>
      <c r="T288">
        <v>930</v>
      </c>
      <c r="U288">
        <v>942</v>
      </c>
      <c r="V288">
        <v>955</v>
      </c>
      <c r="W288">
        <v>961</v>
      </c>
      <c r="X288">
        <v>975</v>
      </c>
      <c r="Y288">
        <v>986</v>
      </c>
      <c r="Z288">
        <v>996</v>
      </c>
      <c r="AA288">
        <v>1015</v>
      </c>
      <c r="AB288">
        <v>1029</v>
      </c>
      <c r="AC288">
        <v>1045</v>
      </c>
      <c r="AD288">
        <v>1062</v>
      </c>
      <c r="AE288">
        <v>1087</v>
      </c>
      <c r="AF288">
        <v>1110</v>
      </c>
      <c r="AG288">
        <v>1132</v>
      </c>
      <c r="AH288">
        <v>1155</v>
      </c>
      <c r="AI288">
        <v>1181</v>
      </c>
      <c r="AJ288">
        <v>1212</v>
      </c>
      <c r="AK288">
        <v>1246</v>
      </c>
      <c r="AL288">
        <v>1286</v>
      </c>
      <c r="AM288">
        <v>1310</v>
      </c>
      <c r="AN288">
        <v>1328</v>
      </c>
      <c r="AO288">
        <v>1345</v>
      </c>
      <c r="AP288">
        <v>1364</v>
      </c>
      <c r="AQ288">
        <v>1384</v>
      </c>
      <c r="AR288">
        <v>1409</v>
      </c>
      <c r="AS288">
        <v>1429</v>
      </c>
      <c r="AT288">
        <v>1449</v>
      </c>
      <c r="AU288">
        <v>1466</v>
      </c>
      <c r="AV288">
        <v>1480</v>
      </c>
      <c r="AW288">
        <v>1497</v>
      </c>
      <c r="AX288">
        <v>1509</v>
      </c>
      <c r="AY288">
        <v>1532</v>
      </c>
      <c r="AZ288">
        <v>1544</v>
      </c>
      <c r="BA288">
        <v>1552</v>
      </c>
      <c r="BB288">
        <v>1544</v>
      </c>
      <c r="BC288">
        <v>1553</v>
      </c>
      <c r="BD288">
        <v>1568</v>
      </c>
      <c r="BE288">
        <v>1584</v>
      </c>
      <c r="BF288">
        <v>1605</v>
      </c>
      <c r="BG288">
        <v>1628</v>
      </c>
      <c r="BH288">
        <v>1653</v>
      </c>
      <c r="BI288">
        <v>1678</v>
      </c>
      <c r="BJ288">
        <v>1704</v>
      </c>
      <c r="BK288">
        <v>1732</v>
      </c>
      <c r="BL288">
        <v>1758</v>
      </c>
      <c r="BM288">
        <v>1795</v>
      </c>
      <c r="BN288">
        <v>1836</v>
      </c>
      <c r="BO288">
        <v>1900</v>
      </c>
      <c r="BP288">
        <v>1957</v>
      </c>
      <c r="BQ288">
        <v>2023</v>
      </c>
      <c r="BR288">
        <v>2085</v>
      </c>
      <c r="BS288">
        <v>2157</v>
      </c>
      <c r="BT288">
        <v>2238</v>
      </c>
      <c r="BU288">
        <v>2340</v>
      </c>
      <c r="BV288">
        <v>2436</v>
      </c>
      <c r="BW288">
        <v>2526</v>
      </c>
      <c r="BX288">
        <v>2616</v>
      </c>
      <c r="BY288">
        <v>2715</v>
      </c>
      <c r="BZ288">
        <v>2819</v>
      </c>
      <c r="CA288">
        <v>2965</v>
      </c>
      <c r="CB288">
        <v>3111</v>
      </c>
      <c r="CC288">
        <v>3250</v>
      </c>
      <c r="CD288">
        <v>3391</v>
      </c>
      <c r="CE288">
        <v>3587</v>
      </c>
      <c r="CF288">
        <v>3780</v>
      </c>
      <c r="CG288">
        <v>3977</v>
      </c>
      <c r="CH288">
        <v>4184</v>
      </c>
      <c r="CI288">
        <v>4313</v>
      </c>
      <c r="CJ288">
        <v>4437</v>
      </c>
      <c r="CK288">
        <v>4573</v>
      </c>
      <c r="CL288">
        <v>4718</v>
      </c>
      <c r="CM288">
        <v>4821</v>
      </c>
      <c r="CN288">
        <v>4933</v>
      </c>
      <c r="CO288">
        <v>5052</v>
      </c>
      <c r="CP288">
        <v>5115</v>
      </c>
      <c r="CQ288">
        <v>5148</v>
      </c>
      <c r="CR288">
        <v>5187</v>
      </c>
      <c r="CS288">
        <v>5216</v>
      </c>
      <c r="CT288">
        <v>5258</v>
      </c>
      <c r="CU288">
        <v>5317</v>
      </c>
      <c r="CV288">
        <v>5316</v>
      </c>
      <c r="CW288">
        <v>5351</v>
      </c>
      <c r="CX288">
        <v>5419</v>
      </c>
      <c r="CY288">
        <v>5532</v>
      </c>
      <c r="CZ288">
        <v>5659</v>
      </c>
      <c r="DA288">
        <v>5817</v>
      </c>
      <c r="DB288">
        <v>5998</v>
      </c>
      <c r="DC288">
        <v>6119</v>
      </c>
      <c r="DD288">
        <v>6226</v>
      </c>
      <c r="DE288">
        <v>6401</v>
      </c>
      <c r="DF288">
        <v>6612</v>
      </c>
      <c r="DG288">
        <v>6766</v>
      </c>
      <c r="DH288">
        <v>6921</v>
      </c>
      <c r="DI288">
        <v>7033</v>
      </c>
      <c r="DJ288">
        <v>7206</v>
      </c>
      <c r="DK288">
        <v>7346</v>
      </c>
      <c r="DL288">
        <v>7435</v>
      </c>
      <c r="DM288">
        <v>7559</v>
      </c>
      <c r="DN288">
        <v>7713</v>
      </c>
      <c r="DO288">
        <v>7807</v>
      </c>
      <c r="DP288">
        <v>7883</v>
      </c>
      <c r="DQ288">
        <v>8030</v>
      </c>
      <c r="DR288">
        <v>8198</v>
      </c>
      <c r="DS288">
        <v>8153</v>
      </c>
      <c r="DT288">
        <v>7952</v>
      </c>
      <c r="DU288">
        <v>7776</v>
      </c>
      <c r="DV288">
        <v>7796</v>
      </c>
      <c r="DW288">
        <v>7754</v>
      </c>
      <c r="DX288">
        <v>7724</v>
      </c>
      <c r="DY288">
        <v>7696</v>
      </c>
      <c r="DZ288">
        <v>7675</v>
      </c>
      <c r="EA288">
        <v>7666</v>
      </c>
      <c r="EB288">
        <v>7726</v>
      </c>
      <c r="EC288">
        <v>7771</v>
      </c>
      <c r="ED288">
        <v>7825</v>
      </c>
      <c r="EE288">
        <v>7874</v>
      </c>
      <c r="EF288">
        <v>7917</v>
      </c>
      <c r="EG288">
        <v>7898</v>
      </c>
      <c r="EH288">
        <v>7842</v>
      </c>
      <c r="EI288">
        <v>7826</v>
      </c>
      <c r="EJ288">
        <v>7862</v>
      </c>
      <c r="EK288">
        <v>7874</v>
      </c>
      <c r="EL288">
        <v>7926</v>
      </c>
      <c r="EM288">
        <v>7968</v>
      </c>
      <c r="EN288">
        <v>7986</v>
      </c>
      <c r="EO288">
        <v>8000</v>
      </c>
      <c r="EP288">
        <v>7990</v>
      </c>
      <c r="EQ288">
        <v>7977</v>
      </c>
      <c r="ER288">
        <v>7959</v>
      </c>
      <c r="ES288">
        <v>8008</v>
      </c>
      <c r="ET288">
        <v>8034</v>
      </c>
      <c r="EU288">
        <v>7975</v>
      </c>
      <c r="EV288">
        <v>8010</v>
      </c>
      <c r="EW288">
        <v>7972</v>
      </c>
      <c r="EX288">
        <v>0</v>
      </c>
    </row>
    <row r="289" spans="1:154">
      <c r="A289" t="s">
        <v>127</v>
      </c>
      <c r="B289">
        <v>8352</v>
      </c>
      <c r="C289">
        <v>159</v>
      </c>
      <c r="D289">
        <v>164</v>
      </c>
      <c r="E289">
        <v>170</v>
      </c>
      <c r="F289">
        <v>175</v>
      </c>
      <c r="G289">
        <v>183</v>
      </c>
      <c r="H289">
        <v>189</v>
      </c>
      <c r="I289">
        <v>195</v>
      </c>
      <c r="J289">
        <v>200</v>
      </c>
      <c r="K289">
        <v>211</v>
      </c>
      <c r="L289">
        <v>223</v>
      </c>
      <c r="M289">
        <v>234</v>
      </c>
      <c r="N289">
        <v>244</v>
      </c>
      <c r="O289">
        <v>254</v>
      </c>
      <c r="P289">
        <v>265</v>
      </c>
      <c r="Q289">
        <v>274</v>
      </c>
      <c r="R289">
        <v>282</v>
      </c>
      <c r="S289">
        <v>289</v>
      </c>
      <c r="T289">
        <v>296</v>
      </c>
      <c r="U289">
        <v>304</v>
      </c>
      <c r="V289">
        <v>314</v>
      </c>
      <c r="W289">
        <v>320</v>
      </c>
      <c r="X289">
        <v>328</v>
      </c>
      <c r="Y289">
        <v>335</v>
      </c>
      <c r="Z289">
        <v>342</v>
      </c>
      <c r="AA289">
        <v>352</v>
      </c>
      <c r="AB289">
        <v>363</v>
      </c>
      <c r="AC289">
        <v>374</v>
      </c>
      <c r="AD289">
        <v>385</v>
      </c>
      <c r="AE289">
        <v>394</v>
      </c>
      <c r="AF289">
        <v>406</v>
      </c>
      <c r="AG289">
        <v>417</v>
      </c>
      <c r="AH289">
        <v>427</v>
      </c>
      <c r="AI289">
        <v>428</v>
      </c>
      <c r="AJ289">
        <v>427</v>
      </c>
      <c r="AK289">
        <v>426</v>
      </c>
      <c r="AL289">
        <v>430</v>
      </c>
      <c r="AM289">
        <v>439</v>
      </c>
      <c r="AN289">
        <v>446</v>
      </c>
      <c r="AO289">
        <v>453</v>
      </c>
      <c r="AP289">
        <v>464</v>
      </c>
      <c r="AQ289">
        <v>472</v>
      </c>
      <c r="AR289">
        <v>480</v>
      </c>
      <c r="AS289">
        <v>489</v>
      </c>
      <c r="AT289">
        <v>497</v>
      </c>
      <c r="AU289">
        <v>506</v>
      </c>
      <c r="AV289">
        <v>513</v>
      </c>
      <c r="AW289">
        <v>521</v>
      </c>
      <c r="AX289">
        <v>531</v>
      </c>
      <c r="AY289">
        <v>543</v>
      </c>
      <c r="AZ289">
        <v>548</v>
      </c>
      <c r="BA289">
        <v>553</v>
      </c>
      <c r="BB289">
        <v>560</v>
      </c>
      <c r="BC289">
        <v>575</v>
      </c>
      <c r="BD289">
        <v>589</v>
      </c>
      <c r="BE289">
        <v>604</v>
      </c>
      <c r="BF289">
        <v>617</v>
      </c>
      <c r="BG289">
        <v>694</v>
      </c>
      <c r="BH289">
        <v>772</v>
      </c>
      <c r="BI289">
        <v>851</v>
      </c>
      <c r="BJ289">
        <v>937</v>
      </c>
      <c r="BK289">
        <v>1033</v>
      </c>
      <c r="BL289">
        <v>1129</v>
      </c>
      <c r="BM289">
        <v>1222</v>
      </c>
      <c r="BN289">
        <v>1318</v>
      </c>
      <c r="BO289">
        <v>1477</v>
      </c>
      <c r="BP289">
        <v>1643</v>
      </c>
      <c r="BQ289">
        <v>1799</v>
      </c>
      <c r="BR289">
        <v>1957</v>
      </c>
      <c r="BS289">
        <v>2067</v>
      </c>
      <c r="BT289">
        <v>2178</v>
      </c>
      <c r="BU289">
        <v>2309</v>
      </c>
      <c r="BV289">
        <v>2438</v>
      </c>
      <c r="BW289">
        <v>2562</v>
      </c>
      <c r="BX289">
        <v>2694</v>
      </c>
      <c r="BY289">
        <v>2841</v>
      </c>
      <c r="BZ289">
        <v>2973</v>
      </c>
      <c r="CA289">
        <v>3044</v>
      </c>
      <c r="CB289">
        <v>3123</v>
      </c>
      <c r="CC289">
        <v>3203</v>
      </c>
      <c r="CD289">
        <v>3287</v>
      </c>
      <c r="CE289">
        <v>3439</v>
      </c>
      <c r="CF289">
        <v>3581</v>
      </c>
      <c r="CG289">
        <v>3721</v>
      </c>
      <c r="CH289">
        <v>3868</v>
      </c>
      <c r="CI289">
        <v>3873</v>
      </c>
      <c r="CJ289">
        <v>3876</v>
      </c>
      <c r="CK289">
        <v>3878</v>
      </c>
      <c r="CL289">
        <v>3861</v>
      </c>
      <c r="CM289">
        <v>3746</v>
      </c>
      <c r="CN289">
        <v>3646</v>
      </c>
      <c r="CO289">
        <v>3538</v>
      </c>
      <c r="CP289">
        <v>3434</v>
      </c>
      <c r="CQ289">
        <v>3327</v>
      </c>
      <c r="CR289">
        <v>3215</v>
      </c>
      <c r="CS289">
        <v>3099</v>
      </c>
      <c r="CT289">
        <v>2990</v>
      </c>
      <c r="CU289">
        <v>2899</v>
      </c>
      <c r="CV289">
        <v>2821</v>
      </c>
      <c r="CW289">
        <v>2754</v>
      </c>
      <c r="CX289">
        <v>2691</v>
      </c>
      <c r="CY289">
        <v>2658</v>
      </c>
      <c r="CZ289">
        <v>2641</v>
      </c>
      <c r="DA289">
        <v>2608</v>
      </c>
      <c r="DB289">
        <v>2582</v>
      </c>
      <c r="DC289">
        <v>2538</v>
      </c>
      <c r="DD289">
        <v>2485</v>
      </c>
      <c r="DE289">
        <v>2416</v>
      </c>
      <c r="DF289">
        <v>2356</v>
      </c>
      <c r="DG289">
        <v>2333</v>
      </c>
      <c r="DH289">
        <v>2307</v>
      </c>
      <c r="DI289">
        <v>2292</v>
      </c>
      <c r="DJ289">
        <v>2278</v>
      </c>
      <c r="DK289">
        <v>2266</v>
      </c>
      <c r="DL289">
        <v>2249</v>
      </c>
      <c r="DM289">
        <v>2215</v>
      </c>
      <c r="DN289">
        <v>2177</v>
      </c>
      <c r="DO289">
        <v>2149</v>
      </c>
      <c r="DP289">
        <v>2123</v>
      </c>
      <c r="DQ289">
        <v>2117</v>
      </c>
      <c r="DR289">
        <v>2122</v>
      </c>
      <c r="DS289">
        <v>2115</v>
      </c>
      <c r="DT289">
        <v>2097</v>
      </c>
      <c r="DU289">
        <v>2076</v>
      </c>
      <c r="DV289">
        <v>2045</v>
      </c>
      <c r="DW289">
        <v>2016</v>
      </c>
      <c r="DX289">
        <v>2012</v>
      </c>
      <c r="DY289">
        <v>2017</v>
      </c>
      <c r="DZ289">
        <v>2024</v>
      </c>
      <c r="EA289">
        <v>2011</v>
      </c>
      <c r="EB289">
        <v>2003</v>
      </c>
      <c r="EC289">
        <v>1995</v>
      </c>
      <c r="ED289">
        <v>1990</v>
      </c>
      <c r="EE289">
        <v>1998</v>
      </c>
      <c r="EF289">
        <v>2000</v>
      </c>
      <c r="EG289">
        <v>2004</v>
      </c>
      <c r="EH289">
        <v>2010</v>
      </c>
      <c r="EI289">
        <v>2003</v>
      </c>
      <c r="EJ289">
        <v>1996</v>
      </c>
      <c r="EK289">
        <v>1991</v>
      </c>
      <c r="EL289">
        <v>1977</v>
      </c>
      <c r="EM289">
        <v>1979</v>
      </c>
      <c r="EN289">
        <v>1984</v>
      </c>
      <c r="EO289">
        <v>1986</v>
      </c>
      <c r="EP289">
        <v>1987</v>
      </c>
      <c r="EQ289">
        <v>1997</v>
      </c>
      <c r="ER289">
        <v>1998</v>
      </c>
      <c r="ES289">
        <v>2000</v>
      </c>
      <c r="ET289">
        <v>2001</v>
      </c>
      <c r="EU289">
        <v>2004</v>
      </c>
      <c r="EV289">
        <v>2005</v>
      </c>
      <c r="EW289">
        <v>2009</v>
      </c>
      <c r="EX289">
        <v>0</v>
      </c>
    </row>
    <row r="290" spans="1:154">
      <c r="A290" t="s">
        <v>126</v>
      </c>
      <c r="B290">
        <v>8356</v>
      </c>
      <c r="C290">
        <v>16</v>
      </c>
      <c r="D290">
        <v>16</v>
      </c>
      <c r="E290">
        <v>17</v>
      </c>
      <c r="F290">
        <v>17</v>
      </c>
      <c r="G290">
        <v>18</v>
      </c>
      <c r="H290">
        <v>19</v>
      </c>
      <c r="I290">
        <v>21</v>
      </c>
      <c r="J290">
        <v>22</v>
      </c>
      <c r="K290">
        <v>24</v>
      </c>
      <c r="L290">
        <v>26</v>
      </c>
      <c r="M290">
        <v>28</v>
      </c>
      <c r="N290">
        <v>30</v>
      </c>
      <c r="O290">
        <v>32</v>
      </c>
      <c r="P290">
        <v>34</v>
      </c>
      <c r="Q290">
        <v>36</v>
      </c>
      <c r="R290">
        <v>37</v>
      </c>
      <c r="S290">
        <v>38</v>
      </c>
      <c r="T290">
        <v>39</v>
      </c>
      <c r="U290">
        <v>40</v>
      </c>
      <c r="V290">
        <v>42</v>
      </c>
      <c r="W290">
        <v>41</v>
      </c>
      <c r="X290">
        <v>41</v>
      </c>
      <c r="Y290">
        <v>40</v>
      </c>
      <c r="Z290">
        <v>40</v>
      </c>
      <c r="AA290">
        <v>41</v>
      </c>
      <c r="AB290">
        <v>42</v>
      </c>
      <c r="AC290">
        <v>43</v>
      </c>
      <c r="AD290">
        <v>44</v>
      </c>
      <c r="AE290">
        <v>44</v>
      </c>
      <c r="AF290">
        <v>44</v>
      </c>
      <c r="AG290">
        <v>44</v>
      </c>
      <c r="AH290">
        <v>44</v>
      </c>
      <c r="AI290">
        <v>44</v>
      </c>
      <c r="AJ290">
        <v>45</v>
      </c>
      <c r="AK290">
        <v>44</v>
      </c>
      <c r="AL290">
        <v>45</v>
      </c>
      <c r="AM290">
        <v>46</v>
      </c>
      <c r="AN290">
        <v>47</v>
      </c>
      <c r="AO290">
        <v>48</v>
      </c>
      <c r="AP290">
        <v>49</v>
      </c>
      <c r="AQ290">
        <v>51</v>
      </c>
      <c r="AR290">
        <v>53</v>
      </c>
      <c r="AS290">
        <v>57</v>
      </c>
      <c r="AT290">
        <v>60</v>
      </c>
      <c r="AU290">
        <v>65</v>
      </c>
      <c r="AV290">
        <v>71</v>
      </c>
      <c r="AW290">
        <v>75</v>
      </c>
      <c r="AX290">
        <v>81</v>
      </c>
      <c r="AY290">
        <v>86</v>
      </c>
      <c r="AZ290">
        <v>90</v>
      </c>
      <c r="BA290">
        <v>92</v>
      </c>
      <c r="BB290">
        <v>95</v>
      </c>
      <c r="BC290">
        <v>99</v>
      </c>
      <c r="BD290">
        <v>104</v>
      </c>
      <c r="BE290">
        <v>110</v>
      </c>
      <c r="BF290">
        <v>117</v>
      </c>
      <c r="BG290">
        <v>132</v>
      </c>
      <c r="BH290">
        <v>147</v>
      </c>
      <c r="BI290">
        <v>161</v>
      </c>
      <c r="BJ290">
        <v>175</v>
      </c>
      <c r="BK290">
        <v>184</v>
      </c>
      <c r="BL290">
        <v>194</v>
      </c>
      <c r="BM290">
        <v>205</v>
      </c>
      <c r="BN290">
        <v>216</v>
      </c>
      <c r="BO290">
        <v>234</v>
      </c>
      <c r="BP290">
        <v>251</v>
      </c>
      <c r="BQ290">
        <v>270</v>
      </c>
      <c r="BR290">
        <v>288</v>
      </c>
      <c r="BS290">
        <v>292</v>
      </c>
      <c r="BT290">
        <v>298</v>
      </c>
      <c r="BU290">
        <v>303</v>
      </c>
      <c r="BV290">
        <v>311</v>
      </c>
      <c r="BW290">
        <v>319</v>
      </c>
      <c r="BX290">
        <v>329</v>
      </c>
      <c r="BY290">
        <v>340</v>
      </c>
      <c r="BZ290">
        <v>352</v>
      </c>
      <c r="CA290">
        <v>350</v>
      </c>
      <c r="CB290">
        <v>353</v>
      </c>
      <c r="CC290">
        <v>358</v>
      </c>
      <c r="CD290">
        <v>363</v>
      </c>
      <c r="CE290">
        <v>381</v>
      </c>
      <c r="CF290">
        <v>402</v>
      </c>
      <c r="CG290">
        <v>424</v>
      </c>
      <c r="CH290">
        <v>448</v>
      </c>
      <c r="CI290">
        <v>459</v>
      </c>
      <c r="CJ290">
        <v>472</v>
      </c>
      <c r="CK290">
        <v>487</v>
      </c>
      <c r="CL290">
        <v>497</v>
      </c>
      <c r="CM290">
        <v>496</v>
      </c>
      <c r="CN290">
        <v>496</v>
      </c>
      <c r="CO290">
        <v>487</v>
      </c>
      <c r="CP290">
        <v>483</v>
      </c>
      <c r="CQ290">
        <v>487</v>
      </c>
      <c r="CR290">
        <v>489</v>
      </c>
      <c r="CS290">
        <v>496</v>
      </c>
      <c r="CT290">
        <v>498</v>
      </c>
      <c r="CU290">
        <v>501</v>
      </c>
      <c r="CV290">
        <v>508</v>
      </c>
      <c r="CW290">
        <v>513</v>
      </c>
      <c r="CX290">
        <v>516</v>
      </c>
      <c r="CY290">
        <v>537</v>
      </c>
      <c r="CZ290">
        <v>557</v>
      </c>
      <c r="DA290">
        <v>581</v>
      </c>
      <c r="DB290">
        <v>599</v>
      </c>
      <c r="DC290">
        <v>595</v>
      </c>
      <c r="DD290">
        <v>590</v>
      </c>
      <c r="DE290">
        <v>583</v>
      </c>
      <c r="DF290">
        <v>577</v>
      </c>
      <c r="DG290">
        <v>595</v>
      </c>
      <c r="DH290">
        <v>614</v>
      </c>
      <c r="DI290">
        <v>632</v>
      </c>
      <c r="DJ290">
        <v>649</v>
      </c>
      <c r="DK290">
        <v>657</v>
      </c>
      <c r="DL290">
        <v>664</v>
      </c>
      <c r="DM290">
        <v>671</v>
      </c>
      <c r="DN290">
        <v>678</v>
      </c>
      <c r="DO290">
        <v>677</v>
      </c>
      <c r="DP290">
        <v>679</v>
      </c>
      <c r="DQ290">
        <v>677</v>
      </c>
      <c r="DR290">
        <v>669</v>
      </c>
      <c r="DS290">
        <v>687</v>
      </c>
      <c r="DT290">
        <v>705</v>
      </c>
      <c r="DU290">
        <v>723</v>
      </c>
      <c r="DV290">
        <v>749</v>
      </c>
      <c r="DW290">
        <v>753</v>
      </c>
      <c r="DX290">
        <v>758</v>
      </c>
      <c r="DY290">
        <v>761</v>
      </c>
      <c r="DZ290">
        <v>769</v>
      </c>
      <c r="EA290">
        <v>764</v>
      </c>
      <c r="EB290">
        <v>759</v>
      </c>
      <c r="EC290">
        <v>757</v>
      </c>
      <c r="ED290">
        <v>755</v>
      </c>
      <c r="EE290">
        <v>775</v>
      </c>
      <c r="EF290">
        <v>795</v>
      </c>
      <c r="EG290">
        <v>811</v>
      </c>
      <c r="EH290">
        <v>828</v>
      </c>
      <c r="EI290">
        <v>829</v>
      </c>
      <c r="EJ290">
        <v>826</v>
      </c>
      <c r="EK290">
        <v>819</v>
      </c>
      <c r="EL290">
        <v>813</v>
      </c>
      <c r="EM290">
        <v>821</v>
      </c>
      <c r="EN290">
        <v>829</v>
      </c>
      <c r="EO290">
        <v>836</v>
      </c>
      <c r="EP290">
        <v>837</v>
      </c>
      <c r="EQ290">
        <v>845</v>
      </c>
      <c r="ER290">
        <v>851</v>
      </c>
      <c r="ES290">
        <v>866</v>
      </c>
      <c r="ET290">
        <v>874</v>
      </c>
      <c r="EU290">
        <v>885</v>
      </c>
      <c r="EV290">
        <v>897</v>
      </c>
      <c r="EW290">
        <v>903</v>
      </c>
      <c r="EX290">
        <v>0</v>
      </c>
    </row>
    <row r="291" spans="1:154">
      <c r="A291" t="s">
        <v>451</v>
      </c>
      <c r="B291">
        <v>8348</v>
      </c>
      <c r="C291">
        <v>153684</v>
      </c>
      <c r="D291">
        <v>154647</v>
      </c>
      <c r="E291">
        <v>158860</v>
      </c>
      <c r="F291">
        <v>165511</v>
      </c>
      <c r="G291">
        <v>162132</v>
      </c>
      <c r="H291">
        <v>169742</v>
      </c>
      <c r="I291">
        <v>166360</v>
      </c>
      <c r="J291">
        <v>172523</v>
      </c>
      <c r="K291">
        <v>167409</v>
      </c>
      <c r="L291">
        <v>169446</v>
      </c>
      <c r="M291">
        <v>174508</v>
      </c>
      <c r="N291">
        <v>180623</v>
      </c>
      <c r="O291">
        <v>176387</v>
      </c>
      <c r="P291">
        <v>177114</v>
      </c>
      <c r="Q291">
        <v>184899</v>
      </c>
      <c r="R291">
        <v>192900</v>
      </c>
      <c r="S291">
        <v>187126</v>
      </c>
      <c r="T291">
        <v>193274</v>
      </c>
      <c r="U291">
        <v>204935</v>
      </c>
      <c r="V291">
        <v>202200</v>
      </c>
      <c r="W291">
        <v>199545</v>
      </c>
      <c r="X291">
        <v>204707</v>
      </c>
      <c r="Y291">
        <v>212438</v>
      </c>
      <c r="Z291">
        <v>216619</v>
      </c>
      <c r="AA291">
        <v>214269</v>
      </c>
      <c r="AB291">
        <v>221390</v>
      </c>
      <c r="AC291">
        <v>223982</v>
      </c>
      <c r="AD291">
        <v>241382</v>
      </c>
      <c r="AE291">
        <v>232383</v>
      </c>
      <c r="AF291">
        <v>239453</v>
      </c>
      <c r="AG291">
        <v>250164</v>
      </c>
      <c r="AH291">
        <v>273209</v>
      </c>
      <c r="AI291">
        <v>258540</v>
      </c>
      <c r="AJ291">
        <v>270333</v>
      </c>
      <c r="AK291">
        <v>270334</v>
      </c>
      <c r="AL291">
        <v>283789</v>
      </c>
      <c r="AM291">
        <v>274264</v>
      </c>
      <c r="AN291">
        <v>287022</v>
      </c>
      <c r="AO291">
        <v>294075</v>
      </c>
      <c r="AP291">
        <v>302768</v>
      </c>
      <c r="AQ291">
        <v>290295</v>
      </c>
      <c r="AR291">
        <v>304014</v>
      </c>
      <c r="AS291">
        <v>298536</v>
      </c>
      <c r="AT291">
        <v>312461</v>
      </c>
      <c r="AU291">
        <v>304929</v>
      </c>
      <c r="AV291">
        <v>314979</v>
      </c>
      <c r="AW291">
        <v>319834</v>
      </c>
      <c r="AX291">
        <v>339873</v>
      </c>
      <c r="AY291">
        <v>326519</v>
      </c>
      <c r="AZ291">
        <v>330405</v>
      </c>
      <c r="BA291">
        <v>334178</v>
      </c>
      <c r="BB291">
        <v>361952</v>
      </c>
      <c r="BC291">
        <v>344294</v>
      </c>
      <c r="BD291">
        <v>351012</v>
      </c>
      <c r="BE291">
        <v>374403</v>
      </c>
      <c r="BF291">
        <v>378685</v>
      </c>
      <c r="BG291">
        <v>379160</v>
      </c>
      <c r="BH291">
        <v>404960</v>
      </c>
      <c r="BI291">
        <v>404988</v>
      </c>
      <c r="BJ291">
        <v>420434</v>
      </c>
      <c r="BK291">
        <v>416513</v>
      </c>
      <c r="BL291">
        <v>431866</v>
      </c>
      <c r="BM291">
        <v>429131</v>
      </c>
      <c r="BN291">
        <v>448398</v>
      </c>
      <c r="BO291">
        <v>443980</v>
      </c>
      <c r="BP291">
        <v>464199</v>
      </c>
      <c r="BQ291">
        <v>448857</v>
      </c>
      <c r="BR291">
        <v>467929</v>
      </c>
      <c r="BS291">
        <v>455325</v>
      </c>
      <c r="BT291">
        <v>464462</v>
      </c>
      <c r="BU291">
        <v>467228</v>
      </c>
      <c r="BV291">
        <v>490704</v>
      </c>
      <c r="BW291">
        <v>480559</v>
      </c>
      <c r="BX291">
        <v>502084</v>
      </c>
      <c r="BY291">
        <v>495821</v>
      </c>
      <c r="BZ291">
        <v>528754</v>
      </c>
      <c r="CA291">
        <v>513959</v>
      </c>
      <c r="CB291">
        <v>534732</v>
      </c>
      <c r="CC291">
        <v>533389</v>
      </c>
      <c r="CD291">
        <v>560884</v>
      </c>
      <c r="CE291">
        <v>553913</v>
      </c>
      <c r="CF291">
        <v>570495</v>
      </c>
      <c r="CG291">
        <v>582495</v>
      </c>
      <c r="CH291">
        <v>690423</v>
      </c>
      <c r="CI291">
        <v>596068</v>
      </c>
      <c r="CJ291">
        <v>605671</v>
      </c>
      <c r="CK291">
        <v>604657</v>
      </c>
      <c r="CL291">
        <v>629140</v>
      </c>
      <c r="CM291">
        <v>618721</v>
      </c>
      <c r="CN291">
        <v>631236</v>
      </c>
      <c r="CO291">
        <v>655824</v>
      </c>
      <c r="CP291">
        <v>675647</v>
      </c>
      <c r="CQ291">
        <v>678661</v>
      </c>
      <c r="CR291">
        <v>697428</v>
      </c>
      <c r="CS291">
        <v>701145</v>
      </c>
      <c r="CT291">
        <v>745269</v>
      </c>
      <c r="CU291">
        <v>747175</v>
      </c>
      <c r="CV291">
        <v>759951</v>
      </c>
      <c r="CW291">
        <v>768647</v>
      </c>
      <c r="CX291">
        <v>787992</v>
      </c>
      <c r="CY291">
        <v>778286</v>
      </c>
      <c r="CZ291">
        <v>798138</v>
      </c>
      <c r="DA291">
        <v>808302</v>
      </c>
      <c r="DB291">
        <v>829645</v>
      </c>
      <c r="DC291">
        <v>822705</v>
      </c>
      <c r="DD291">
        <v>832778</v>
      </c>
      <c r="DE291">
        <v>835149</v>
      </c>
      <c r="DF291">
        <v>865743</v>
      </c>
      <c r="DG291">
        <v>858405</v>
      </c>
      <c r="DH291">
        <v>870791</v>
      </c>
      <c r="DI291">
        <v>863236</v>
      </c>
      <c r="DJ291">
        <v>892894</v>
      </c>
      <c r="DK291">
        <v>885319</v>
      </c>
      <c r="DL291">
        <v>886951</v>
      </c>
      <c r="DM291">
        <v>896052</v>
      </c>
      <c r="DN291">
        <v>932482</v>
      </c>
      <c r="DO291">
        <v>910268</v>
      </c>
      <c r="DP291">
        <v>929742</v>
      </c>
      <c r="DQ291">
        <v>1519604</v>
      </c>
      <c r="DR291">
        <v>2249663</v>
      </c>
      <c r="DS291">
        <v>2094850</v>
      </c>
      <c r="DT291">
        <v>2011462</v>
      </c>
      <c r="DU291">
        <v>2152963</v>
      </c>
      <c r="DV291">
        <v>2240563</v>
      </c>
      <c r="DW291">
        <v>2312056</v>
      </c>
      <c r="DX291">
        <v>2333307</v>
      </c>
      <c r="DY291">
        <v>2296046</v>
      </c>
      <c r="DZ291">
        <v>2425141</v>
      </c>
      <c r="EA291">
        <v>2628889</v>
      </c>
      <c r="EB291">
        <v>2863341</v>
      </c>
      <c r="EC291">
        <v>2848841</v>
      </c>
      <c r="ED291">
        <v>2918339</v>
      </c>
      <c r="EE291">
        <v>2858090</v>
      </c>
      <c r="EF291">
        <v>2856035</v>
      </c>
      <c r="EG291">
        <v>2810290</v>
      </c>
      <c r="EH291">
        <v>2927602</v>
      </c>
      <c r="EI291">
        <v>3216357</v>
      </c>
      <c r="EJ291">
        <v>3498901</v>
      </c>
      <c r="EK291">
        <v>3759680</v>
      </c>
      <c r="EL291">
        <v>4046260</v>
      </c>
      <c r="EM291">
        <v>4262343</v>
      </c>
      <c r="EN291">
        <v>4401489</v>
      </c>
      <c r="EO291">
        <v>4479370</v>
      </c>
      <c r="EP291">
        <v>4526815</v>
      </c>
      <c r="EQ291">
        <v>4510049</v>
      </c>
      <c r="ER291">
        <v>4507389</v>
      </c>
      <c r="ES291">
        <v>4512336</v>
      </c>
      <c r="ET291">
        <v>4532112</v>
      </c>
      <c r="EU291">
        <v>4528141</v>
      </c>
      <c r="EV291">
        <v>4514464</v>
      </c>
      <c r="EW291">
        <v>4504529</v>
      </c>
      <c r="EX291">
        <v>0</v>
      </c>
    </row>
    <row r="292" spans="1:154">
      <c r="A292" t="s">
        <v>452</v>
      </c>
      <c r="B292">
        <v>8302</v>
      </c>
      <c r="C292">
        <v>31714</v>
      </c>
      <c r="D292">
        <v>30407</v>
      </c>
      <c r="E292">
        <v>29089</v>
      </c>
      <c r="F292">
        <v>29792</v>
      </c>
      <c r="G292">
        <v>32270</v>
      </c>
      <c r="H292">
        <v>33612</v>
      </c>
      <c r="I292">
        <v>28146</v>
      </c>
      <c r="J292">
        <v>27456</v>
      </c>
      <c r="K292">
        <v>26164</v>
      </c>
      <c r="L292">
        <v>23626</v>
      </c>
      <c r="M292">
        <v>27243</v>
      </c>
      <c r="N292">
        <v>25228</v>
      </c>
      <c r="O292">
        <v>26357</v>
      </c>
      <c r="P292">
        <v>20198</v>
      </c>
      <c r="Q292">
        <v>20318</v>
      </c>
      <c r="R292">
        <v>26489</v>
      </c>
      <c r="S292">
        <v>23419</v>
      </c>
      <c r="T292">
        <v>18004</v>
      </c>
      <c r="U292">
        <v>20697</v>
      </c>
      <c r="V292">
        <v>21446</v>
      </c>
      <c r="W292">
        <v>22167</v>
      </c>
      <c r="X292">
        <v>20252</v>
      </c>
      <c r="Y292">
        <v>23612</v>
      </c>
      <c r="Z292">
        <v>21819</v>
      </c>
      <c r="AA292">
        <v>26997</v>
      </c>
      <c r="AB292">
        <v>27236</v>
      </c>
      <c r="AC292">
        <v>27162</v>
      </c>
      <c r="AD292">
        <v>28631</v>
      </c>
      <c r="AE292">
        <v>30782</v>
      </c>
      <c r="AF292">
        <v>31940</v>
      </c>
      <c r="AG292">
        <v>36794</v>
      </c>
      <c r="AH292">
        <v>48107</v>
      </c>
      <c r="AI292">
        <v>41973</v>
      </c>
      <c r="AJ292">
        <v>36102</v>
      </c>
      <c r="AK292">
        <v>39027</v>
      </c>
      <c r="AL292">
        <v>41784</v>
      </c>
      <c r="AM292">
        <v>38777</v>
      </c>
      <c r="AN292">
        <v>35681</v>
      </c>
      <c r="AO292">
        <v>39038</v>
      </c>
      <c r="AP292">
        <v>39347</v>
      </c>
      <c r="AQ292">
        <v>37394</v>
      </c>
      <c r="AR292">
        <v>37381</v>
      </c>
      <c r="AS292">
        <v>32253</v>
      </c>
      <c r="AT292">
        <v>38327</v>
      </c>
      <c r="AU292">
        <v>36129</v>
      </c>
      <c r="AV292">
        <v>36336</v>
      </c>
      <c r="AW292">
        <v>33834</v>
      </c>
      <c r="AX292">
        <v>38658</v>
      </c>
      <c r="AY292">
        <v>24067</v>
      </c>
      <c r="AZ292">
        <v>22201</v>
      </c>
      <c r="BA292">
        <v>27404</v>
      </c>
      <c r="BB292">
        <v>29413</v>
      </c>
      <c r="BC292">
        <v>29480</v>
      </c>
      <c r="BD292">
        <v>22740</v>
      </c>
      <c r="BE292">
        <v>27665</v>
      </c>
      <c r="BF292">
        <v>32079</v>
      </c>
      <c r="BG292">
        <v>34533</v>
      </c>
      <c r="BH292">
        <v>27724</v>
      </c>
      <c r="BI292">
        <v>29934</v>
      </c>
      <c r="BJ292">
        <v>34951</v>
      </c>
      <c r="BK292">
        <v>35733</v>
      </c>
      <c r="BL292">
        <v>33358</v>
      </c>
      <c r="BM292">
        <v>30054</v>
      </c>
      <c r="BN292">
        <v>30789</v>
      </c>
      <c r="BO292">
        <v>30009</v>
      </c>
      <c r="BP292">
        <v>24946</v>
      </c>
      <c r="BQ292">
        <v>23432</v>
      </c>
      <c r="BR292">
        <v>29611</v>
      </c>
      <c r="BS292">
        <v>24740</v>
      </c>
      <c r="BT292">
        <v>24594</v>
      </c>
      <c r="BU292">
        <v>20997</v>
      </c>
      <c r="BV292">
        <v>24524</v>
      </c>
      <c r="BW292">
        <v>21845</v>
      </c>
      <c r="BX292">
        <v>23219</v>
      </c>
      <c r="BY292">
        <v>21791</v>
      </c>
      <c r="BZ292">
        <v>30838</v>
      </c>
      <c r="CA292">
        <v>24445</v>
      </c>
      <c r="CB292">
        <v>23651</v>
      </c>
      <c r="CC292">
        <v>25706</v>
      </c>
      <c r="CD292">
        <v>26306</v>
      </c>
      <c r="CE292">
        <v>22541</v>
      </c>
      <c r="CF292">
        <v>22156</v>
      </c>
      <c r="CG292">
        <v>21684</v>
      </c>
      <c r="CH292">
        <v>24027</v>
      </c>
      <c r="CI292">
        <v>18196</v>
      </c>
      <c r="CJ292">
        <v>18513</v>
      </c>
      <c r="CK292">
        <v>17624</v>
      </c>
      <c r="CL292">
        <v>19045</v>
      </c>
      <c r="CM292">
        <v>17828</v>
      </c>
      <c r="CN292">
        <v>18647</v>
      </c>
      <c r="CO292">
        <v>24937</v>
      </c>
      <c r="CP292">
        <v>17478</v>
      </c>
      <c r="CQ292">
        <v>22415</v>
      </c>
      <c r="CR292">
        <v>22324</v>
      </c>
      <c r="CS292">
        <v>23168</v>
      </c>
      <c r="CT292">
        <v>22541</v>
      </c>
      <c r="CU292">
        <v>26787</v>
      </c>
      <c r="CV292">
        <v>27720</v>
      </c>
      <c r="CW292">
        <v>29141</v>
      </c>
      <c r="CX292">
        <v>23058</v>
      </c>
      <c r="CY292">
        <v>24955</v>
      </c>
      <c r="CZ292">
        <v>29628</v>
      </c>
      <c r="DA292">
        <v>24664</v>
      </c>
      <c r="DB292">
        <v>24043</v>
      </c>
      <c r="DC292">
        <v>24984</v>
      </c>
      <c r="DD292">
        <v>23108</v>
      </c>
      <c r="DE292">
        <v>21927</v>
      </c>
      <c r="DF292">
        <v>19043</v>
      </c>
      <c r="DG292">
        <v>21022</v>
      </c>
      <c r="DH292">
        <v>20963</v>
      </c>
      <c r="DI292">
        <v>17330</v>
      </c>
      <c r="DJ292">
        <v>18699</v>
      </c>
      <c r="DK292">
        <v>18328</v>
      </c>
      <c r="DL292">
        <v>17293</v>
      </c>
      <c r="DM292">
        <v>23014</v>
      </c>
      <c r="DN292">
        <v>20767</v>
      </c>
      <c r="DO292">
        <v>24162</v>
      </c>
      <c r="DP292">
        <v>33497</v>
      </c>
      <c r="DQ292">
        <v>222059</v>
      </c>
      <c r="DR292">
        <v>860000</v>
      </c>
      <c r="DS292">
        <v>805213</v>
      </c>
      <c r="DT292">
        <v>660537</v>
      </c>
      <c r="DU292">
        <v>848085</v>
      </c>
      <c r="DV292">
        <v>976988</v>
      </c>
      <c r="DW292">
        <v>1053876</v>
      </c>
      <c r="DX292">
        <v>973490</v>
      </c>
      <c r="DY292">
        <v>934555</v>
      </c>
      <c r="DZ292">
        <v>968052</v>
      </c>
      <c r="EA292">
        <v>1406983</v>
      </c>
      <c r="EB292">
        <v>1595936</v>
      </c>
      <c r="EC292">
        <v>1597486</v>
      </c>
      <c r="ED292">
        <v>1562253</v>
      </c>
      <c r="EE292">
        <v>1549932</v>
      </c>
      <c r="EF292">
        <v>1506983</v>
      </c>
      <c r="EG292">
        <v>1440364</v>
      </c>
      <c r="EH292">
        <v>1491045</v>
      </c>
      <c r="EI292">
        <v>1790352</v>
      </c>
      <c r="EJ292">
        <v>2013264</v>
      </c>
      <c r="EK292">
        <v>2232405</v>
      </c>
      <c r="EL292">
        <v>2249070</v>
      </c>
      <c r="EM292">
        <v>2444311</v>
      </c>
      <c r="EN292">
        <v>2455844</v>
      </c>
      <c r="EO292">
        <v>2537848</v>
      </c>
      <c r="EP292">
        <v>2377996</v>
      </c>
      <c r="EQ292">
        <v>2437282</v>
      </c>
      <c r="ER292">
        <v>2242466</v>
      </c>
      <c r="ES292">
        <v>2197657</v>
      </c>
      <c r="ET292">
        <v>1977166</v>
      </c>
      <c r="EU292">
        <v>2125364</v>
      </c>
      <c r="EV292">
        <v>2038268</v>
      </c>
      <c r="EW292">
        <v>1923023</v>
      </c>
      <c r="EX292">
        <v>0</v>
      </c>
    </row>
    <row r="293" spans="1:154">
      <c r="A293" t="s">
        <v>453</v>
      </c>
      <c r="B293">
        <v>8126</v>
      </c>
      <c r="C293">
        <v>12345</v>
      </c>
      <c r="D293">
        <v>13272</v>
      </c>
      <c r="E293">
        <v>13609</v>
      </c>
      <c r="F293">
        <v>18488</v>
      </c>
      <c r="G293">
        <v>15333</v>
      </c>
      <c r="H293">
        <v>16048</v>
      </c>
      <c r="I293">
        <v>17327</v>
      </c>
      <c r="J293">
        <v>19828</v>
      </c>
      <c r="K293">
        <v>17309</v>
      </c>
      <c r="L293">
        <v>18572</v>
      </c>
      <c r="M293">
        <v>19207</v>
      </c>
      <c r="N293">
        <v>18645</v>
      </c>
      <c r="O293">
        <v>16636</v>
      </c>
      <c r="P293">
        <v>20123</v>
      </c>
      <c r="Q293">
        <v>19224</v>
      </c>
      <c r="R293">
        <v>19556</v>
      </c>
      <c r="S293">
        <v>18310</v>
      </c>
      <c r="T293">
        <v>20476</v>
      </c>
      <c r="U293">
        <v>17434</v>
      </c>
      <c r="V293">
        <v>21023</v>
      </c>
      <c r="W293">
        <v>17358</v>
      </c>
      <c r="X293">
        <v>18098</v>
      </c>
      <c r="Y293">
        <v>18374</v>
      </c>
      <c r="Z293">
        <v>24273</v>
      </c>
      <c r="AA293">
        <v>18083</v>
      </c>
      <c r="AB293">
        <v>18882</v>
      </c>
      <c r="AC293">
        <v>21104</v>
      </c>
      <c r="AD293">
        <v>25537</v>
      </c>
      <c r="AE293">
        <v>21251</v>
      </c>
      <c r="AF293">
        <v>22221</v>
      </c>
      <c r="AG293">
        <v>22609</v>
      </c>
      <c r="AH293">
        <v>25652</v>
      </c>
      <c r="AI293">
        <v>22493</v>
      </c>
      <c r="AJ293">
        <v>23950</v>
      </c>
      <c r="AK293">
        <v>24422</v>
      </c>
      <c r="AL293">
        <v>24858</v>
      </c>
      <c r="AM293">
        <v>23110</v>
      </c>
      <c r="AN293">
        <v>25565</v>
      </c>
      <c r="AO293">
        <v>22093</v>
      </c>
      <c r="AP293">
        <v>27561</v>
      </c>
      <c r="AQ293">
        <v>22203</v>
      </c>
      <c r="AR293">
        <v>22775</v>
      </c>
      <c r="AS293">
        <v>23122</v>
      </c>
      <c r="AT293">
        <v>28671</v>
      </c>
      <c r="AU293">
        <v>23251</v>
      </c>
      <c r="AV293">
        <v>24294</v>
      </c>
      <c r="AW293">
        <v>24752</v>
      </c>
      <c r="AX293">
        <v>32590</v>
      </c>
      <c r="AY293">
        <v>24707</v>
      </c>
      <c r="AZ293">
        <v>25627</v>
      </c>
      <c r="BA293">
        <v>28757</v>
      </c>
      <c r="BB293">
        <v>33603</v>
      </c>
      <c r="BC293">
        <v>29338</v>
      </c>
      <c r="BD293">
        <v>29693</v>
      </c>
      <c r="BE293">
        <v>30194</v>
      </c>
      <c r="BF293">
        <v>31870</v>
      </c>
      <c r="BG293">
        <v>30561</v>
      </c>
      <c r="BH293">
        <v>32210</v>
      </c>
      <c r="BI293">
        <v>31735</v>
      </c>
      <c r="BJ293">
        <v>32671</v>
      </c>
      <c r="BK293">
        <v>31439</v>
      </c>
      <c r="BL293">
        <v>34426</v>
      </c>
      <c r="BM293">
        <v>31155</v>
      </c>
      <c r="BN293">
        <v>38129</v>
      </c>
      <c r="BO293">
        <v>31291</v>
      </c>
      <c r="BP293">
        <v>33596</v>
      </c>
      <c r="BQ293">
        <v>33072</v>
      </c>
      <c r="BR293">
        <v>40562</v>
      </c>
      <c r="BS293">
        <v>34386</v>
      </c>
      <c r="BT293">
        <v>35677</v>
      </c>
      <c r="BU293">
        <v>38227</v>
      </c>
      <c r="BV293">
        <v>45186</v>
      </c>
      <c r="BW293">
        <v>37151</v>
      </c>
      <c r="BX293">
        <v>38407</v>
      </c>
      <c r="BY293">
        <v>38531</v>
      </c>
      <c r="BZ293">
        <v>45004</v>
      </c>
      <c r="CA293">
        <v>37784</v>
      </c>
      <c r="CB293">
        <v>38413</v>
      </c>
      <c r="CC293">
        <v>39198</v>
      </c>
      <c r="CD293">
        <v>42057</v>
      </c>
      <c r="CE293">
        <v>38555</v>
      </c>
      <c r="CF293">
        <v>40551</v>
      </c>
      <c r="CG293">
        <v>41020</v>
      </c>
      <c r="CH293">
        <v>66555</v>
      </c>
      <c r="CI293">
        <v>35187</v>
      </c>
      <c r="CJ293">
        <v>36992</v>
      </c>
      <c r="CK293">
        <v>34494</v>
      </c>
      <c r="CL293">
        <v>44391</v>
      </c>
      <c r="CM293">
        <v>36000</v>
      </c>
      <c r="CN293">
        <v>37171</v>
      </c>
      <c r="CO293">
        <v>36657</v>
      </c>
      <c r="CP293">
        <v>47330</v>
      </c>
      <c r="CQ293">
        <v>34918</v>
      </c>
      <c r="CR293">
        <v>36549</v>
      </c>
      <c r="CS293">
        <v>37850</v>
      </c>
      <c r="CT293">
        <v>47818</v>
      </c>
      <c r="CU293">
        <v>38532</v>
      </c>
      <c r="CV293">
        <v>39540</v>
      </c>
      <c r="CW293">
        <v>40361</v>
      </c>
      <c r="CX293">
        <v>47951</v>
      </c>
      <c r="CY293">
        <v>40957</v>
      </c>
      <c r="CZ293">
        <v>43347</v>
      </c>
      <c r="DA293">
        <v>42019</v>
      </c>
      <c r="DB293">
        <v>41528</v>
      </c>
      <c r="DC293">
        <v>42128</v>
      </c>
      <c r="DD293">
        <v>45314</v>
      </c>
      <c r="DE293">
        <v>41161</v>
      </c>
      <c r="DF293">
        <v>50081</v>
      </c>
      <c r="DG293">
        <v>40018</v>
      </c>
      <c r="DH293">
        <v>42622</v>
      </c>
      <c r="DI293">
        <v>40074</v>
      </c>
      <c r="DJ293">
        <v>51712</v>
      </c>
      <c r="DK293">
        <v>41179</v>
      </c>
      <c r="DL293">
        <v>43452</v>
      </c>
      <c r="DM293">
        <v>41482</v>
      </c>
      <c r="DN293">
        <v>54997</v>
      </c>
      <c r="DO293">
        <v>45430</v>
      </c>
      <c r="DP293">
        <v>45710</v>
      </c>
      <c r="DQ293">
        <v>47985</v>
      </c>
      <c r="DR293">
        <v>57725</v>
      </c>
      <c r="DS293">
        <v>50305</v>
      </c>
      <c r="DT293">
        <v>51142</v>
      </c>
      <c r="DU293">
        <v>50745</v>
      </c>
      <c r="DV293">
        <v>54922</v>
      </c>
      <c r="DW293">
        <v>51802</v>
      </c>
      <c r="DX293">
        <v>53787</v>
      </c>
      <c r="DY293">
        <v>50548</v>
      </c>
      <c r="DZ293">
        <v>52722</v>
      </c>
      <c r="EA293">
        <v>53311</v>
      </c>
      <c r="EB293">
        <v>55427</v>
      </c>
      <c r="EC293">
        <v>50608</v>
      </c>
      <c r="ED293">
        <v>60801</v>
      </c>
      <c r="EE293">
        <v>56425</v>
      </c>
      <c r="EF293">
        <v>56621</v>
      </c>
      <c r="EG293">
        <v>56332</v>
      </c>
      <c r="EH293">
        <v>71071</v>
      </c>
      <c r="EI293">
        <v>59647</v>
      </c>
      <c r="EJ293">
        <v>60223</v>
      </c>
      <c r="EK293">
        <v>62194</v>
      </c>
      <c r="EL293">
        <v>73622</v>
      </c>
      <c r="EM293">
        <v>64783</v>
      </c>
      <c r="EN293">
        <v>64931</v>
      </c>
      <c r="EO293">
        <v>64697</v>
      </c>
      <c r="EP293">
        <v>75669</v>
      </c>
      <c r="EQ293">
        <v>67802</v>
      </c>
      <c r="ER293">
        <v>68272</v>
      </c>
      <c r="ES293">
        <v>67629</v>
      </c>
      <c r="ET293">
        <v>74230</v>
      </c>
      <c r="EU293">
        <v>69806</v>
      </c>
      <c r="EV293">
        <v>73274</v>
      </c>
      <c r="EW293">
        <v>65072</v>
      </c>
      <c r="EX293">
        <v>0</v>
      </c>
    </row>
    <row r="294" spans="1:154">
      <c r="A294" t="s">
        <v>454</v>
      </c>
      <c r="B294">
        <v>8304</v>
      </c>
      <c r="C294">
        <v>106382</v>
      </c>
      <c r="D294">
        <v>107505</v>
      </c>
      <c r="E294">
        <v>112417</v>
      </c>
      <c r="F294">
        <v>112468</v>
      </c>
      <c r="G294">
        <v>111163</v>
      </c>
      <c r="H294">
        <v>115561</v>
      </c>
      <c r="I294">
        <v>117688</v>
      </c>
      <c r="J294">
        <v>121471</v>
      </c>
      <c r="K294">
        <v>120674</v>
      </c>
      <c r="L294">
        <v>123372</v>
      </c>
      <c r="M294">
        <v>123780</v>
      </c>
      <c r="N294">
        <v>132354</v>
      </c>
      <c r="O294">
        <v>129843</v>
      </c>
      <c r="P294">
        <v>133300</v>
      </c>
      <c r="Q294">
        <v>141917</v>
      </c>
      <c r="R294">
        <v>142505</v>
      </c>
      <c r="S294">
        <v>142079</v>
      </c>
      <c r="T294">
        <v>151251</v>
      </c>
      <c r="U294">
        <v>162901</v>
      </c>
      <c r="V294">
        <v>155497</v>
      </c>
      <c r="W294">
        <v>156075</v>
      </c>
      <c r="X294">
        <v>162304</v>
      </c>
      <c r="Y294">
        <v>166331</v>
      </c>
      <c r="Z294">
        <v>165774</v>
      </c>
      <c r="AA294">
        <v>165124</v>
      </c>
      <c r="AB294">
        <v>171332</v>
      </c>
      <c r="AC294">
        <v>171676</v>
      </c>
      <c r="AD294">
        <v>182369</v>
      </c>
      <c r="AE294">
        <v>176704</v>
      </c>
      <c r="AF294">
        <v>181624</v>
      </c>
      <c r="AG294">
        <v>187072</v>
      </c>
      <c r="AH294">
        <v>195701</v>
      </c>
      <c r="AI294">
        <v>190443</v>
      </c>
      <c r="AJ294">
        <v>206282</v>
      </c>
      <c r="AK294">
        <v>202869</v>
      </c>
      <c r="AL294">
        <v>212432</v>
      </c>
      <c r="AM294">
        <v>207930</v>
      </c>
      <c r="AN294">
        <v>220898</v>
      </c>
      <c r="AO294">
        <v>227590</v>
      </c>
      <c r="AP294">
        <v>230061</v>
      </c>
      <c r="AQ294">
        <v>226332</v>
      </c>
      <c r="AR294">
        <v>239477</v>
      </c>
      <c r="AS294">
        <v>238925</v>
      </c>
      <c r="AT294">
        <v>240285</v>
      </c>
      <c r="AU294">
        <v>240341</v>
      </c>
      <c r="AV294">
        <v>249320</v>
      </c>
      <c r="AW294">
        <v>255984</v>
      </c>
      <c r="AX294">
        <v>264446</v>
      </c>
      <c r="AY294">
        <v>273881</v>
      </c>
      <c r="AZ294">
        <v>278743</v>
      </c>
      <c r="BA294">
        <v>273892</v>
      </c>
      <c r="BB294">
        <v>295097</v>
      </c>
      <c r="BC294">
        <v>281986</v>
      </c>
      <c r="BD294">
        <v>295878</v>
      </c>
      <c r="BE294">
        <v>313607</v>
      </c>
      <c r="BF294">
        <v>311315</v>
      </c>
      <c r="BG294">
        <v>310062</v>
      </c>
      <c r="BH294">
        <v>341203</v>
      </c>
      <c r="BI294">
        <v>338171</v>
      </c>
      <c r="BJ294">
        <v>348467</v>
      </c>
      <c r="BK294">
        <v>344814</v>
      </c>
      <c r="BL294">
        <v>358228</v>
      </c>
      <c r="BM294">
        <v>362183</v>
      </c>
      <c r="BN294">
        <v>374238</v>
      </c>
      <c r="BO294">
        <v>375906</v>
      </c>
      <c r="BP294">
        <v>398487</v>
      </c>
      <c r="BQ294">
        <v>385573</v>
      </c>
      <c r="BR294">
        <v>391153</v>
      </c>
      <c r="BS294">
        <v>389673</v>
      </c>
      <c r="BT294">
        <v>397507</v>
      </c>
      <c r="BU294">
        <v>400670</v>
      </c>
      <c r="BV294">
        <v>414419</v>
      </c>
      <c r="BW294">
        <v>414807</v>
      </c>
      <c r="BX294">
        <v>432273</v>
      </c>
      <c r="BY294">
        <v>428099</v>
      </c>
      <c r="BZ294">
        <v>444255</v>
      </c>
      <c r="CA294">
        <v>443370</v>
      </c>
      <c r="CB294">
        <v>464140</v>
      </c>
      <c r="CC294">
        <v>460698</v>
      </c>
      <c r="CD294">
        <v>483276</v>
      </c>
      <c r="CE294">
        <v>485022</v>
      </c>
      <c r="CF294">
        <v>498806</v>
      </c>
      <c r="CG294">
        <v>510133</v>
      </c>
      <c r="CH294">
        <v>591523</v>
      </c>
      <c r="CI294">
        <v>532743</v>
      </c>
      <c r="CJ294">
        <v>540601</v>
      </c>
      <c r="CK294">
        <v>542964</v>
      </c>
      <c r="CL294">
        <v>556380</v>
      </c>
      <c r="CM294">
        <v>556187</v>
      </c>
      <c r="CN294">
        <v>567388</v>
      </c>
      <c r="CO294">
        <v>586259</v>
      </c>
      <c r="CP294">
        <v>603808</v>
      </c>
      <c r="CQ294">
        <v>613400</v>
      </c>
      <c r="CR294">
        <v>630049</v>
      </c>
      <c r="CS294">
        <v>630739</v>
      </c>
      <c r="CT294">
        <v>645685</v>
      </c>
      <c r="CU294">
        <v>654726</v>
      </c>
      <c r="CV294">
        <v>662063</v>
      </c>
      <c r="CW294">
        <v>665510</v>
      </c>
      <c r="CX294">
        <v>683034</v>
      </c>
      <c r="CY294">
        <v>681621</v>
      </c>
      <c r="CZ294">
        <v>696564</v>
      </c>
      <c r="DA294">
        <v>702876</v>
      </c>
      <c r="DB294">
        <v>720768</v>
      </c>
      <c r="DC294">
        <v>718255</v>
      </c>
      <c r="DD294">
        <v>724237</v>
      </c>
      <c r="DE294">
        <v>730161</v>
      </c>
      <c r="DF294">
        <v>750822</v>
      </c>
      <c r="DG294">
        <v>754589</v>
      </c>
      <c r="DH294">
        <v>760477</v>
      </c>
      <c r="DI294">
        <v>756315</v>
      </c>
      <c r="DJ294">
        <v>774349</v>
      </c>
      <c r="DK294">
        <v>769145</v>
      </c>
      <c r="DL294">
        <v>774585</v>
      </c>
      <c r="DM294">
        <v>775214</v>
      </c>
      <c r="DN294">
        <v>792115</v>
      </c>
      <c r="DO294">
        <v>775879</v>
      </c>
      <c r="DP294">
        <v>786274</v>
      </c>
      <c r="DQ294">
        <v>1149333</v>
      </c>
      <c r="DR294">
        <v>1220333</v>
      </c>
      <c r="DS294">
        <v>1142833</v>
      </c>
      <c r="DT294">
        <v>1196561</v>
      </c>
      <c r="DU294">
        <v>1154381</v>
      </c>
      <c r="DV294">
        <v>1102739</v>
      </c>
      <c r="DW294">
        <v>1120506</v>
      </c>
      <c r="DX294">
        <v>1207754</v>
      </c>
      <c r="DY294">
        <v>1218780</v>
      </c>
      <c r="DZ294">
        <v>1287777</v>
      </c>
      <c r="EA294">
        <v>1078713</v>
      </c>
      <c r="EB294">
        <v>1116440</v>
      </c>
      <c r="EC294">
        <v>1090801</v>
      </c>
      <c r="ED294">
        <v>1165661</v>
      </c>
      <c r="EE294">
        <v>1122817</v>
      </c>
      <c r="EF294">
        <v>1178387</v>
      </c>
      <c r="EG294">
        <v>1185935</v>
      </c>
      <c r="EH294">
        <v>1224614</v>
      </c>
      <c r="EI294">
        <v>1226061</v>
      </c>
      <c r="EJ294">
        <v>1298099</v>
      </c>
      <c r="EK294">
        <v>1266462</v>
      </c>
      <c r="EL294">
        <v>1364142</v>
      </c>
      <c r="EM294">
        <v>1364382</v>
      </c>
      <c r="EN294">
        <v>1374164</v>
      </c>
      <c r="EO294">
        <v>1416352</v>
      </c>
      <c r="EP294">
        <v>1516355</v>
      </c>
      <c r="EQ294">
        <v>1417687</v>
      </c>
      <c r="ER294">
        <v>1588345</v>
      </c>
      <c r="ES294">
        <v>1557264</v>
      </c>
      <c r="ET294">
        <v>1720754</v>
      </c>
      <c r="EU294">
        <v>1733819</v>
      </c>
      <c r="EV294">
        <v>1810944</v>
      </c>
      <c r="EW294">
        <v>1803667</v>
      </c>
      <c r="EX294">
        <v>0</v>
      </c>
    </row>
    <row r="295" spans="1:154">
      <c r="A295" t="s">
        <v>455</v>
      </c>
      <c r="B295">
        <v>8310</v>
      </c>
      <c r="C295">
        <v>6111</v>
      </c>
      <c r="D295">
        <v>3661</v>
      </c>
      <c r="E295">
        <v>6826</v>
      </c>
      <c r="F295">
        <v>4569</v>
      </c>
      <c r="G295">
        <v>2920</v>
      </c>
      <c r="H295">
        <v>3728</v>
      </c>
      <c r="I295">
        <v>4568</v>
      </c>
      <c r="J295">
        <v>3499</v>
      </c>
      <c r="K295">
        <v>3526</v>
      </c>
      <c r="L295">
        <v>3401</v>
      </c>
      <c r="M295">
        <v>3977</v>
      </c>
      <c r="N295">
        <v>4745</v>
      </c>
      <c r="O295">
        <v>3350</v>
      </c>
      <c r="P295">
        <v>4559</v>
      </c>
      <c r="Q295">
        <v>11398</v>
      </c>
      <c r="R295">
        <v>5462</v>
      </c>
      <c r="S295">
        <v>4070</v>
      </c>
      <c r="T295">
        <v>9297</v>
      </c>
      <c r="U295">
        <v>17025</v>
      </c>
      <c r="V295">
        <v>4124</v>
      </c>
      <c r="W295">
        <v>4187</v>
      </c>
      <c r="X295">
        <v>4920</v>
      </c>
      <c r="Y295">
        <v>8979</v>
      </c>
      <c r="Z295">
        <v>5829</v>
      </c>
      <c r="AA295">
        <v>3617</v>
      </c>
      <c r="AB295">
        <v>3876</v>
      </c>
      <c r="AC295">
        <v>4720</v>
      </c>
      <c r="AD295">
        <v>9901</v>
      </c>
      <c r="AE295">
        <v>3897</v>
      </c>
      <c r="AF295">
        <v>3744</v>
      </c>
      <c r="AG295">
        <v>8006</v>
      </c>
      <c r="AH295">
        <v>8015</v>
      </c>
      <c r="AI295">
        <v>4094</v>
      </c>
      <c r="AJ295">
        <v>14266</v>
      </c>
      <c r="AK295">
        <v>9580</v>
      </c>
      <c r="AL295">
        <v>5759</v>
      </c>
      <c r="AM295">
        <v>2882</v>
      </c>
      <c r="AN295">
        <v>10194</v>
      </c>
      <c r="AO295">
        <v>13412</v>
      </c>
      <c r="AP295">
        <v>9051</v>
      </c>
      <c r="AQ295">
        <v>4919</v>
      </c>
      <c r="AR295">
        <v>12627</v>
      </c>
      <c r="AS295">
        <v>13892</v>
      </c>
      <c r="AT295">
        <v>6672</v>
      </c>
      <c r="AU295">
        <v>5372</v>
      </c>
      <c r="AV295">
        <v>6050</v>
      </c>
      <c r="AW295">
        <v>8165</v>
      </c>
      <c r="AX295">
        <v>9521</v>
      </c>
      <c r="AY295">
        <v>11545</v>
      </c>
      <c r="AZ295">
        <v>12435</v>
      </c>
      <c r="BA295">
        <v>8535</v>
      </c>
      <c r="BB295">
        <v>18333</v>
      </c>
      <c r="BC295">
        <v>7557</v>
      </c>
      <c r="BD295">
        <v>14242</v>
      </c>
      <c r="BE295">
        <v>25113</v>
      </c>
      <c r="BF295">
        <v>8000</v>
      </c>
      <c r="BG295">
        <v>7267</v>
      </c>
      <c r="BH295">
        <v>28818</v>
      </c>
      <c r="BI295">
        <v>17673</v>
      </c>
      <c r="BJ295">
        <v>15186</v>
      </c>
      <c r="BK295">
        <v>6551</v>
      </c>
      <c r="BL295">
        <v>9709</v>
      </c>
      <c r="BM295">
        <v>7211</v>
      </c>
      <c r="BN295">
        <v>7496</v>
      </c>
      <c r="BO295">
        <v>4904</v>
      </c>
      <c r="BP295">
        <v>21296</v>
      </c>
      <c r="BQ295">
        <v>8942</v>
      </c>
      <c r="BR295">
        <v>6249</v>
      </c>
      <c r="BS295">
        <v>7335</v>
      </c>
      <c r="BT295">
        <v>7981</v>
      </c>
      <c r="BU295">
        <v>7986</v>
      </c>
      <c r="BV295">
        <v>7991</v>
      </c>
      <c r="BW295">
        <v>6258</v>
      </c>
      <c r="BX295">
        <v>16711</v>
      </c>
      <c r="BY295">
        <v>7947</v>
      </c>
      <c r="BZ295">
        <v>5669</v>
      </c>
      <c r="CA295">
        <v>5755</v>
      </c>
      <c r="CB295">
        <v>18344</v>
      </c>
      <c r="CC295">
        <v>5044</v>
      </c>
      <c r="CD295">
        <v>6171</v>
      </c>
      <c r="CE295">
        <v>5509</v>
      </c>
      <c r="CF295">
        <v>6810</v>
      </c>
      <c r="CG295">
        <v>6734</v>
      </c>
      <c r="CH295">
        <v>28511</v>
      </c>
      <c r="CI295">
        <v>4531</v>
      </c>
      <c r="CJ295">
        <v>6284</v>
      </c>
      <c r="CK295">
        <v>8643</v>
      </c>
      <c r="CL295">
        <v>5599</v>
      </c>
      <c r="CM295">
        <v>6135</v>
      </c>
      <c r="CN295">
        <v>7632</v>
      </c>
      <c r="CO295">
        <v>10218</v>
      </c>
      <c r="CP295">
        <v>7070</v>
      </c>
      <c r="CQ295">
        <v>6104</v>
      </c>
      <c r="CR295">
        <v>8511</v>
      </c>
      <c r="CS295">
        <v>8259</v>
      </c>
      <c r="CT295">
        <v>4787</v>
      </c>
      <c r="CU295">
        <v>7119</v>
      </c>
      <c r="CV295">
        <v>7304</v>
      </c>
      <c r="CW295">
        <v>7565</v>
      </c>
      <c r="CX295">
        <v>6044</v>
      </c>
      <c r="CY295">
        <v>6250</v>
      </c>
      <c r="CZ295">
        <v>6335</v>
      </c>
      <c r="DA295">
        <v>6278</v>
      </c>
      <c r="DB295">
        <v>6182</v>
      </c>
      <c r="DC295">
        <v>5503</v>
      </c>
      <c r="DD295">
        <v>4610</v>
      </c>
      <c r="DE295">
        <v>4618</v>
      </c>
      <c r="DF295">
        <v>4775</v>
      </c>
      <c r="DG295">
        <v>5664</v>
      </c>
      <c r="DH295">
        <v>5699</v>
      </c>
      <c r="DI295">
        <v>5601</v>
      </c>
      <c r="DJ295">
        <v>4960</v>
      </c>
      <c r="DK295">
        <v>4546</v>
      </c>
      <c r="DL295">
        <v>4955</v>
      </c>
      <c r="DM295">
        <v>5875</v>
      </c>
      <c r="DN295">
        <v>16379</v>
      </c>
      <c r="DO295">
        <v>5883</v>
      </c>
      <c r="DP295">
        <v>5257</v>
      </c>
      <c r="DQ295">
        <v>332749</v>
      </c>
      <c r="DR295">
        <v>365707</v>
      </c>
      <c r="DS295">
        <v>267395</v>
      </c>
      <c r="DT295">
        <v>316241</v>
      </c>
      <c r="DU295">
        <v>273562</v>
      </c>
      <c r="DV295">
        <v>191872</v>
      </c>
      <c r="DW295">
        <v>216721</v>
      </c>
      <c r="DX295">
        <v>287813</v>
      </c>
      <c r="DY295">
        <v>308087</v>
      </c>
      <c r="DZ295">
        <v>340914</v>
      </c>
      <c r="EA295">
        <v>116412</v>
      </c>
      <c r="EB295">
        <v>135277</v>
      </c>
      <c r="EC295">
        <v>56408</v>
      </c>
      <c r="ED295">
        <v>85865</v>
      </c>
      <c r="EE295">
        <v>43630</v>
      </c>
      <c r="EF295">
        <v>91536</v>
      </c>
      <c r="EG295">
        <v>85568</v>
      </c>
      <c r="EH295">
        <v>92870</v>
      </c>
      <c r="EI295">
        <v>79383</v>
      </c>
      <c r="EJ295">
        <v>134979</v>
      </c>
      <c r="EK295">
        <v>88553</v>
      </c>
      <c r="EL295">
        <v>162633</v>
      </c>
      <c r="EM295">
        <v>142468</v>
      </c>
      <c r="EN295">
        <v>139445</v>
      </c>
      <c r="EO295">
        <v>158461</v>
      </c>
      <c r="EP295">
        <v>223653</v>
      </c>
      <c r="EQ295">
        <v>100280</v>
      </c>
      <c r="ER295">
        <v>254442</v>
      </c>
      <c r="ES295">
        <v>198907</v>
      </c>
      <c r="ET295">
        <v>333713</v>
      </c>
      <c r="EU295">
        <v>314048</v>
      </c>
      <c r="EV295">
        <v>363733</v>
      </c>
      <c r="EW295">
        <v>353453</v>
      </c>
      <c r="EX295">
        <v>0</v>
      </c>
    </row>
    <row r="296" spans="1:154">
      <c r="A296" t="s">
        <v>456</v>
      </c>
      <c r="B296">
        <v>8312</v>
      </c>
      <c r="C296">
        <v>385</v>
      </c>
      <c r="D296">
        <v>371</v>
      </c>
      <c r="E296">
        <v>337</v>
      </c>
      <c r="F296">
        <v>494</v>
      </c>
      <c r="G296">
        <v>586</v>
      </c>
      <c r="H296">
        <v>529</v>
      </c>
      <c r="I296">
        <v>466</v>
      </c>
      <c r="J296">
        <v>437</v>
      </c>
      <c r="K296">
        <v>494</v>
      </c>
      <c r="L296">
        <v>478</v>
      </c>
      <c r="M296">
        <v>457</v>
      </c>
      <c r="N296">
        <v>444</v>
      </c>
      <c r="O296">
        <v>484</v>
      </c>
      <c r="P296">
        <v>460</v>
      </c>
      <c r="Q296">
        <v>423</v>
      </c>
      <c r="R296">
        <v>429</v>
      </c>
      <c r="S296">
        <v>498</v>
      </c>
      <c r="T296">
        <v>533</v>
      </c>
      <c r="U296">
        <v>468</v>
      </c>
      <c r="V296">
        <v>463</v>
      </c>
      <c r="W296">
        <v>503</v>
      </c>
      <c r="X296">
        <v>523</v>
      </c>
      <c r="Y296">
        <v>465</v>
      </c>
      <c r="Z296">
        <v>513</v>
      </c>
      <c r="AA296">
        <v>554</v>
      </c>
      <c r="AB296">
        <v>588</v>
      </c>
      <c r="AC296">
        <v>546</v>
      </c>
      <c r="AD296">
        <v>550</v>
      </c>
      <c r="AE296">
        <v>617</v>
      </c>
      <c r="AF296">
        <v>601</v>
      </c>
      <c r="AG296">
        <v>492</v>
      </c>
      <c r="AH296">
        <v>427</v>
      </c>
      <c r="AI296">
        <v>518</v>
      </c>
      <c r="AJ296">
        <v>492</v>
      </c>
      <c r="AK296">
        <v>460</v>
      </c>
      <c r="AL296">
        <v>446</v>
      </c>
      <c r="AM296">
        <v>479</v>
      </c>
      <c r="AN296">
        <v>432</v>
      </c>
      <c r="AO296">
        <v>389</v>
      </c>
      <c r="AP296">
        <v>395</v>
      </c>
      <c r="AQ296">
        <v>457</v>
      </c>
      <c r="AR296">
        <v>474</v>
      </c>
      <c r="AS296">
        <v>440</v>
      </c>
      <c r="AT296">
        <v>455</v>
      </c>
      <c r="AU296">
        <v>540</v>
      </c>
      <c r="AV296">
        <v>580</v>
      </c>
      <c r="AW296">
        <v>527</v>
      </c>
      <c r="AX296">
        <v>561</v>
      </c>
      <c r="AY296">
        <v>623</v>
      </c>
      <c r="AZ296">
        <v>613</v>
      </c>
      <c r="BA296">
        <v>607</v>
      </c>
      <c r="BB296">
        <v>636</v>
      </c>
      <c r="BC296">
        <v>711</v>
      </c>
      <c r="BD296">
        <v>612</v>
      </c>
      <c r="BE296">
        <v>527</v>
      </c>
      <c r="BF296">
        <v>508</v>
      </c>
      <c r="BG296">
        <v>515</v>
      </c>
      <c r="BH296">
        <v>432</v>
      </c>
      <c r="BI296">
        <v>384</v>
      </c>
      <c r="BJ296">
        <v>377</v>
      </c>
      <c r="BK296">
        <v>370</v>
      </c>
      <c r="BL296">
        <v>353</v>
      </c>
      <c r="BM296">
        <v>363</v>
      </c>
      <c r="BN296">
        <v>335</v>
      </c>
      <c r="BO296">
        <v>361</v>
      </c>
      <c r="BP296">
        <v>319</v>
      </c>
      <c r="BQ296">
        <v>322</v>
      </c>
      <c r="BR296">
        <v>270</v>
      </c>
      <c r="BS296">
        <v>314</v>
      </c>
      <c r="BT296">
        <v>280</v>
      </c>
      <c r="BU296">
        <v>286</v>
      </c>
      <c r="BV296">
        <v>249</v>
      </c>
      <c r="BW296">
        <v>313</v>
      </c>
      <c r="BX296">
        <v>343</v>
      </c>
      <c r="BY296">
        <v>255</v>
      </c>
      <c r="BZ296">
        <v>225</v>
      </c>
      <c r="CA296">
        <v>265</v>
      </c>
      <c r="CB296">
        <v>204</v>
      </c>
      <c r="CC296">
        <v>92</v>
      </c>
      <c r="CD296">
        <v>85</v>
      </c>
      <c r="CE296">
        <v>135</v>
      </c>
      <c r="CF296">
        <v>90</v>
      </c>
      <c r="CG296">
        <v>93</v>
      </c>
      <c r="CH296">
        <v>109</v>
      </c>
      <c r="CI296">
        <v>174</v>
      </c>
      <c r="CJ296">
        <v>76</v>
      </c>
      <c r="CK296">
        <v>184</v>
      </c>
      <c r="CL296">
        <v>450</v>
      </c>
      <c r="CM296">
        <v>478</v>
      </c>
      <c r="CN296">
        <v>444</v>
      </c>
      <c r="CO296">
        <v>422</v>
      </c>
      <c r="CP296">
        <v>425</v>
      </c>
      <c r="CQ296">
        <v>412</v>
      </c>
      <c r="CR296">
        <v>395</v>
      </c>
      <c r="CS296">
        <v>380</v>
      </c>
      <c r="CT296">
        <v>367</v>
      </c>
      <c r="CU296">
        <v>373</v>
      </c>
      <c r="CV296">
        <v>365</v>
      </c>
      <c r="CW296">
        <v>341</v>
      </c>
      <c r="CX296">
        <v>321</v>
      </c>
      <c r="CY296">
        <v>366</v>
      </c>
      <c r="CZ296">
        <v>303</v>
      </c>
      <c r="DA296">
        <v>291</v>
      </c>
      <c r="DB296">
        <v>270</v>
      </c>
      <c r="DC296">
        <v>284</v>
      </c>
      <c r="DD296">
        <v>237</v>
      </c>
      <c r="DE296">
        <v>237</v>
      </c>
      <c r="DF296">
        <v>202</v>
      </c>
      <c r="DG296">
        <v>209</v>
      </c>
      <c r="DH296">
        <v>174</v>
      </c>
      <c r="DI296">
        <v>150</v>
      </c>
      <c r="DJ296">
        <v>252</v>
      </c>
      <c r="DK296">
        <v>301</v>
      </c>
      <c r="DL296">
        <v>306</v>
      </c>
      <c r="DM296">
        <v>336</v>
      </c>
      <c r="DN296">
        <v>259</v>
      </c>
      <c r="DO296">
        <v>331</v>
      </c>
      <c r="DP296">
        <v>279</v>
      </c>
      <c r="DQ296">
        <v>270</v>
      </c>
      <c r="DR296">
        <v>259</v>
      </c>
      <c r="DS296">
        <v>310</v>
      </c>
      <c r="DT296">
        <v>318</v>
      </c>
      <c r="DU296">
        <v>293</v>
      </c>
      <c r="DV296">
        <v>239</v>
      </c>
      <c r="DW296">
        <v>223</v>
      </c>
      <c r="DX296">
        <v>233</v>
      </c>
      <c r="DY296">
        <v>237</v>
      </c>
      <c r="DZ296">
        <v>177</v>
      </c>
      <c r="EA296">
        <v>209</v>
      </c>
      <c r="EB296">
        <v>147</v>
      </c>
      <c r="EC296">
        <v>124</v>
      </c>
      <c r="ED296">
        <v>128</v>
      </c>
      <c r="EE296">
        <v>150</v>
      </c>
      <c r="EF296">
        <v>117</v>
      </c>
      <c r="EG296">
        <v>122</v>
      </c>
      <c r="EH296">
        <v>150</v>
      </c>
      <c r="EI296">
        <v>231</v>
      </c>
      <c r="EJ296">
        <v>121</v>
      </c>
      <c r="EK296">
        <v>167</v>
      </c>
      <c r="EL296">
        <v>234</v>
      </c>
      <c r="EM296">
        <v>279</v>
      </c>
      <c r="EN296">
        <v>146</v>
      </c>
      <c r="EO296">
        <v>159</v>
      </c>
      <c r="EP296">
        <v>201</v>
      </c>
      <c r="EQ296">
        <v>196</v>
      </c>
      <c r="ER296">
        <v>102</v>
      </c>
      <c r="ES296">
        <v>191</v>
      </c>
      <c r="ET296">
        <v>266</v>
      </c>
      <c r="EU296">
        <v>213</v>
      </c>
      <c r="EV296">
        <v>71</v>
      </c>
      <c r="EW296">
        <v>141</v>
      </c>
      <c r="EX296">
        <v>0</v>
      </c>
    </row>
    <row r="297" spans="1:154">
      <c r="A297" t="s">
        <v>457</v>
      </c>
      <c r="B297">
        <v>8314</v>
      </c>
      <c r="C297">
        <v>5726</v>
      </c>
      <c r="D297">
        <v>3290</v>
      </c>
      <c r="E297">
        <v>6489</v>
      </c>
      <c r="F297">
        <v>4075</v>
      </c>
      <c r="G297">
        <v>2334</v>
      </c>
      <c r="H297">
        <v>3199</v>
      </c>
      <c r="I297">
        <v>4102</v>
      </c>
      <c r="J297">
        <v>3062</v>
      </c>
      <c r="K297">
        <v>3032</v>
      </c>
      <c r="L297">
        <v>2923</v>
      </c>
      <c r="M297">
        <v>3520</v>
      </c>
      <c r="N297">
        <v>4301</v>
      </c>
      <c r="O297">
        <v>2866</v>
      </c>
      <c r="P297">
        <v>4099</v>
      </c>
      <c r="Q297">
        <v>10975</v>
      </c>
      <c r="R297">
        <v>5033</v>
      </c>
      <c r="S297">
        <v>3572</v>
      </c>
      <c r="T297">
        <v>8764</v>
      </c>
      <c r="U297">
        <v>16557</v>
      </c>
      <c r="V297">
        <v>3661</v>
      </c>
      <c r="W297">
        <v>3684</v>
      </c>
      <c r="X297">
        <v>4397</v>
      </c>
      <c r="Y297">
        <v>8514</v>
      </c>
      <c r="Z297">
        <v>5316</v>
      </c>
      <c r="AA297">
        <v>3063</v>
      </c>
      <c r="AB297">
        <v>3288</v>
      </c>
      <c r="AC297">
        <v>4174</v>
      </c>
      <c r="AD297">
        <v>9351</v>
      </c>
      <c r="AE297">
        <v>3280</v>
      </c>
      <c r="AF297">
        <v>3143</v>
      </c>
      <c r="AG297">
        <v>7514</v>
      </c>
      <c r="AH297">
        <v>7588</v>
      </c>
      <c r="AI297">
        <v>3576</v>
      </c>
      <c r="AJ297">
        <v>13774</v>
      </c>
      <c r="AK297">
        <v>9120</v>
      </c>
      <c r="AL297">
        <v>5313</v>
      </c>
      <c r="AM297">
        <v>2403</v>
      </c>
      <c r="AN297">
        <v>9762</v>
      </c>
      <c r="AO297">
        <v>13023</v>
      </c>
      <c r="AP297">
        <v>8656</v>
      </c>
      <c r="AQ297">
        <v>4462</v>
      </c>
      <c r="AR297">
        <v>12153</v>
      </c>
      <c r="AS297">
        <v>13452</v>
      </c>
      <c r="AT297">
        <v>6217</v>
      </c>
      <c r="AU297">
        <v>4832</v>
      </c>
      <c r="AV297">
        <v>5470</v>
      </c>
      <c r="AW297">
        <v>7638</v>
      </c>
      <c r="AX297">
        <v>8960</v>
      </c>
      <c r="AY297">
        <v>10922</v>
      </c>
      <c r="AZ297">
        <v>11822</v>
      </c>
      <c r="BA297">
        <v>7928</v>
      </c>
      <c r="BB297">
        <v>17697</v>
      </c>
      <c r="BC297">
        <v>6846</v>
      </c>
      <c r="BD297">
        <v>13630</v>
      </c>
      <c r="BE297">
        <v>24586</v>
      </c>
      <c r="BF297">
        <v>7492</v>
      </c>
      <c r="BG297">
        <v>6752</v>
      </c>
      <c r="BH297">
        <v>28386</v>
      </c>
      <c r="BI297">
        <v>17289</v>
      </c>
      <c r="BJ297">
        <v>14809</v>
      </c>
      <c r="BK297">
        <v>6181</v>
      </c>
      <c r="BL297">
        <v>9356</v>
      </c>
      <c r="BM297">
        <v>6848</v>
      </c>
      <c r="BN297">
        <v>7161</v>
      </c>
      <c r="BO297">
        <v>4543</v>
      </c>
      <c r="BP297">
        <v>20977</v>
      </c>
      <c r="BQ297">
        <v>8620</v>
      </c>
      <c r="BR297">
        <v>5979</v>
      </c>
      <c r="BS297">
        <v>7021</v>
      </c>
      <c r="BT297">
        <v>7701</v>
      </c>
      <c r="BU297">
        <v>7700</v>
      </c>
      <c r="BV297">
        <v>7742</v>
      </c>
      <c r="BW297">
        <v>5945</v>
      </c>
      <c r="BX297">
        <v>16368</v>
      </c>
      <c r="BY297">
        <v>7692</v>
      </c>
      <c r="BZ297">
        <v>5444</v>
      </c>
      <c r="CA297">
        <v>5490</v>
      </c>
      <c r="CB297">
        <v>18140</v>
      </c>
      <c r="CC297">
        <v>4952</v>
      </c>
      <c r="CD297">
        <v>6086</v>
      </c>
      <c r="CE297">
        <v>5374</v>
      </c>
      <c r="CF297">
        <v>6720</v>
      </c>
      <c r="CG297">
        <v>6641</v>
      </c>
      <c r="CH297">
        <v>28402</v>
      </c>
      <c r="CI297">
        <v>4357</v>
      </c>
      <c r="CJ297">
        <v>6208</v>
      </c>
      <c r="CK297">
        <v>8459</v>
      </c>
      <c r="CL297">
        <v>5149</v>
      </c>
      <c r="CM297">
        <v>5657</v>
      </c>
      <c r="CN297">
        <v>7188</v>
      </c>
      <c r="CO297">
        <v>9796</v>
      </c>
      <c r="CP297">
        <v>6645</v>
      </c>
      <c r="CQ297">
        <v>5692</v>
      </c>
      <c r="CR297">
        <v>8116</v>
      </c>
      <c r="CS297">
        <v>7879</v>
      </c>
      <c r="CT297">
        <v>4420</v>
      </c>
      <c r="CU297">
        <v>6746</v>
      </c>
      <c r="CV297">
        <v>6939</v>
      </c>
      <c r="CW297">
        <v>7224</v>
      </c>
      <c r="CX297">
        <v>5723</v>
      </c>
      <c r="CY297">
        <v>5884</v>
      </c>
      <c r="CZ297">
        <v>6032</v>
      </c>
      <c r="DA297">
        <v>5987</v>
      </c>
      <c r="DB297">
        <v>5912</v>
      </c>
      <c r="DC297">
        <v>5219</v>
      </c>
      <c r="DD297">
        <v>4373</v>
      </c>
      <c r="DE297">
        <v>4381</v>
      </c>
      <c r="DF297">
        <v>4573</v>
      </c>
      <c r="DG297">
        <v>5455</v>
      </c>
      <c r="DH297">
        <v>5525</v>
      </c>
      <c r="DI297">
        <v>5451</v>
      </c>
      <c r="DJ297">
        <v>4708</v>
      </c>
      <c r="DK297">
        <v>4245</v>
      </c>
      <c r="DL297">
        <v>4649</v>
      </c>
      <c r="DM297">
        <v>5539</v>
      </c>
      <c r="DN297">
        <v>16120</v>
      </c>
      <c r="DO297">
        <v>5552</v>
      </c>
      <c r="DP297">
        <v>4978</v>
      </c>
      <c r="DQ297">
        <v>32988</v>
      </c>
      <c r="DR297">
        <v>106123</v>
      </c>
      <c r="DS297">
        <v>67151</v>
      </c>
      <c r="DT297">
        <v>115984</v>
      </c>
      <c r="DU297">
        <v>108324</v>
      </c>
      <c r="DV297">
        <v>186632</v>
      </c>
      <c r="DW297">
        <v>91519</v>
      </c>
      <c r="DX297">
        <v>87615</v>
      </c>
      <c r="DY297">
        <v>107888</v>
      </c>
      <c r="DZ297">
        <v>140773</v>
      </c>
      <c r="EA297">
        <v>111203</v>
      </c>
      <c r="EB297">
        <v>130130</v>
      </c>
      <c r="EC297">
        <v>56284</v>
      </c>
      <c r="ED297">
        <v>85737</v>
      </c>
      <c r="EE297">
        <v>43480</v>
      </c>
      <c r="EF297">
        <v>91419</v>
      </c>
      <c r="EG297">
        <v>85446</v>
      </c>
      <c r="EH297">
        <v>92720</v>
      </c>
      <c r="EI297">
        <v>79152</v>
      </c>
      <c r="EJ297">
        <v>134858</v>
      </c>
      <c r="EK297">
        <v>88386</v>
      </c>
      <c r="EL297">
        <v>162399</v>
      </c>
      <c r="EM297">
        <v>142189</v>
      </c>
      <c r="EN297">
        <v>139299</v>
      </c>
      <c r="EO297">
        <v>158302</v>
      </c>
      <c r="EP297">
        <v>223452</v>
      </c>
      <c r="EQ297">
        <v>100084</v>
      </c>
      <c r="ER297">
        <v>254340</v>
      </c>
      <c r="ES297">
        <v>198716</v>
      </c>
      <c r="ET297">
        <v>333447</v>
      </c>
      <c r="EU297">
        <v>313835</v>
      </c>
      <c r="EV297">
        <v>363662</v>
      </c>
      <c r="EW297">
        <v>353312</v>
      </c>
      <c r="EX297">
        <v>0</v>
      </c>
    </row>
    <row r="298" spans="1:154">
      <c r="A298" t="s">
        <v>458</v>
      </c>
      <c r="B298">
        <v>8316</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299491</v>
      </c>
      <c r="DR298">
        <v>259325</v>
      </c>
      <c r="DS298">
        <v>199934</v>
      </c>
      <c r="DT298">
        <v>199939</v>
      </c>
      <c r="DU298">
        <v>164945</v>
      </c>
      <c r="DV298">
        <v>5001</v>
      </c>
      <c r="DW298">
        <v>124979</v>
      </c>
      <c r="DX298">
        <v>199965</v>
      </c>
      <c r="DY298">
        <v>199962</v>
      </c>
      <c r="DZ298">
        <v>199964</v>
      </c>
      <c r="EA298">
        <v>5000</v>
      </c>
      <c r="EB298">
        <v>5000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row>
    <row r="299" spans="1:154">
      <c r="A299" t="s">
        <v>459</v>
      </c>
      <c r="B299">
        <v>8308</v>
      </c>
      <c r="C299">
        <v>552</v>
      </c>
      <c r="D299">
        <v>571</v>
      </c>
      <c r="E299">
        <v>473</v>
      </c>
      <c r="F299">
        <v>785</v>
      </c>
      <c r="G299">
        <v>572</v>
      </c>
      <c r="H299">
        <v>814</v>
      </c>
      <c r="I299">
        <v>545</v>
      </c>
      <c r="J299">
        <v>543</v>
      </c>
      <c r="K299">
        <v>528</v>
      </c>
      <c r="L299">
        <v>468</v>
      </c>
      <c r="M299">
        <v>501</v>
      </c>
      <c r="N299">
        <v>684</v>
      </c>
      <c r="O299">
        <v>552</v>
      </c>
      <c r="P299">
        <v>731</v>
      </c>
      <c r="Q299">
        <v>512</v>
      </c>
      <c r="R299">
        <v>435</v>
      </c>
      <c r="S299">
        <v>587</v>
      </c>
      <c r="T299">
        <v>379</v>
      </c>
      <c r="U299">
        <v>487</v>
      </c>
      <c r="V299">
        <v>461</v>
      </c>
      <c r="W299">
        <v>509</v>
      </c>
      <c r="X299">
        <v>412</v>
      </c>
      <c r="Y299">
        <v>386</v>
      </c>
      <c r="Z299">
        <v>422</v>
      </c>
      <c r="AA299">
        <v>394</v>
      </c>
      <c r="AB299">
        <v>439</v>
      </c>
      <c r="AC299">
        <v>724</v>
      </c>
      <c r="AD299">
        <v>540</v>
      </c>
      <c r="AE299">
        <v>338</v>
      </c>
      <c r="AF299">
        <v>370</v>
      </c>
      <c r="AG299">
        <v>382</v>
      </c>
      <c r="AH299">
        <v>424</v>
      </c>
      <c r="AI299">
        <v>466</v>
      </c>
      <c r="AJ299">
        <v>346</v>
      </c>
      <c r="AK299">
        <v>507</v>
      </c>
      <c r="AL299">
        <v>313</v>
      </c>
      <c r="AM299">
        <v>649</v>
      </c>
      <c r="AN299">
        <v>443</v>
      </c>
      <c r="AO299">
        <v>392</v>
      </c>
      <c r="AP299">
        <v>374</v>
      </c>
      <c r="AQ299">
        <v>415</v>
      </c>
      <c r="AR299">
        <v>288</v>
      </c>
      <c r="AS299">
        <v>366</v>
      </c>
      <c r="AT299">
        <v>607</v>
      </c>
      <c r="AU299">
        <v>302</v>
      </c>
      <c r="AV299">
        <v>382</v>
      </c>
      <c r="AW299">
        <v>437</v>
      </c>
      <c r="AX299">
        <v>390</v>
      </c>
      <c r="AY299">
        <v>236</v>
      </c>
      <c r="AZ299">
        <v>234</v>
      </c>
      <c r="BA299">
        <v>392</v>
      </c>
      <c r="BB299">
        <v>985</v>
      </c>
      <c r="BC299">
        <v>384</v>
      </c>
      <c r="BD299">
        <v>233</v>
      </c>
      <c r="BE299">
        <v>554</v>
      </c>
      <c r="BF299">
        <v>237</v>
      </c>
      <c r="BG299">
        <v>327</v>
      </c>
      <c r="BH299">
        <v>294</v>
      </c>
      <c r="BI299">
        <v>508</v>
      </c>
      <c r="BJ299">
        <v>396</v>
      </c>
      <c r="BK299">
        <v>460</v>
      </c>
      <c r="BL299">
        <v>615</v>
      </c>
      <c r="BM299">
        <v>347</v>
      </c>
      <c r="BN299">
        <v>256</v>
      </c>
      <c r="BO299">
        <v>380</v>
      </c>
      <c r="BP299">
        <v>182</v>
      </c>
      <c r="BQ299">
        <v>219</v>
      </c>
      <c r="BR299">
        <v>404</v>
      </c>
      <c r="BS299">
        <v>210</v>
      </c>
      <c r="BT299">
        <v>191</v>
      </c>
      <c r="BU299">
        <v>270</v>
      </c>
      <c r="BV299">
        <v>181</v>
      </c>
      <c r="BW299">
        <v>926</v>
      </c>
      <c r="BX299">
        <v>195</v>
      </c>
      <c r="BY299">
        <v>193</v>
      </c>
      <c r="BZ299">
        <v>464</v>
      </c>
      <c r="CA299">
        <v>177</v>
      </c>
      <c r="CB299">
        <v>211</v>
      </c>
      <c r="CC299">
        <v>357</v>
      </c>
      <c r="CD299">
        <v>177</v>
      </c>
      <c r="CE299">
        <v>180</v>
      </c>
      <c r="CF299">
        <v>425</v>
      </c>
      <c r="CG299">
        <v>256</v>
      </c>
      <c r="CH299">
        <v>85</v>
      </c>
      <c r="CI299">
        <v>138</v>
      </c>
      <c r="CJ299">
        <v>118</v>
      </c>
      <c r="CK299">
        <v>152</v>
      </c>
      <c r="CL299">
        <v>229</v>
      </c>
      <c r="CM299">
        <v>83</v>
      </c>
      <c r="CN299">
        <v>115</v>
      </c>
      <c r="CO299">
        <v>622</v>
      </c>
      <c r="CP299">
        <v>74</v>
      </c>
      <c r="CQ299">
        <v>267</v>
      </c>
      <c r="CR299">
        <v>103</v>
      </c>
      <c r="CS299">
        <v>164</v>
      </c>
      <c r="CT299">
        <v>146</v>
      </c>
      <c r="CU299">
        <v>267</v>
      </c>
      <c r="CV299">
        <v>917</v>
      </c>
      <c r="CW299">
        <v>96</v>
      </c>
      <c r="CX299">
        <v>176</v>
      </c>
      <c r="CY299">
        <v>97</v>
      </c>
      <c r="CZ299">
        <v>293</v>
      </c>
      <c r="DA299">
        <v>142</v>
      </c>
      <c r="DB299">
        <v>95</v>
      </c>
      <c r="DC299">
        <v>153</v>
      </c>
      <c r="DD299">
        <v>117</v>
      </c>
      <c r="DE299">
        <v>115</v>
      </c>
      <c r="DF299">
        <v>95</v>
      </c>
      <c r="DG299">
        <v>98</v>
      </c>
      <c r="DH299">
        <v>156</v>
      </c>
      <c r="DI299">
        <v>112</v>
      </c>
      <c r="DJ299">
        <v>113</v>
      </c>
      <c r="DK299">
        <v>104</v>
      </c>
      <c r="DL299">
        <v>211</v>
      </c>
      <c r="DM299">
        <v>128</v>
      </c>
      <c r="DN299">
        <v>111</v>
      </c>
      <c r="DO299">
        <v>113</v>
      </c>
      <c r="DP299">
        <v>226</v>
      </c>
      <c r="DQ299">
        <v>131</v>
      </c>
      <c r="DR299">
        <v>1380</v>
      </c>
      <c r="DS299">
        <v>1154</v>
      </c>
      <c r="DT299">
        <v>1764</v>
      </c>
      <c r="DU299">
        <v>1918</v>
      </c>
      <c r="DV299">
        <v>2425</v>
      </c>
      <c r="DW299">
        <v>1683</v>
      </c>
      <c r="DX299">
        <v>1229</v>
      </c>
      <c r="DY299">
        <v>2487</v>
      </c>
      <c r="DZ299">
        <v>3352</v>
      </c>
      <c r="EA299">
        <v>141</v>
      </c>
      <c r="EB299">
        <v>378</v>
      </c>
      <c r="EC299">
        <v>2643</v>
      </c>
      <c r="ED299">
        <v>153</v>
      </c>
      <c r="EE299">
        <v>155</v>
      </c>
      <c r="EF299">
        <v>1608</v>
      </c>
      <c r="EG299">
        <v>5652</v>
      </c>
      <c r="EH299">
        <v>6455</v>
      </c>
      <c r="EI299">
        <v>9213</v>
      </c>
      <c r="EJ299">
        <v>10050</v>
      </c>
      <c r="EK299">
        <v>8965</v>
      </c>
      <c r="EL299">
        <v>7997</v>
      </c>
      <c r="EM299">
        <v>7003</v>
      </c>
      <c r="EN299">
        <v>5970</v>
      </c>
      <c r="EO299">
        <v>5259</v>
      </c>
      <c r="EP299">
        <v>5259</v>
      </c>
      <c r="EQ299">
        <v>5246</v>
      </c>
      <c r="ER299">
        <v>5264</v>
      </c>
      <c r="ES299">
        <v>6246</v>
      </c>
      <c r="ET299">
        <v>5246</v>
      </c>
      <c r="EU299">
        <v>5215</v>
      </c>
      <c r="EV299">
        <v>5225</v>
      </c>
      <c r="EW299">
        <v>5196</v>
      </c>
      <c r="EX299">
        <v>0</v>
      </c>
    </row>
    <row r="300" spans="1:154">
      <c r="A300" t="s">
        <v>460</v>
      </c>
      <c r="B300">
        <v>8318</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511</v>
      </c>
      <c r="AF300">
        <v>450</v>
      </c>
      <c r="AG300">
        <v>663</v>
      </c>
      <c r="AH300">
        <v>917</v>
      </c>
      <c r="AI300">
        <v>577</v>
      </c>
      <c r="AJ300">
        <v>458</v>
      </c>
      <c r="AK300">
        <v>419</v>
      </c>
      <c r="AL300">
        <v>1027</v>
      </c>
      <c r="AM300">
        <v>436</v>
      </c>
      <c r="AN300">
        <v>351</v>
      </c>
      <c r="AO300">
        <v>358</v>
      </c>
      <c r="AP300">
        <v>548</v>
      </c>
      <c r="AQ300">
        <v>246</v>
      </c>
      <c r="AR300">
        <v>156</v>
      </c>
      <c r="AS300">
        <v>209</v>
      </c>
      <c r="AT300">
        <v>1222</v>
      </c>
      <c r="AU300">
        <v>241</v>
      </c>
      <c r="AV300">
        <v>183</v>
      </c>
      <c r="AW300">
        <v>235</v>
      </c>
      <c r="AX300">
        <v>162</v>
      </c>
      <c r="AY300">
        <v>124</v>
      </c>
      <c r="AZ300">
        <v>141</v>
      </c>
      <c r="BA300">
        <v>213</v>
      </c>
      <c r="BB300">
        <v>1626</v>
      </c>
      <c r="BC300">
        <v>175</v>
      </c>
      <c r="BD300">
        <v>165</v>
      </c>
      <c r="BE300">
        <v>216</v>
      </c>
      <c r="BF300">
        <v>247</v>
      </c>
      <c r="BG300">
        <v>212</v>
      </c>
      <c r="BH300">
        <v>183</v>
      </c>
      <c r="BI300">
        <v>200</v>
      </c>
      <c r="BJ300">
        <v>285</v>
      </c>
      <c r="BK300">
        <v>210</v>
      </c>
      <c r="BL300">
        <v>177</v>
      </c>
      <c r="BM300">
        <v>215</v>
      </c>
      <c r="BN300">
        <v>772</v>
      </c>
      <c r="BO300">
        <v>290</v>
      </c>
      <c r="BP300">
        <v>131</v>
      </c>
      <c r="BQ300">
        <v>218</v>
      </c>
      <c r="BR300">
        <v>818</v>
      </c>
      <c r="BS300">
        <v>234</v>
      </c>
      <c r="BT300">
        <v>223</v>
      </c>
      <c r="BU300">
        <v>269</v>
      </c>
      <c r="BV300">
        <v>785</v>
      </c>
      <c r="BW300">
        <v>247</v>
      </c>
      <c r="BX300">
        <v>211</v>
      </c>
      <c r="BY300">
        <v>288</v>
      </c>
      <c r="BZ300">
        <v>799</v>
      </c>
      <c r="CA300">
        <v>255</v>
      </c>
      <c r="CB300">
        <v>198</v>
      </c>
      <c r="CC300">
        <v>254</v>
      </c>
      <c r="CD300">
        <v>1501</v>
      </c>
      <c r="CE300">
        <v>98</v>
      </c>
      <c r="CF300">
        <v>96</v>
      </c>
      <c r="CG300">
        <v>62</v>
      </c>
      <c r="CH300">
        <v>1123</v>
      </c>
      <c r="CI300">
        <v>61</v>
      </c>
      <c r="CJ300">
        <v>76</v>
      </c>
      <c r="CK300">
        <v>51</v>
      </c>
      <c r="CL300">
        <v>1249</v>
      </c>
      <c r="CM300">
        <v>116</v>
      </c>
      <c r="CN300">
        <v>138</v>
      </c>
      <c r="CO300">
        <v>63</v>
      </c>
      <c r="CP300">
        <v>693</v>
      </c>
      <c r="CQ300">
        <v>74</v>
      </c>
      <c r="CR300">
        <v>84</v>
      </c>
      <c r="CS300">
        <v>84</v>
      </c>
      <c r="CT300">
        <v>1052</v>
      </c>
      <c r="CU300">
        <v>81</v>
      </c>
      <c r="CV300">
        <v>67</v>
      </c>
      <c r="CW300">
        <v>87</v>
      </c>
      <c r="CX300">
        <v>578</v>
      </c>
      <c r="CY300">
        <v>95</v>
      </c>
      <c r="CZ300">
        <v>100</v>
      </c>
      <c r="DA300">
        <v>103</v>
      </c>
      <c r="DB300">
        <v>1142</v>
      </c>
      <c r="DC300">
        <v>90</v>
      </c>
      <c r="DD300">
        <v>111</v>
      </c>
      <c r="DE300">
        <v>107</v>
      </c>
      <c r="DF300">
        <v>2019</v>
      </c>
      <c r="DG300">
        <v>76</v>
      </c>
      <c r="DH300">
        <v>87</v>
      </c>
      <c r="DI300">
        <v>94</v>
      </c>
      <c r="DJ300">
        <v>812</v>
      </c>
      <c r="DK300">
        <v>88</v>
      </c>
      <c r="DL300">
        <v>77</v>
      </c>
      <c r="DM300">
        <v>86</v>
      </c>
      <c r="DN300">
        <v>1684</v>
      </c>
      <c r="DO300">
        <v>94</v>
      </c>
      <c r="DP300">
        <v>139</v>
      </c>
      <c r="DQ300">
        <v>26185</v>
      </c>
      <c r="DR300">
        <v>21073</v>
      </c>
      <c r="DS300">
        <v>20874</v>
      </c>
      <c r="DT300">
        <v>19973</v>
      </c>
      <c r="DU300">
        <v>15855</v>
      </c>
      <c r="DV300">
        <v>35115</v>
      </c>
      <c r="DW300">
        <v>19315</v>
      </c>
      <c r="DX300">
        <v>27368</v>
      </c>
      <c r="DY300">
        <v>4005</v>
      </c>
      <c r="DZ300">
        <v>13483</v>
      </c>
      <c r="EA300">
        <v>10156</v>
      </c>
      <c r="EB300">
        <v>7259</v>
      </c>
      <c r="EC300">
        <v>44794</v>
      </c>
      <c r="ED300">
        <v>64624</v>
      </c>
      <c r="EE300">
        <v>36876</v>
      </c>
      <c r="EF300">
        <v>29940</v>
      </c>
      <c r="EG300">
        <v>22633</v>
      </c>
      <c r="EH300">
        <v>27201</v>
      </c>
      <c r="EI300">
        <v>20169</v>
      </c>
      <c r="EJ300">
        <v>19497</v>
      </c>
      <c r="EK300">
        <v>24075</v>
      </c>
      <c r="EL300">
        <v>25906</v>
      </c>
      <c r="EM300">
        <v>10834</v>
      </c>
      <c r="EN300">
        <v>11176</v>
      </c>
      <c r="EO300">
        <v>26902</v>
      </c>
      <c r="EP300">
        <v>20155</v>
      </c>
      <c r="EQ300">
        <v>20894</v>
      </c>
      <c r="ER300">
        <v>28233</v>
      </c>
      <c r="ES300">
        <v>32119</v>
      </c>
      <c r="ET300">
        <v>31058</v>
      </c>
      <c r="EU300">
        <v>41247</v>
      </c>
      <c r="EV300">
        <v>51250</v>
      </c>
      <c r="EW300">
        <v>39799</v>
      </c>
      <c r="EX300">
        <v>0</v>
      </c>
    </row>
    <row r="301" spans="1:154">
      <c r="A301" t="s">
        <v>461</v>
      </c>
      <c r="B301">
        <v>8320</v>
      </c>
      <c r="C301">
        <v>99719</v>
      </c>
      <c r="D301">
        <v>103273</v>
      </c>
      <c r="E301">
        <v>105118</v>
      </c>
      <c r="F301">
        <v>107114</v>
      </c>
      <c r="G301">
        <v>107671</v>
      </c>
      <c r="H301">
        <v>111019</v>
      </c>
      <c r="I301">
        <v>112575</v>
      </c>
      <c r="J301">
        <v>117429</v>
      </c>
      <c r="K301">
        <v>116620</v>
      </c>
      <c r="L301">
        <v>119503</v>
      </c>
      <c r="M301">
        <v>119302</v>
      </c>
      <c r="N301">
        <v>126925</v>
      </c>
      <c r="O301">
        <v>125941</v>
      </c>
      <c r="P301">
        <v>128010</v>
      </c>
      <c r="Q301">
        <v>130007</v>
      </c>
      <c r="R301">
        <v>136608</v>
      </c>
      <c r="S301">
        <v>137422</v>
      </c>
      <c r="T301">
        <v>141575</v>
      </c>
      <c r="U301">
        <v>145389</v>
      </c>
      <c r="V301">
        <v>150912</v>
      </c>
      <c r="W301">
        <v>151379</v>
      </c>
      <c r="X301">
        <v>156972</v>
      </c>
      <c r="Y301">
        <v>156966</v>
      </c>
      <c r="Z301">
        <v>159523</v>
      </c>
      <c r="AA301">
        <v>161113</v>
      </c>
      <c r="AB301">
        <v>167017</v>
      </c>
      <c r="AC301">
        <v>166232</v>
      </c>
      <c r="AD301">
        <v>171928</v>
      </c>
      <c r="AE301">
        <v>171958</v>
      </c>
      <c r="AF301">
        <v>177060</v>
      </c>
      <c r="AG301">
        <v>178021</v>
      </c>
      <c r="AH301">
        <v>186345</v>
      </c>
      <c r="AI301">
        <v>185306</v>
      </c>
      <c r="AJ301">
        <v>191212</v>
      </c>
      <c r="AK301">
        <v>192363</v>
      </c>
      <c r="AL301">
        <v>205333</v>
      </c>
      <c r="AM301">
        <v>203963</v>
      </c>
      <c r="AN301">
        <v>209910</v>
      </c>
      <c r="AO301">
        <v>213428</v>
      </c>
      <c r="AP301">
        <v>220088</v>
      </c>
      <c r="AQ301">
        <v>220752</v>
      </c>
      <c r="AR301">
        <v>226406</v>
      </c>
      <c r="AS301">
        <v>224458</v>
      </c>
      <c r="AT301">
        <v>231784</v>
      </c>
      <c r="AU301">
        <v>234426</v>
      </c>
      <c r="AV301">
        <v>242705</v>
      </c>
      <c r="AW301">
        <v>247147</v>
      </c>
      <c r="AX301">
        <v>254373</v>
      </c>
      <c r="AY301">
        <v>261976</v>
      </c>
      <c r="AZ301">
        <v>265933</v>
      </c>
      <c r="BA301">
        <v>264752</v>
      </c>
      <c r="BB301">
        <v>274153</v>
      </c>
      <c r="BC301">
        <v>273870</v>
      </c>
      <c r="BD301">
        <v>281238</v>
      </c>
      <c r="BE301">
        <v>287724</v>
      </c>
      <c r="BF301">
        <v>302831</v>
      </c>
      <c r="BG301">
        <v>302256</v>
      </c>
      <c r="BH301">
        <v>311908</v>
      </c>
      <c r="BI301">
        <v>319790</v>
      </c>
      <c r="BJ301">
        <v>332600</v>
      </c>
      <c r="BK301">
        <v>337593</v>
      </c>
      <c r="BL301">
        <v>347727</v>
      </c>
      <c r="BM301">
        <v>354410</v>
      </c>
      <c r="BN301">
        <v>365714</v>
      </c>
      <c r="BO301">
        <v>370332</v>
      </c>
      <c r="BP301">
        <v>376878</v>
      </c>
      <c r="BQ301">
        <v>376194</v>
      </c>
      <c r="BR301">
        <v>383682</v>
      </c>
      <c r="BS301">
        <v>381894</v>
      </c>
      <c r="BT301">
        <v>389112</v>
      </c>
      <c r="BU301">
        <v>392145</v>
      </c>
      <c r="BV301">
        <v>405462</v>
      </c>
      <c r="BW301">
        <v>407376</v>
      </c>
      <c r="BX301">
        <v>415156</v>
      </c>
      <c r="BY301">
        <v>419671</v>
      </c>
      <c r="BZ301">
        <v>437323</v>
      </c>
      <c r="CA301">
        <v>437183</v>
      </c>
      <c r="CB301">
        <v>445387</v>
      </c>
      <c r="CC301">
        <v>455043</v>
      </c>
      <c r="CD301">
        <v>475427</v>
      </c>
      <c r="CE301">
        <v>479235</v>
      </c>
      <c r="CF301">
        <v>491475</v>
      </c>
      <c r="CG301">
        <v>503081</v>
      </c>
      <c r="CH301">
        <v>561804</v>
      </c>
      <c r="CI301">
        <v>528013</v>
      </c>
      <c r="CJ301">
        <v>534123</v>
      </c>
      <c r="CK301">
        <v>534118</v>
      </c>
      <c r="CL301">
        <v>549303</v>
      </c>
      <c r="CM301">
        <v>549853</v>
      </c>
      <c r="CN301">
        <v>559503</v>
      </c>
      <c r="CO301">
        <v>575356</v>
      </c>
      <c r="CP301">
        <v>595971</v>
      </c>
      <c r="CQ301">
        <v>606955</v>
      </c>
      <c r="CR301">
        <v>621351</v>
      </c>
      <c r="CS301">
        <v>622232</v>
      </c>
      <c r="CT301">
        <v>639700</v>
      </c>
      <c r="CU301">
        <v>647259</v>
      </c>
      <c r="CV301">
        <v>653775</v>
      </c>
      <c r="CW301">
        <v>657762</v>
      </c>
      <c r="CX301">
        <v>676236</v>
      </c>
      <c r="CY301">
        <v>675179</v>
      </c>
      <c r="CZ301">
        <v>689836</v>
      </c>
      <c r="DA301">
        <v>696353</v>
      </c>
      <c r="DB301">
        <v>713349</v>
      </c>
      <c r="DC301">
        <v>712509</v>
      </c>
      <c r="DD301">
        <v>719399</v>
      </c>
      <c r="DE301">
        <v>725321</v>
      </c>
      <c r="DF301">
        <v>743933</v>
      </c>
      <c r="DG301">
        <v>748751</v>
      </c>
      <c r="DH301">
        <v>754535</v>
      </c>
      <c r="DI301">
        <v>750508</v>
      </c>
      <c r="DJ301">
        <v>768464</v>
      </c>
      <c r="DK301">
        <v>764407</v>
      </c>
      <c r="DL301">
        <v>769342</v>
      </c>
      <c r="DM301">
        <v>769125</v>
      </c>
      <c r="DN301">
        <v>773941</v>
      </c>
      <c r="DO301">
        <v>769789</v>
      </c>
      <c r="DP301">
        <v>780652</v>
      </c>
      <c r="DQ301">
        <v>790268</v>
      </c>
      <c r="DR301">
        <v>832173</v>
      </c>
      <c r="DS301">
        <v>853410</v>
      </c>
      <c r="DT301">
        <v>858583</v>
      </c>
      <c r="DU301">
        <v>863046</v>
      </c>
      <c r="DV301">
        <v>873327</v>
      </c>
      <c r="DW301">
        <v>882787</v>
      </c>
      <c r="DX301">
        <v>891344</v>
      </c>
      <c r="DY301">
        <v>904201</v>
      </c>
      <c r="DZ301">
        <v>930028</v>
      </c>
      <c r="EA301">
        <v>952004</v>
      </c>
      <c r="EB301">
        <v>973526</v>
      </c>
      <c r="EC301">
        <v>986956</v>
      </c>
      <c r="ED301">
        <v>1015019</v>
      </c>
      <c r="EE301">
        <v>1042156</v>
      </c>
      <c r="EF301">
        <v>1055303</v>
      </c>
      <c r="EG301">
        <v>1072082</v>
      </c>
      <c r="EH301">
        <v>1098088</v>
      </c>
      <c r="EI301">
        <v>1117296</v>
      </c>
      <c r="EJ301">
        <v>1133573</v>
      </c>
      <c r="EK301">
        <v>1144869</v>
      </c>
      <c r="EL301">
        <v>1167606</v>
      </c>
      <c r="EM301">
        <v>1204077</v>
      </c>
      <c r="EN301">
        <v>1217573</v>
      </c>
      <c r="EO301">
        <v>1225730</v>
      </c>
      <c r="EP301">
        <v>1267288</v>
      </c>
      <c r="EQ301">
        <v>1291267</v>
      </c>
      <c r="ER301">
        <v>1300406</v>
      </c>
      <c r="ES301">
        <v>1319992</v>
      </c>
      <c r="ET301">
        <v>1350737</v>
      </c>
      <c r="EU301">
        <v>1373309</v>
      </c>
      <c r="EV301">
        <v>1390736</v>
      </c>
      <c r="EW301">
        <v>1405219</v>
      </c>
      <c r="EX301">
        <v>0</v>
      </c>
    </row>
    <row r="302" spans="1:154">
      <c r="A302" t="s">
        <v>462</v>
      </c>
      <c r="B302">
        <v>8240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21091</v>
      </c>
      <c r="CU302">
        <v>19418</v>
      </c>
      <c r="CV302">
        <v>22080</v>
      </c>
      <c r="CW302">
        <v>24983</v>
      </c>
      <c r="CX302">
        <v>25652</v>
      </c>
      <c r="CY302">
        <v>21701</v>
      </c>
      <c r="CZ302">
        <v>19228</v>
      </c>
      <c r="DA302">
        <v>25693</v>
      </c>
      <c r="DB302">
        <v>30783</v>
      </c>
      <c r="DC302">
        <v>24106</v>
      </c>
      <c r="DD302">
        <v>26183</v>
      </c>
      <c r="DE302">
        <v>26920</v>
      </c>
      <c r="DF302">
        <v>30505</v>
      </c>
      <c r="DG302">
        <v>26540</v>
      </c>
      <c r="DH302">
        <v>29164</v>
      </c>
      <c r="DI302">
        <v>31155</v>
      </c>
      <c r="DJ302">
        <v>29615</v>
      </c>
      <c r="DK302">
        <v>37283</v>
      </c>
      <c r="DL302">
        <v>32349</v>
      </c>
      <c r="DM302">
        <v>35689</v>
      </c>
      <c r="DN302">
        <v>43985</v>
      </c>
      <c r="DO302">
        <v>44101</v>
      </c>
      <c r="DP302">
        <v>43822</v>
      </c>
      <c r="DQ302">
        <v>77937</v>
      </c>
      <c r="DR302">
        <v>88352</v>
      </c>
      <c r="DS302">
        <v>70590</v>
      </c>
      <c r="DT302">
        <v>72669</v>
      </c>
      <c r="DU302">
        <v>68913</v>
      </c>
      <c r="DV302">
        <v>77732</v>
      </c>
      <c r="DW302">
        <v>57766</v>
      </c>
      <c r="DX302">
        <v>67223</v>
      </c>
      <c r="DY302">
        <v>63810</v>
      </c>
      <c r="DZ302">
        <v>59703</v>
      </c>
      <c r="EA302">
        <v>62171</v>
      </c>
      <c r="EB302">
        <v>70309</v>
      </c>
      <c r="EC302">
        <v>84123</v>
      </c>
      <c r="ED302">
        <v>99900</v>
      </c>
      <c r="EE302">
        <v>96671</v>
      </c>
      <c r="EF302">
        <v>85478</v>
      </c>
      <c r="EG302">
        <v>92743</v>
      </c>
      <c r="EH302">
        <v>107188</v>
      </c>
      <c r="EI302">
        <v>105457</v>
      </c>
      <c r="EJ302">
        <v>95153</v>
      </c>
      <c r="EK302">
        <v>157405</v>
      </c>
      <c r="EL302">
        <v>315924</v>
      </c>
      <c r="EM302">
        <v>341023</v>
      </c>
      <c r="EN302">
        <v>456501</v>
      </c>
      <c r="EO302">
        <v>410131</v>
      </c>
      <c r="EP302">
        <v>509837</v>
      </c>
      <c r="EQ302">
        <v>536859</v>
      </c>
      <c r="ER302">
        <v>558167</v>
      </c>
      <c r="ES302">
        <v>641081</v>
      </c>
      <c r="ET302">
        <v>712401</v>
      </c>
      <c r="EU302">
        <v>550546</v>
      </c>
      <c r="EV302">
        <v>543850</v>
      </c>
      <c r="EW302">
        <v>665045</v>
      </c>
      <c r="EX302">
        <v>0</v>
      </c>
    </row>
    <row r="303" spans="1:154">
      <c r="A303" t="s">
        <v>463</v>
      </c>
      <c r="B303">
        <v>8242</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58157</v>
      </c>
      <c r="EL303">
        <v>197755</v>
      </c>
      <c r="EM303">
        <v>242069</v>
      </c>
      <c r="EN303">
        <v>339481</v>
      </c>
      <c r="EO303">
        <v>300000</v>
      </c>
      <c r="EP303">
        <v>396705</v>
      </c>
      <c r="EQ303">
        <v>378490</v>
      </c>
      <c r="ER303">
        <v>392602</v>
      </c>
      <c r="ES303">
        <v>449614</v>
      </c>
      <c r="ET303">
        <v>474592</v>
      </c>
      <c r="EU303">
        <v>303849</v>
      </c>
      <c r="EV303">
        <v>278809</v>
      </c>
      <c r="EW303">
        <v>412523</v>
      </c>
      <c r="EX303">
        <v>0</v>
      </c>
    </row>
    <row r="304" spans="1:154">
      <c r="A304" t="s">
        <v>464</v>
      </c>
      <c r="B304">
        <v>8244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21091</v>
      </c>
      <c r="CU304">
        <v>19418</v>
      </c>
      <c r="CV304">
        <v>22080</v>
      </c>
      <c r="CW304">
        <v>24983</v>
      </c>
      <c r="CX304">
        <v>25652</v>
      </c>
      <c r="CY304">
        <v>21701</v>
      </c>
      <c r="CZ304">
        <v>19228</v>
      </c>
      <c r="DA304">
        <v>25693</v>
      </c>
      <c r="DB304">
        <v>30783</v>
      </c>
      <c r="DC304">
        <v>24106</v>
      </c>
      <c r="DD304">
        <v>26183</v>
      </c>
      <c r="DE304">
        <v>26920</v>
      </c>
      <c r="DF304">
        <v>30505</v>
      </c>
      <c r="DG304">
        <v>26540</v>
      </c>
      <c r="DH304">
        <v>29164</v>
      </c>
      <c r="DI304">
        <v>31155</v>
      </c>
      <c r="DJ304">
        <v>29615</v>
      </c>
      <c r="DK304">
        <v>37283</v>
      </c>
      <c r="DL304">
        <v>32349</v>
      </c>
      <c r="DM304">
        <v>35689</v>
      </c>
      <c r="DN304">
        <v>43985</v>
      </c>
      <c r="DO304">
        <v>44101</v>
      </c>
      <c r="DP304">
        <v>43822</v>
      </c>
      <c r="DQ304">
        <v>77937</v>
      </c>
      <c r="DR304">
        <v>88352</v>
      </c>
      <c r="DS304">
        <v>70590</v>
      </c>
      <c r="DT304">
        <v>72669</v>
      </c>
      <c r="DU304">
        <v>68913</v>
      </c>
      <c r="DV304">
        <v>77732</v>
      </c>
      <c r="DW304">
        <v>57766</v>
      </c>
      <c r="DX304">
        <v>67223</v>
      </c>
      <c r="DY304">
        <v>63810</v>
      </c>
      <c r="DZ304">
        <v>59703</v>
      </c>
      <c r="EA304">
        <v>62171</v>
      </c>
      <c r="EB304">
        <v>70309</v>
      </c>
      <c r="EC304">
        <v>84123</v>
      </c>
      <c r="ED304">
        <v>99900</v>
      </c>
      <c r="EE304">
        <v>96671</v>
      </c>
      <c r="EF304">
        <v>85478</v>
      </c>
      <c r="EG304">
        <v>92743</v>
      </c>
      <c r="EH304">
        <v>107188</v>
      </c>
      <c r="EI304">
        <v>105457</v>
      </c>
      <c r="EJ304">
        <v>95153</v>
      </c>
      <c r="EK304">
        <v>99248</v>
      </c>
      <c r="EL304">
        <v>118169</v>
      </c>
      <c r="EM304">
        <v>98954</v>
      </c>
      <c r="EN304">
        <v>117020</v>
      </c>
      <c r="EO304">
        <v>110131</v>
      </c>
      <c r="EP304">
        <v>113132</v>
      </c>
      <c r="EQ304">
        <v>158369</v>
      </c>
      <c r="ER304">
        <v>165565</v>
      </c>
      <c r="ES304">
        <v>191467</v>
      </c>
      <c r="ET304">
        <v>237809</v>
      </c>
      <c r="EU304">
        <v>246697</v>
      </c>
      <c r="EV304">
        <v>265041</v>
      </c>
      <c r="EW304">
        <v>252522</v>
      </c>
      <c r="EX304">
        <v>0</v>
      </c>
    </row>
    <row r="305" spans="1:154">
      <c r="A305" t="s">
        <v>465</v>
      </c>
      <c r="B305">
        <v>8324</v>
      </c>
      <c r="C305">
        <v>1113</v>
      </c>
      <c r="D305">
        <v>1126</v>
      </c>
      <c r="E305">
        <v>1135</v>
      </c>
      <c r="F305">
        <v>1145</v>
      </c>
      <c r="G305">
        <v>1159</v>
      </c>
      <c r="H305">
        <v>1169</v>
      </c>
      <c r="I305">
        <v>1184</v>
      </c>
      <c r="J305">
        <v>1203</v>
      </c>
      <c r="K305">
        <v>1227</v>
      </c>
      <c r="L305">
        <v>1246</v>
      </c>
      <c r="M305">
        <v>1257</v>
      </c>
      <c r="N305">
        <v>1278</v>
      </c>
      <c r="O305">
        <v>1298</v>
      </c>
      <c r="P305">
        <v>1327</v>
      </c>
      <c r="Q305">
        <v>1341</v>
      </c>
      <c r="R305">
        <v>1359</v>
      </c>
      <c r="S305">
        <v>1393</v>
      </c>
      <c r="T305">
        <v>1421</v>
      </c>
      <c r="U305">
        <v>1446</v>
      </c>
      <c r="V305">
        <v>1465</v>
      </c>
      <c r="W305">
        <v>1499</v>
      </c>
      <c r="X305">
        <v>1541</v>
      </c>
      <c r="Y305">
        <v>1597</v>
      </c>
      <c r="Z305">
        <v>1626</v>
      </c>
      <c r="AA305">
        <v>1687</v>
      </c>
      <c r="AB305">
        <v>1721</v>
      </c>
      <c r="AC305">
        <v>1753</v>
      </c>
      <c r="AD305">
        <v>1781</v>
      </c>
      <c r="AE305">
        <v>1821</v>
      </c>
      <c r="AF305">
        <v>1807</v>
      </c>
      <c r="AG305">
        <v>1849</v>
      </c>
      <c r="AH305">
        <v>1874</v>
      </c>
      <c r="AI305">
        <v>1916</v>
      </c>
      <c r="AJ305">
        <v>1961</v>
      </c>
      <c r="AK305">
        <v>2009</v>
      </c>
      <c r="AL305">
        <v>2047</v>
      </c>
      <c r="AM305">
        <v>2095</v>
      </c>
      <c r="AN305">
        <v>2110</v>
      </c>
      <c r="AO305">
        <v>2097</v>
      </c>
      <c r="AP305">
        <v>2113</v>
      </c>
      <c r="AQ305">
        <v>2131</v>
      </c>
      <c r="AR305">
        <v>2145</v>
      </c>
      <c r="AS305">
        <v>2198</v>
      </c>
      <c r="AT305">
        <v>2243</v>
      </c>
      <c r="AU305">
        <v>2313</v>
      </c>
      <c r="AV305">
        <v>2344</v>
      </c>
      <c r="AW305">
        <v>2399</v>
      </c>
      <c r="AX305">
        <v>2423</v>
      </c>
      <c r="AY305">
        <v>2501</v>
      </c>
      <c r="AZ305">
        <v>2545</v>
      </c>
      <c r="BA305">
        <v>2565</v>
      </c>
      <c r="BB305">
        <v>2652</v>
      </c>
      <c r="BC305">
        <v>2745</v>
      </c>
      <c r="BD305">
        <v>2832</v>
      </c>
      <c r="BE305">
        <v>2977</v>
      </c>
      <c r="BF305">
        <v>3054</v>
      </c>
      <c r="BG305">
        <v>3187</v>
      </c>
      <c r="BH305">
        <v>3288</v>
      </c>
      <c r="BI305">
        <v>3331</v>
      </c>
      <c r="BJ305">
        <v>3401</v>
      </c>
      <c r="BK305">
        <v>3445</v>
      </c>
      <c r="BL305">
        <v>3523</v>
      </c>
      <c r="BM305">
        <v>3608</v>
      </c>
      <c r="BN305">
        <v>3683</v>
      </c>
      <c r="BO305">
        <v>3786</v>
      </c>
      <c r="BP305">
        <v>3815</v>
      </c>
      <c r="BQ305">
        <v>3915</v>
      </c>
      <c r="BR305">
        <v>3966</v>
      </c>
      <c r="BS305">
        <v>4037</v>
      </c>
      <c r="BT305">
        <v>4138</v>
      </c>
      <c r="BU305">
        <v>4535</v>
      </c>
      <c r="BV305">
        <v>4602</v>
      </c>
      <c r="BW305">
        <v>4762</v>
      </c>
      <c r="BX305">
        <v>5050</v>
      </c>
      <c r="BY305">
        <v>5227</v>
      </c>
      <c r="BZ305">
        <v>5433</v>
      </c>
      <c r="CA305">
        <v>5471</v>
      </c>
      <c r="CB305">
        <v>5791</v>
      </c>
      <c r="CC305">
        <v>5910</v>
      </c>
      <c r="CD305">
        <v>5952</v>
      </c>
      <c r="CE305">
        <v>6122</v>
      </c>
      <c r="CF305">
        <v>6282</v>
      </c>
      <c r="CG305">
        <v>6330</v>
      </c>
      <c r="CH305">
        <v>6432</v>
      </c>
      <c r="CI305">
        <v>6744</v>
      </c>
      <c r="CJ305">
        <v>6865</v>
      </c>
      <c r="CK305">
        <v>6933</v>
      </c>
      <c r="CL305">
        <v>6997</v>
      </c>
      <c r="CM305">
        <v>7029</v>
      </c>
      <c r="CN305">
        <v>7143</v>
      </c>
      <c r="CO305">
        <v>7266</v>
      </c>
      <c r="CP305">
        <v>7373</v>
      </c>
      <c r="CQ305">
        <v>7648</v>
      </c>
      <c r="CR305">
        <v>8330</v>
      </c>
      <c r="CS305">
        <v>8264</v>
      </c>
      <c r="CT305">
        <v>8380</v>
      </c>
      <c r="CU305">
        <v>8505</v>
      </c>
      <c r="CV305">
        <v>8657</v>
      </c>
      <c r="CW305">
        <v>8746</v>
      </c>
      <c r="CX305">
        <v>8847</v>
      </c>
      <c r="CY305">
        <v>8978</v>
      </c>
      <c r="CZ305">
        <v>9226</v>
      </c>
      <c r="DA305">
        <v>10502</v>
      </c>
      <c r="DB305">
        <v>11914</v>
      </c>
      <c r="DC305">
        <v>12560</v>
      </c>
      <c r="DD305">
        <v>12937</v>
      </c>
      <c r="DE305">
        <v>13307</v>
      </c>
      <c r="DF305">
        <v>13536</v>
      </c>
      <c r="DG305">
        <v>13759</v>
      </c>
      <c r="DH305">
        <v>14970</v>
      </c>
      <c r="DI305">
        <v>15069</v>
      </c>
      <c r="DJ305">
        <v>15325</v>
      </c>
      <c r="DK305">
        <v>15846</v>
      </c>
      <c r="DL305">
        <v>16102</v>
      </c>
      <c r="DM305">
        <v>17274</v>
      </c>
      <c r="DN305">
        <v>18450</v>
      </c>
      <c r="DO305">
        <v>19549</v>
      </c>
      <c r="DP305">
        <v>19874</v>
      </c>
      <c r="DQ305">
        <v>20312</v>
      </c>
      <c r="DR305">
        <v>21076</v>
      </c>
      <c r="DS305">
        <v>22558</v>
      </c>
      <c r="DT305">
        <v>24246</v>
      </c>
      <c r="DU305">
        <v>24918</v>
      </c>
      <c r="DV305">
        <v>25640</v>
      </c>
      <c r="DW305">
        <v>26255</v>
      </c>
      <c r="DX305">
        <v>26620</v>
      </c>
      <c r="DY305">
        <v>26686</v>
      </c>
      <c r="DZ305">
        <v>26524</v>
      </c>
      <c r="EA305">
        <v>26293</v>
      </c>
      <c r="EB305">
        <v>26486</v>
      </c>
      <c r="EC305">
        <v>26005</v>
      </c>
      <c r="ED305">
        <v>26899</v>
      </c>
      <c r="EE305">
        <v>27217</v>
      </c>
      <c r="EF305">
        <v>27342</v>
      </c>
      <c r="EG305">
        <v>27369</v>
      </c>
      <c r="EH305">
        <v>27360</v>
      </c>
      <c r="EI305">
        <v>27564</v>
      </c>
      <c r="EJ305">
        <v>27493</v>
      </c>
      <c r="EK305">
        <v>27441</v>
      </c>
      <c r="EL305">
        <v>27507</v>
      </c>
      <c r="EM305">
        <v>28051</v>
      </c>
      <c r="EN305">
        <v>28162</v>
      </c>
      <c r="EO305">
        <v>28190</v>
      </c>
      <c r="EP305">
        <v>28572</v>
      </c>
      <c r="EQ305">
        <v>28822</v>
      </c>
      <c r="ER305">
        <v>29133</v>
      </c>
      <c r="ES305">
        <v>29281</v>
      </c>
      <c r="ET305">
        <v>29451</v>
      </c>
      <c r="EU305">
        <v>30078</v>
      </c>
      <c r="EV305">
        <v>30113</v>
      </c>
      <c r="EW305">
        <v>30176</v>
      </c>
      <c r="EX305">
        <v>0</v>
      </c>
    </row>
    <row r="306" spans="1:154">
      <c r="A306" t="s">
        <v>466</v>
      </c>
      <c r="B306">
        <v>8328</v>
      </c>
      <c r="C306">
        <v>2130</v>
      </c>
      <c r="D306">
        <v>2337</v>
      </c>
      <c r="E306">
        <v>2610</v>
      </c>
      <c r="F306">
        <v>3618</v>
      </c>
      <c r="G306">
        <v>2207</v>
      </c>
      <c r="H306">
        <v>3352</v>
      </c>
      <c r="I306">
        <v>2015</v>
      </c>
      <c r="J306">
        <v>2565</v>
      </c>
      <c r="K306">
        <v>2035</v>
      </c>
      <c r="L306">
        <v>2630</v>
      </c>
      <c r="M306">
        <v>3021</v>
      </c>
      <c r="N306">
        <v>3118</v>
      </c>
      <c r="O306">
        <v>2253</v>
      </c>
      <c r="P306">
        <v>2166</v>
      </c>
      <c r="Q306">
        <v>2099</v>
      </c>
      <c r="R306">
        <v>2991</v>
      </c>
      <c r="S306">
        <v>1925</v>
      </c>
      <c r="T306">
        <v>2122</v>
      </c>
      <c r="U306">
        <v>2457</v>
      </c>
      <c r="V306">
        <v>2769</v>
      </c>
      <c r="W306">
        <v>2446</v>
      </c>
      <c r="X306">
        <v>2512</v>
      </c>
      <c r="Y306">
        <v>2524</v>
      </c>
      <c r="Z306">
        <v>3127</v>
      </c>
      <c r="AA306">
        <v>2378</v>
      </c>
      <c r="AB306">
        <v>2219</v>
      </c>
      <c r="AC306">
        <v>2287</v>
      </c>
      <c r="AD306">
        <v>3064</v>
      </c>
      <c r="AE306">
        <v>1825</v>
      </c>
      <c r="AF306">
        <v>1861</v>
      </c>
      <c r="AG306">
        <v>1840</v>
      </c>
      <c r="AH306">
        <v>1875</v>
      </c>
      <c r="AI306">
        <v>1715</v>
      </c>
      <c r="AJ306">
        <v>2038</v>
      </c>
      <c r="AK306">
        <v>2007</v>
      </c>
      <c r="AL306">
        <v>2668</v>
      </c>
      <c r="AM306">
        <v>2352</v>
      </c>
      <c r="AN306">
        <v>2768</v>
      </c>
      <c r="AO306">
        <v>3257</v>
      </c>
      <c r="AP306">
        <v>3686</v>
      </c>
      <c r="AQ306">
        <v>2235</v>
      </c>
      <c r="AR306">
        <v>2236</v>
      </c>
      <c r="AS306">
        <v>2038</v>
      </c>
      <c r="AT306">
        <v>2935</v>
      </c>
      <c r="AU306">
        <v>2895</v>
      </c>
      <c r="AV306">
        <v>2685</v>
      </c>
      <c r="AW306">
        <v>2865</v>
      </c>
      <c r="AX306">
        <v>1756</v>
      </c>
      <c r="AY306">
        <v>1363</v>
      </c>
      <c r="AZ306">
        <v>1289</v>
      </c>
      <c r="BA306">
        <v>1560</v>
      </c>
      <c r="BB306">
        <v>1187</v>
      </c>
      <c r="BC306">
        <v>745</v>
      </c>
      <c r="BD306">
        <v>-131</v>
      </c>
      <c r="BE306">
        <v>-40</v>
      </c>
      <c r="BF306">
        <v>367</v>
      </c>
      <c r="BG306">
        <v>817</v>
      </c>
      <c r="BH306">
        <v>535</v>
      </c>
      <c r="BI306">
        <v>1817</v>
      </c>
      <c r="BJ306">
        <v>944</v>
      </c>
      <c r="BK306">
        <v>1082</v>
      </c>
      <c r="BL306">
        <v>2331</v>
      </c>
      <c r="BM306">
        <v>2131</v>
      </c>
      <c r="BN306">
        <v>1559</v>
      </c>
      <c r="BO306">
        <v>2988</v>
      </c>
      <c r="BP306">
        <v>3355</v>
      </c>
      <c r="BQ306">
        <v>2865</v>
      </c>
      <c r="BR306">
        <v>2637</v>
      </c>
      <c r="BS306">
        <v>2489</v>
      </c>
      <c r="BT306">
        <v>2546</v>
      </c>
      <c r="BU306">
        <v>2799</v>
      </c>
      <c r="BV306">
        <v>1973</v>
      </c>
      <c r="BW306">
        <v>1994</v>
      </c>
      <c r="BX306">
        <v>3135</v>
      </c>
      <c r="BY306">
        <v>2173</v>
      </c>
      <c r="BZ306">
        <v>3224</v>
      </c>
      <c r="CA306">
        <v>2889</v>
      </c>
      <c r="CB306">
        <v>2737</v>
      </c>
      <c r="CC306">
        <v>1877</v>
      </c>
      <c r="CD306">
        <v>3293</v>
      </c>
      <c r="CE306">
        <v>1673</v>
      </c>
      <c r="CF306">
        <v>2700</v>
      </c>
      <c r="CG306">
        <v>3328</v>
      </c>
      <c r="CH306">
        <v>1886</v>
      </c>
      <c r="CI306">
        <v>3198</v>
      </c>
      <c r="CJ306">
        <v>2700</v>
      </c>
      <c r="CK306">
        <v>2642</v>
      </c>
      <c r="CL306">
        <v>2327</v>
      </c>
      <c r="CM306">
        <v>1677</v>
      </c>
      <c r="CN306">
        <v>887</v>
      </c>
      <c r="CO306">
        <v>705</v>
      </c>
      <c r="CP306">
        <v>-342</v>
      </c>
      <c r="CQ306">
        <v>280</v>
      </c>
      <c r="CR306">
        <v>176</v>
      </c>
      <c r="CS306">
        <v>1124</v>
      </c>
      <c r="CT306">
        <v>-246</v>
      </c>
      <c r="CU306">
        <v>-793</v>
      </c>
      <c r="CV306">
        <v>-109</v>
      </c>
      <c r="CW306">
        <v>-94</v>
      </c>
      <c r="CX306">
        <v>-550</v>
      </c>
      <c r="CY306">
        <v>74</v>
      </c>
      <c r="CZ306">
        <v>145</v>
      </c>
      <c r="DA306">
        <v>2548</v>
      </c>
      <c r="DB306">
        <v>609</v>
      </c>
      <c r="DC306">
        <v>672</v>
      </c>
      <c r="DD306">
        <v>999</v>
      </c>
      <c r="DE306">
        <v>1673</v>
      </c>
      <c r="DF306">
        <v>1756</v>
      </c>
      <c r="DG306">
        <v>2477</v>
      </c>
      <c r="DH306">
        <v>2595</v>
      </c>
      <c r="DI306">
        <v>3293</v>
      </c>
      <c r="DJ306">
        <v>3194</v>
      </c>
      <c r="DK306">
        <v>3538</v>
      </c>
      <c r="DL306">
        <v>3170</v>
      </c>
      <c r="DM306">
        <v>3379</v>
      </c>
      <c r="DN306">
        <v>2168</v>
      </c>
      <c r="DO306">
        <v>1147</v>
      </c>
      <c r="DP306">
        <v>565</v>
      </c>
      <c r="DQ306">
        <v>1978</v>
      </c>
      <c r="DR306">
        <v>2177</v>
      </c>
      <c r="DS306">
        <v>3351</v>
      </c>
      <c r="DT306">
        <v>6307</v>
      </c>
      <c r="DU306">
        <v>5921</v>
      </c>
      <c r="DV306">
        <v>2542</v>
      </c>
      <c r="DW306">
        <v>1851</v>
      </c>
      <c r="DX306">
        <v>4433</v>
      </c>
      <c r="DY306">
        <v>1667</v>
      </c>
      <c r="DZ306">
        <v>30363</v>
      </c>
      <c r="EA306">
        <v>1418</v>
      </c>
      <c r="EB306">
        <v>-1257</v>
      </c>
      <c r="EC306">
        <v>-182</v>
      </c>
      <c r="ED306">
        <v>2825</v>
      </c>
      <c r="EE306">
        <v>5028</v>
      </c>
      <c r="EF306">
        <v>1224</v>
      </c>
      <c r="EG306">
        <v>7547</v>
      </c>
      <c r="EH306">
        <v>6324</v>
      </c>
      <c r="EI306">
        <v>7276</v>
      </c>
      <c r="EJ306">
        <v>4669</v>
      </c>
      <c r="EK306">
        <v>13773</v>
      </c>
      <c r="EL306">
        <v>15995</v>
      </c>
      <c r="EM306">
        <v>19793</v>
      </c>
      <c r="EN306">
        <v>21887</v>
      </c>
      <c r="EO306">
        <v>22152</v>
      </c>
      <c r="EP306">
        <v>18386</v>
      </c>
      <c r="EQ306">
        <v>21597</v>
      </c>
      <c r="ER306">
        <v>21006</v>
      </c>
      <c r="ES306">
        <v>19424</v>
      </c>
      <c r="ET306">
        <v>18110</v>
      </c>
      <c r="EU306">
        <v>18528</v>
      </c>
      <c r="EV306">
        <v>18015</v>
      </c>
      <c r="EW306">
        <v>17546</v>
      </c>
      <c r="EX306">
        <v>0</v>
      </c>
    </row>
    <row r="307" spans="1:154">
      <c r="A307" t="s">
        <v>354</v>
      </c>
      <c r="B307">
        <v>5846</v>
      </c>
      <c r="C307">
        <v>5824652</v>
      </c>
      <c r="D307">
        <v>5987534</v>
      </c>
      <c r="E307">
        <v>6196834</v>
      </c>
      <c r="F307">
        <v>6400365</v>
      </c>
      <c r="G307">
        <v>6468363</v>
      </c>
      <c r="H307">
        <v>6721456</v>
      </c>
      <c r="I307">
        <v>7013951</v>
      </c>
      <c r="J307">
        <v>7315963</v>
      </c>
      <c r="K307">
        <v>7460368</v>
      </c>
      <c r="L307">
        <v>7559932</v>
      </c>
      <c r="M307">
        <v>7540071</v>
      </c>
      <c r="N307">
        <v>7786977</v>
      </c>
      <c r="O307">
        <v>7776895</v>
      </c>
      <c r="P307">
        <v>7871858</v>
      </c>
      <c r="Q307">
        <v>8073248</v>
      </c>
      <c r="R307">
        <v>8389526</v>
      </c>
      <c r="S307">
        <v>8656928</v>
      </c>
      <c r="T307">
        <v>8934732</v>
      </c>
      <c r="U307">
        <v>9063081</v>
      </c>
      <c r="V307">
        <v>9151789</v>
      </c>
      <c r="W307">
        <v>9211612</v>
      </c>
      <c r="X307">
        <v>9322854</v>
      </c>
      <c r="Y307">
        <v>9548717</v>
      </c>
      <c r="Z307">
        <v>9734728</v>
      </c>
      <c r="AA307">
        <v>10030086</v>
      </c>
      <c r="AB307">
        <v>10249620</v>
      </c>
      <c r="AC307">
        <v>10329370</v>
      </c>
      <c r="AD307">
        <v>10856399</v>
      </c>
      <c r="AE307">
        <v>11249893</v>
      </c>
      <c r="AF307">
        <v>11514099</v>
      </c>
      <c r="AG307">
        <v>11573039</v>
      </c>
      <c r="AH307">
        <v>12045974</v>
      </c>
      <c r="AI307">
        <v>12544054</v>
      </c>
      <c r="AJ307">
        <v>12752562</v>
      </c>
      <c r="AK307">
        <v>13076025</v>
      </c>
      <c r="AL307">
        <v>12814605</v>
      </c>
      <c r="AM307">
        <v>13160985</v>
      </c>
      <c r="AN307">
        <v>13440611</v>
      </c>
      <c r="AO307">
        <v>13654630</v>
      </c>
      <c r="AP307">
        <v>14063471</v>
      </c>
      <c r="AQ307">
        <v>14384082</v>
      </c>
      <c r="AR307">
        <v>14695272</v>
      </c>
      <c r="AS307">
        <v>15090250</v>
      </c>
      <c r="AT307">
        <v>15400384</v>
      </c>
      <c r="AU307">
        <v>15420370</v>
      </c>
      <c r="AV307">
        <v>15659076</v>
      </c>
      <c r="AW307">
        <v>15427092</v>
      </c>
      <c r="AX307">
        <v>15946952</v>
      </c>
      <c r="AY307">
        <v>16496245</v>
      </c>
      <c r="AZ307">
        <v>16514230</v>
      </c>
      <c r="BA307">
        <v>16785552</v>
      </c>
      <c r="BB307">
        <v>17379382</v>
      </c>
      <c r="BC307">
        <v>17343742</v>
      </c>
      <c r="BD307">
        <v>17436588</v>
      </c>
      <c r="BE307">
        <v>17690444</v>
      </c>
      <c r="BF307">
        <v>18290445</v>
      </c>
      <c r="BG307">
        <v>18616893</v>
      </c>
      <c r="BH307">
        <v>18840007</v>
      </c>
      <c r="BI307">
        <v>19169339</v>
      </c>
      <c r="BJ307">
        <v>19581573</v>
      </c>
      <c r="BK307">
        <v>19668381</v>
      </c>
      <c r="BL307">
        <v>19805011</v>
      </c>
      <c r="BM307">
        <v>20125119</v>
      </c>
      <c r="BN307">
        <v>20403603</v>
      </c>
      <c r="BO307">
        <v>20911303</v>
      </c>
      <c r="BP307">
        <v>21459056</v>
      </c>
      <c r="BQ307">
        <v>22111172</v>
      </c>
      <c r="BR307">
        <v>22757611</v>
      </c>
      <c r="BS307">
        <v>23321297</v>
      </c>
      <c r="BT307">
        <v>23743065</v>
      </c>
      <c r="BU307">
        <v>24011163</v>
      </c>
      <c r="BV307">
        <v>24323390</v>
      </c>
      <c r="BW307">
        <v>24571518</v>
      </c>
      <c r="BX307">
        <v>25978111</v>
      </c>
      <c r="BY307">
        <v>27027517</v>
      </c>
      <c r="BZ307">
        <v>27379782</v>
      </c>
      <c r="CA307">
        <v>28977221</v>
      </c>
      <c r="CB307">
        <v>29416954</v>
      </c>
      <c r="CC307">
        <v>28299529</v>
      </c>
      <c r="CD307">
        <v>30522694</v>
      </c>
      <c r="CE307">
        <v>31001829</v>
      </c>
      <c r="CF307">
        <v>32102814</v>
      </c>
      <c r="CG307">
        <v>31682316</v>
      </c>
      <c r="CH307">
        <v>34658561</v>
      </c>
      <c r="CI307">
        <v>35668637</v>
      </c>
      <c r="CJ307">
        <v>34908588</v>
      </c>
      <c r="CK307">
        <v>35195515</v>
      </c>
      <c r="CL307">
        <v>33944236</v>
      </c>
      <c r="CM307">
        <v>32626685</v>
      </c>
      <c r="CN307">
        <v>33672893</v>
      </c>
      <c r="CO307">
        <v>32060046</v>
      </c>
      <c r="CP307">
        <v>33482401</v>
      </c>
      <c r="CQ307">
        <v>33931319</v>
      </c>
      <c r="CR307">
        <v>32671293</v>
      </c>
      <c r="CS307">
        <v>31161820</v>
      </c>
      <c r="CT307">
        <v>32152535</v>
      </c>
      <c r="CU307">
        <v>32238212</v>
      </c>
      <c r="CV307">
        <v>33954969</v>
      </c>
      <c r="CW307">
        <v>34677128</v>
      </c>
      <c r="CX307">
        <v>36661690</v>
      </c>
      <c r="CY307">
        <v>38446531</v>
      </c>
      <c r="CZ307">
        <v>39051977</v>
      </c>
      <c r="DA307">
        <v>39474159</v>
      </c>
      <c r="DB307">
        <v>41689735</v>
      </c>
      <c r="DC307">
        <v>42087262</v>
      </c>
      <c r="DD307">
        <v>42989297</v>
      </c>
      <c r="DE307">
        <v>44176626</v>
      </c>
      <c r="DF307">
        <v>45348893</v>
      </c>
      <c r="DG307">
        <v>47183713</v>
      </c>
      <c r="DH307">
        <v>47233774</v>
      </c>
      <c r="DI307">
        <v>47961528</v>
      </c>
      <c r="DJ307">
        <v>50055364</v>
      </c>
      <c r="DK307">
        <v>51305628</v>
      </c>
      <c r="DL307">
        <v>52521584</v>
      </c>
      <c r="DM307">
        <v>53181893</v>
      </c>
      <c r="DN307">
        <v>52785658</v>
      </c>
      <c r="DO307">
        <v>51371199</v>
      </c>
      <c r="DP307">
        <v>50768799</v>
      </c>
      <c r="DQ307">
        <v>49467641</v>
      </c>
      <c r="DR307">
        <v>45954544</v>
      </c>
      <c r="DS307">
        <v>45029947</v>
      </c>
      <c r="DT307">
        <v>46240191</v>
      </c>
      <c r="DU307">
        <v>47820454</v>
      </c>
      <c r="DV307">
        <v>48520922</v>
      </c>
      <c r="DW307">
        <v>49479750</v>
      </c>
      <c r="DX307">
        <v>48403142</v>
      </c>
      <c r="DY307">
        <v>50279907</v>
      </c>
      <c r="DZ307">
        <v>52738537</v>
      </c>
      <c r="EA307">
        <v>54125770</v>
      </c>
      <c r="EB307">
        <v>54352750</v>
      </c>
      <c r="EC307">
        <v>52015770</v>
      </c>
      <c r="ED307">
        <v>53614226</v>
      </c>
      <c r="EE307">
        <v>55844177</v>
      </c>
      <c r="EF307">
        <v>55534302</v>
      </c>
      <c r="EG307">
        <v>57071135</v>
      </c>
      <c r="EH307">
        <v>57937931</v>
      </c>
      <c r="EI307">
        <v>60304101</v>
      </c>
      <c r="EJ307">
        <v>61163788</v>
      </c>
      <c r="EK307">
        <v>63113901</v>
      </c>
      <c r="EL307">
        <v>65398324</v>
      </c>
      <c r="EM307">
        <v>66290353</v>
      </c>
      <c r="EN307">
        <v>67764460</v>
      </c>
      <c r="EO307">
        <v>67822088</v>
      </c>
      <c r="EP307">
        <v>69269793</v>
      </c>
      <c r="EQ307">
        <v>70695932</v>
      </c>
      <c r="ER307">
        <v>71045046</v>
      </c>
      <c r="ES307">
        <v>69438224</v>
      </c>
      <c r="ET307">
        <v>71223217</v>
      </c>
      <c r="EU307">
        <v>71455604</v>
      </c>
      <c r="EV307">
        <v>71980599</v>
      </c>
      <c r="EW307">
        <v>73141245</v>
      </c>
      <c r="EX307">
        <v>0</v>
      </c>
    </row>
    <row r="308" spans="1:154">
      <c r="A308" t="s">
        <v>355</v>
      </c>
      <c r="B308">
        <v>5790</v>
      </c>
      <c r="C308">
        <v>0</v>
      </c>
      <c r="D308">
        <v>0</v>
      </c>
      <c r="E308">
        <v>0</v>
      </c>
      <c r="F308">
        <v>0</v>
      </c>
      <c r="G308">
        <v>0</v>
      </c>
      <c r="H308">
        <v>0</v>
      </c>
      <c r="I308">
        <v>0</v>
      </c>
      <c r="J308">
        <v>0</v>
      </c>
      <c r="K308">
        <v>0</v>
      </c>
      <c r="L308">
        <v>0</v>
      </c>
      <c r="M308">
        <v>0</v>
      </c>
      <c r="N308">
        <v>0</v>
      </c>
      <c r="O308">
        <v>0</v>
      </c>
      <c r="P308">
        <v>0</v>
      </c>
      <c r="Q308">
        <v>0</v>
      </c>
      <c r="R308">
        <v>2427</v>
      </c>
      <c r="S308">
        <v>2536</v>
      </c>
      <c r="T308">
        <v>2490</v>
      </c>
      <c r="U308">
        <v>2601</v>
      </c>
      <c r="V308">
        <v>6937</v>
      </c>
      <c r="W308">
        <v>7190</v>
      </c>
      <c r="X308">
        <v>7280</v>
      </c>
      <c r="Y308">
        <v>7026</v>
      </c>
      <c r="Z308">
        <v>6902</v>
      </c>
      <c r="AA308">
        <v>7017</v>
      </c>
      <c r="AB308">
        <v>6812</v>
      </c>
      <c r="AC308">
        <v>7207</v>
      </c>
      <c r="AD308">
        <v>7791</v>
      </c>
      <c r="AE308">
        <v>7952</v>
      </c>
      <c r="AF308">
        <v>8126</v>
      </c>
      <c r="AG308">
        <v>8447</v>
      </c>
      <c r="AH308">
        <v>8753</v>
      </c>
      <c r="AI308">
        <v>8687</v>
      </c>
      <c r="AJ308">
        <v>8525</v>
      </c>
      <c r="AK308">
        <v>8400</v>
      </c>
      <c r="AL308">
        <v>9759</v>
      </c>
      <c r="AM308">
        <v>9724</v>
      </c>
      <c r="AN308">
        <v>10130</v>
      </c>
      <c r="AO308">
        <v>10318</v>
      </c>
      <c r="AP308">
        <v>10708</v>
      </c>
      <c r="AQ308">
        <v>11153</v>
      </c>
      <c r="AR308">
        <v>11032</v>
      </c>
      <c r="AS308">
        <v>11268</v>
      </c>
      <c r="AT308">
        <v>11874</v>
      </c>
      <c r="AU308">
        <v>11755</v>
      </c>
      <c r="AV308">
        <v>12312</v>
      </c>
      <c r="AW308">
        <v>12949</v>
      </c>
      <c r="AX308">
        <v>13427</v>
      </c>
      <c r="AY308">
        <v>13959</v>
      </c>
      <c r="AZ308">
        <v>13957</v>
      </c>
      <c r="BA308">
        <v>14409</v>
      </c>
      <c r="BB308">
        <v>14565</v>
      </c>
      <c r="BC308">
        <v>14566</v>
      </c>
      <c r="BD308">
        <v>14953</v>
      </c>
      <c r="BE308">
        <v>15504</v>
      </c>
      <c r="BF308">
        <v>15600</v>
      </c>
      <c r="BG308">
        <v>15445</v>
      </c>
      <c r="BH308">
        <v>15352</v>
      </c>
      <c r="BI308">
        <v>14697</v>
      </c>
      <c r="BJ308">
        <v>15757</v>
      </c>
      <c r="BK308">
        <v>15716</v>
      </c>
      <c r="BL308">
        <v>16847</v>
      </c>
      <c r="BM308">
        <v>17357</v>
      </c>
      <c r="BN308">
        <v>18847</v>
      </c>
      <c r="BO308">
        <v>20324</v>
      </c>
      <c r="BP308">
        <v>22461</v>
      </c>
      <c r="BQ308">
        <v>22103</v>
      </c>
      <c r="BR308">
        <v>23356</v>
      </c>
      <c r="BS308">
        <v>26021</v>
      </c>
      <c r="BT308">
        <v>27693</v>
      </c>
      <c r="BU308">
        <v>31693</v>
      </c>
      <c r="BV308">
        <v>35469</v>
      </c>
      <c r="BW308">
        <v>34112</v>
      </c>
      <c r="BX308">
        <v>34459</v>
      </c>
      <c r="BY308">
        <v>36014</v>
      </c>
      <c r="BZ308">
        <v>37179</v>
      </c>
      <c r="CA308">
        <v>36817</v>
      </c>
      <c r="CB308">
        <v>37785</v>
      </c>
      <c r="CC308">
        <v>39500</v>
      </c>
      <c r="CD308">
        <v>37725</v>
      </c>
      <c r="CE308">
        <v>39368</v>
      </c>
      <c r="CF308">
        <v>40486</v>
      </c>
      <c r="CG308">
        <v>41170</v>
      </c>
      <c r="CH308">
        <v>40659</v>
      </c>
      <c r="CI308">
        <v>45150</v>
      </c>
      <c r="CJ308">
        <v>45841</v>
      </c>
      <c r="CK308">
        <v>44509</v>
      </c>
      <c r="CL308">
        <v>48271</v>
      </c>
      <c r="CM308">
        <v>50790</v>
      </c>
      <c r="CN308">
        <v>48459</v>
      </c>
      <c r="CO308">
        <v>48388</v>
      </c>
      <c r="CP308">
        <v>48676</v>
      </c>
      <c r="CQ308">
        <v>47771</v>
      </c>
      <c r="CR308">
        <v>48219</v>
      </c>
      <c r="CS308">
        <v>49781</v>
      </c>
      <c r="CT308">
        <v>49937</v>
      </c>
      <c r="CU308">
        <v>51628</v>
      </c>
      <c r="CV308">
        <v>54115</v>
      </c>
      <c r="CW308">
        <v>51146</v>
      </c>
      <c r="CX308">
        <v>52841</v>
      </c>
      <c r="CY308">
        <v>55204</v>
      </c>
      <c r="CZ308">
        <v>57889</v>
      </c>
      <c r="DA308">
        <v>58864</v>
      </c>
      <c r="DB308">
        <v>61764</v>
      </c>
      <c r="DC308">
        <v>67402</v>
      </c>
      <c r="DD308">
        <v>64549</v>
      </c>
      <c r="DE308">
        <v>66584</v>
      </c>
      <c r="DF308">
        <v>63847</v>
      </c>
      <c r="DG308">
        <v>67879</v>
      </c>
      <c r="DH308">
        <v>72666</v>
      </c>
      <c r="DI308">
        <v>71749</v>
      </c>
      <c r="DJ308">
        <v>69946</v>
      </c>
      <c r="DK308">
        <v>73534</v>
      </c>
      <c r="DL308">
        <v>79929</v>
      </c>
      <c r="DM308">
        <v>84843</v>
      </c>
      <c r="DN308">
        <v>87722</v>
      </c>
      <c r="DO308">
        <v>84065</v>
      </c>
      <c r="DP308">
        <v>78508</v>
      </c>
      <c r="DQ308">
        <v>70526</v>
      </c>
      <c r="DR308">
        <v>69892</v>
      </c>
      <c r="DS308">
        <v>65515</v>
      </c>
      <c r="DT308">
        <v>65587</v>
      </c>
      <c r="DU308">
        <v>66015</v>
      </c>
      <c r="DV308">
        <v>62724</v>
      </c>
      <c r="DW308">
        <v>58472</v>
      </c>
      <c r="DX308">
        <v>61341</v>
      </c>
      <c r="DY308">
        <v>63875</v>
      </c>
      <c r="DZ308">
        <v>67271</v>
      </c>
      <c r="EA308">
        <v>69608</v>
      </c>
      <c r="EB308">
        <v>65296</v>
      </c>
      <c r="EC308">
        <v>64382</v>
      </c>
      <c r="ED308">
        <v>57360</v>
      </c>
      <c r="EE308">
        <v>56257</v>
      </c>
      <c r="EF308">
        <v>50697</v>
      </c>
      <c r="EG308">
        <v>52037</v>
      </c>
      <c r="EH308">
        <v>49480</v>
      </c>
      <c r="EI308">
        <v>52699</v>
      </c>
      <c r="EJ308">
        <v>56511</v>
      </c>
      <c r="EK308">
        <v>56488</v>
      </c>
      <c r="EL308">
        <v>52079</v>
      </c>
      <c r="EM308">
        <v>51138</v>
      </c>
      <c r="EN308">
        <v>49913</v>
      </c>
      <c r="EO308">
        <v>52740</v>
      </c>
      <c r="EP308">
        <v>45710</v>
      </c>
      <c r="EQ308">
        <v>44962</v>
      </c>
      <c r="ER308">
        <v>39807</v>
      </c>
      <c r="ES308">
        <v>36058</v>
      </c>
      <c r="ET308">
        <v>31581</v>
      </c>
      <c r="EU308">
        <v>32408</v>
      </c>
      <c r="EV308">
        <v>30359</v>
      </c>
      <c r="EW308">
        <v>29974</v>
      </c>
      <c r="EX308">
        <v>0</v>
      </c>
    </row>
    <row r="309" spans="1:154">
      <c r="A309" t="s">
        <v>356</v>
      </c>
      <c r="B309">
        <v>5708</v>
      </c>
      <c r="C309">
        <v>194832</v>
      </c>
      <c r="D309">
        <v>206387</v>
      </c>
      <c r="E309">
        <v>219488</v>
      </c>
      <c r="F309">
        <v>220457</v>
      </c>
      <c r="G309">
        <v>211339</v>
      </c>
      <c r="H309">
        <v>215150</v>
      </c>
      <c r="I309">
        <v>233835</v>
      </c>
      <c r="J309">
        <v>238047</v>
      </c>
      <c r="K309">
        <v>243510</v>
      </c>
      <c r="L309">
        <v>249830</v>
      </c>
      <c r="M309">
        <v>260029</v>
      </c>
      <c r="N309">
        <v>284389</v>
      </c>
      <c r="O309">
        <v>279458</v>
      </c>
      <c r="P309">
        <v>279040</v>
      </c>
      <c r="Q309">
        <v>290776</v>
      </c>
      <c r="R309">
        <v>303864</v>
      </c>
      <c r="S309">
        <v>309417</v>
      </c>
      <c r="T309">
        <v>316859</v>
      </c>
      <c r="U309">
        <v>316392</v>
      </c>
      <c r="V309">
        <v>313589</v>
      </c>
      <c r="W309">
        <v>298623</v>
      </c>
      <c r="X309">
        <v>307252</v>
      </c>
      <c r="Y309">
        <v>305146</v>
      </c>
      <c r="Z309">
        <v>327033</v>
      </c>
      <c r="AA309">
        <v>323488</v>
      </c>
      <c r="AB309">
        <v>331864</v>
      </c>
      <c r="AC309">
        <v>345002</v>
      </c>
      <c r="AD309">
        <v>344843</v>
      </c>
      <c r="AE309">
        <v>354430</v>
      </c>
      <c r="AF309">
        <v>387740</v>
      </c>
      <c r="AG309">
        <v>407128</v>
      </c>
      <c r="AH309">
        <v>461922</v>
      </c>
      <c r="AI309">
        <v>426032</v>
      </c>
      <c r="AJ309">
        <v>440034</v>
      </c>
      <c r="AK309">
        <v>446119</v>
      </c>
      <c r="AL309">
        <v>460886</v>
      </c>
      <c r="AM309">
        <v>447321</v>
      </c>
      <c r="AN309">
        <v>451740</v>
      </c>
      <c r="AO309">
        <v>446560</v>
      </c>
      <c r="AP309">
        <v>460490</v>
      </c>
      <c r="AQ309">
        <v>442534</v>
      </c>
      <c r="AR309">
        <v>438265</v>
      </c>
      <c r="AS309">
        <v>434487</v>
      </c>
      <c r="AT309">
        <v>462190</v>
      </c>
      <c r="AU309">
        <v>445751</v>
      </c>
      <c r="AV309">
        <v>454551</v>
      </c>
      <c r="AW309">
        <v>448550</v>
      </c>
      <c r="AX309">
        <v>450651</v>
      </c>
      <c r="AY309">
        <v>470891</v>
      </c>
      <c r="AZ309">
        <v>469877</v>
      </c>
      <c r="BA309">
        <v>472451</v>
      </c>
      <c r="BB309">
        <v>505030</v>
      </c>
      <c r="BC309">
        <v>516390</v>
      </c>
      <c r="BD309">
        <v>528123</v>
      </c>
      <c r="BE309">
        <v>555509</v>
      </c>
      <c r="BF309">
        <v>616505</v>
      </c>
      <c r="BG309">
        <v>591338</v>
      </c>
      <c r="BH309">
        <v>612378</v>
      </c>
      <c r="BI309">
        <v>636695</v>
      </c>
      <c r="BJ309">
        <v>667581</v>
      </c>
      <c r="BK309">
        <v>639224</v>
      </c>
      <c r="BL309">
        <v>632979</v>
      </c>
      <c r="BM309">
        <v>623297</v>
      </c>
      <c r="BN309">
        <v>636434</v>
      </c>
      <c r="BO309">
        <v>613916</v>
      </c>
      <c r="BP309">
        <v>618766</v>
      </c>
      <c r="BQ309">
        <v>583461</v>
      </c>
      <c r="BR309">
        <v>586561</v>
      </c>
      <c r="BS309">
        <v>574767</v>
      </c>
      <c r="BT309">
        <v>563834</v>
      </c>
      <c r="BU309">
        <v>552399</v>
      </c>
      <c r="BV309">
        <v>544831</v>
      </c>
      <c r="BW309">
        <v>513827</v>
      </c>
      <c r="BX309">
        <v>515116</v>
      </c>
      <c r="BY309">
        <v>480272</v>
      </c>
      <c r="BZ309">
        <v>503866</v>
      </c>
      <c r="CA309">
        <v>462469</v>
      </c>
      <c r="CB309">
        <v>481650</v>
      </c>
      <c r="CC309">
        <v>469892</v>
      </c>
      <c r="CD309">
        <v>528714</v>
      </c>
      <c r="CE309">
        <v>514403</v>
      </c>
      <c r="CF309">
        <v>486142</v>
      </c>
      <c r="CG309">
        <v>477692</v>
      </c>
      <c r="CH309">
        <v>508967</v>
      </c>
      <c r="CI309">
        <v>464554</v>
      </c>
      <c r="CJ309">
        <v>432588</v>
      </c>
      <c r="CK309">
        <v>392590</v>
      </c>
      <c r="CL309">
        <v>405349</v>
      </c>
      <c r="CM309">
        <v>435066</v>
      </c>
      <c r="CN309">
        <v>429142</v>
      </c>
      <c r="CO309">
        <v>420898</v>
      </c>
      <c r="CP309">
        <v>479968</v>
      </c>
      <c r="CQ309">
        <v>428179</v>
      </c>
      <c r="CR309">
        <v>419864</v>
      </c>
      <c r="CS309">
        <v>417840</v>
      </c>
      <c r="CT309">
        <v>464217</v>
      </c>
      <c r="CU309">
        <v>456372</v>
      </c>
      <c r="CV309">
        <v>472487</v>
      </c>
      <c r="CW309">
        <v>424936</v>
      </c>
      <c r="CX309">
        <v>457884</v>
      </c>
      <c r="CY309">
        <v>434662</v>
      </c>
      <c r="CZ309">
        <v>386659</v>
      </c>
      <c r="DA309">
        <v>355246</v>
      </c>
      <c r="DB309">
        <v>399710</v>
      </c>
      <c r="DC309">
        <v>384343</v>
      </c>
      <c r="DD309">
        <v>345306</v>
      </c>
      <c r="DE309">
        <v>270533</v>
      </c>
      <c r="DF309">
        <v>285890</v>
      </c>
      <c r="DG309">
        <v>292773</v>
      </c>
      <c r="DH309">
        <v>261976</v>
      </c>
      <c r="DI309">
        <v>231472</v>
      </c>
      <c r="DJ309">
        <v>239419</v>
      </c>
      <c r="DK309">
        <v>236271</v>
      </c>
      <c r="DL309">
        <v>175322</v>
      </c>
      <c r="DM309">
        <v>88486</v>
      </c>
      <c r="DN309">
        <v>153391</v>
      </c>
      <c r="DO309">
        <v>168720</v>
      </c>
      <c r="DP309">
        <v>132510</v>
      </c>
      <c r="DQ309">
        <v>106103</v>
      </c>
      <c r="DR309">
        <v>295026</v>
      </c>
      <c r="DS309">
        <v>291758</v>
      </c>
      <c r="DT309">
        <v>348306</v>
      </c>
      <c r="DU309">
        <v>343487</v>
      </c>
      <c r="DV309">
        <v>395716</v>
      </c>
      <c r="DW309">
        <v>336774</v>
      </c>
      <c r="DX309">
        <v>335232</v>
      </c>
      <c r="DY309">
        <v>341337</v>
      </c>
      <c r="DZ309">
        <v>423456</v>
      </c>
      <c r="EA309">
        <v>436549</v>
      </c>
      <c r="EB309">
        <v>492832</v>
      </c>
      <c r="EC309">
        <v>623070</v>
      </c>
      <c r="ED309">
        <v>723657</v>
      </c>
      <c r="EE309">
        <v>743330</v>
      </c>
      <c r="EF309">
        <v>763551</v>
      </c>
      <c r="EG309">
        <v>760446</v>
      </c>
      <c r="EH309">
        <v>887447</v>
      </c>
      <c r="EI309">
        <v>922017</v>
      </c>
      <c r="EJ309">
        <v>896273</v>
      </c>
      <c r="EK309">
        <v>884237</v>
      </c>
      <c r="EL309">
        <v>1021430</v>
      </c>
      <c r="EM309">
        <v>1010153</v>
      </c>
      <c r="EN309">
        <v>1067341</v>
      </c>
      <c r="EO309">
        <v>1030045</v>
      </c>
      <c r="EP309">
        <v>1096036</v>
      </c>
      <c r="EQ309">
        <v>1161095</v>
      </c>
      <c r="ER309">
        <v>1162159</v>
      </c>
      <c r="ES309">
        <v>1102269</v>
      </c>
      <c r="ET309">
        <v>1244490</v>
      </c>
      <c r="EU309">
        <v>1285641</v>
      </c>
      <c r="EV309">
        <v>1264096</v>
      </c>
      <c r="EW309">
        <v>1211463</v>
      </c>
      <c r="EX309">
        <v>0</v>
      </c>
    </row>
    <row r="310" spans="1:154">
      <c r="A310" t="s">
        <v>357</v>
      </c>
      <c r="B310">
        <v>5710</v>
      </c>
      <c r="C310">
        <v>1070090</v>
      </c>
      <c r="D310">
        <v>1080983</v>
      </c>
      <c r="E310">
        <v>1102350</v>
      </c>
      <c r="F310">
        <v>1115960</v>
      </c>
      <c r="G310">
        <v>1139722</v>
      </c>
      <c r="H310">
        <v>1158969</v>
      </c>
      <c r="I310">
        <v>1189371</v>
      </c>
      <c r="J310">
        <v>1237365</v>
      </c>
      <c r="K310">
        <v>1240544</v>
      </c>
      <c r="L310">
        <v>1258542</v>
      </c>
      <c r="M310">
        <v>1280425</v>
      </c>
      <c r="N310">
        <v>1305318</v>
      </c>
      <c r="O310">
        <v>1328919</v>
      </c>
      <c r="P310">
        <v>1352369</v>
      </c>
      <c r="Q310">
        <v>1372642</v>
      </c>
      <c r="R310">
        <v>1431240</v>
      </c>
      <c r="S310">
        <v>1501993</v>
      </c>
      <c r="T310">
        <v>1535100</v>
      </c>
      <c r="U310">
        <v>1585159</v>
      </c>
      <c r="V310">
        <v>1633536</v>
      </c>
      <c r="W310">
        <v>1691022</v>
      </c>
      <c r="X310">
        <v>1751714</v>
      </c>
      <c r="Y310">
        <v>1799247</v>
      </c>
      <c r="Z310">
        <v>1853189</v>
      </c>
      <c r="AA310">
        <v>1889594</v>
      </c>
      <c r="AB310">
        <v>1921975</v>
      </c>
      <c r="AC310">
        <v>1955490</v>
      </c>
      <c r="AD310">
        <v>2094599</v>
      </c>
      <c r="AE310">
        <v>2123204</v>
      </c>
      <c r="AF310">
        <v>2138249</v>
      </c>
      <c r="AG310">
        <v>2168199</v>
      </c>
      <c r="AH310">
        <v>2213135</v>
      </c>
      <c r="AI310">
        <v>2220189</v>
      </c>
      <c r="AJ310">
        <v>2254896</v>
      </c>
      <c r="AK310">
        <v>2290364</v>
      </c>
      <c r="AL310">
        <v>2352184</v>
      </c>
      <c r="AM310">
        <v>2417033</v>
      </c>
      <c r="AN310">
        <v>2451709</v>
      </c>
      <c r="AO310">
        <v>2494640</v>
      </c>
      <c r="AP310">
        <v>2537955</v>
      </c>
      <c r="AQ310">
        <v>2561400</v>
      </c>
      <c r="AR310">
        <v>2564572</v>
      </c>
      <c r="AS310">
        <v>2595361</v>
      </c>
      <c r="AT310">
        <v>2623530</v>
      </c>
      <c r="AU310">
        <v>2639199</v>
      </c>
      <c r="AV310">
        <v>2635181</v>
      </c>
      <c r="AW310">
        <v>2650585</v>
      </c>
      <c r="AX310">
        <v>2673578</v>
      </c>
      <c r="AY310">
        <v>2682465</v>
      </c>
      <c r="AZ310">
        <v>2630930</v>
      </c>
      <c r="BA310">
        <v>2611030</v>
      </c>
      <c r="BB310">
        <v>2591258</v>
      </c>
      <c r="BC310">
        <v>2455799</v>
      </c>
      <c r="BD310">
        <v>2447963</v>
      </c>
      <c r="BE310">
        <v>2394301</v>
      </c>
      <c r="BF310">
        <v>2364216</v>
      </c>
      <c r="BG310">
        <v>2322444</v>
      </c>
      <c r="BH310">
        <v>2299816</v>
      </c>
      <c r="BI310">
        <v>2284297</v>
      </c>
      <c r="BJ310">
        <v>2241626</v>
      </c>
      <c r="BK310">
        <v>2245532</v>
      </c>
      <c r="BL310">
        <v>2213642</v>
      </c>
      <c r="BM310">
        <v>2229788</v>
      </c>
      <c r="BN310">
        <v>2217009</v>
      </c>
      <c r="BO310">
        <v>2264951</v>
      </c>
      <c r="BP310">
        <v>2293499</v>
      </c>
      <c r="BQ310">
        <v>2328200</v>
      </c>
      <c r="BR310">
        <v>2344581</v>
      </c>
      <c r="BS310">
        <v>2417103</v>
      </c>
      <c r="BT310">
        <v>2432027</v>
      </c>
      <c r="BU310">
        <v>2466234</v>
      </c>
      <c r="BV310">
        <v>2485491</v>
      </c>
      <c r="BW310">
        <v>2525084</v>
      </c>
      <c r="BX310">
        <v>2547372</v>
      </c>
      <c r="BY310">
        <v>2608369</v>
      </c>
      <c r="BZ310">
        <v>2621264</v>
      </c>
      <c r="CA310">
        <v>2650953</v>
      </c>
      <c r="CB310">
        <v>2641693</v>
      </c>
      <c r="CC310">
        <v>2649883</v>
      </c>
      <c r="CD310">
        <v>2703990</v>
      </c>
      <c r="CE310">
        <v>2704321</v>
      </c>
      <c r="CF310">
        <v>2703587</v>
      </c>
      <c r="CG310">
        <v>2760305</v>
      </c>
      <c r="CH310">
        <v>2804376</v>
      </c>
      <c r="CI310">
        <v>2885298</v>
      </c>
      <c r="CJ310">
        <v>2934518</v>
      </c>
      <c r="CK310">
        <v>2985410</v>
      </c>
      <c r="CL310">
        <v>3068452</v>
      </c>
      <c r="CM310">
        <v>3219526</v>
      </c>
      <c r="CN310">
        <v>3276845</v>
      </c>
      <c r="CO310">
        <v>3345605</v>
      </c>
      <c r="CP310">
        <v>3349430</v>
      </c>
      <c r="CQ310">
        <v>3514007</v>
      </c>
      <c r="CR310">
        <v>3532150</v>
      </c>
      <c r="CS310">
        <v>3651145</v>
      </c>
      <c r="CT310">
        <v>3652745</v>
      </c>
      <c r="CU310">
        <v>3856038</v>
      </c>
      <c r="CV310">
        <v>3919458</v>
      </c>
      <c r="CW310">
        <v>3972910</v>
      </c>
      <c r="CX310">
        <v>4012929</v>
      </c>
      <c r="CY310">
        <v>4201442</v>
      </c>
      <c r="CZ310">
        <v>4309308</v>
      </c>
      <c r="DA310">
        <v>4396558</v>
      </c>
      <c r="DB310">
        <v>4479861</v>
      </c>
      <c r="DC310">
        <v>4610510</v>
      </c>
      <c r="DD310">
        <v>4729951</v>
      </c>
      <c r="DE310">
        <v>4904222</v>
      </c>
      <c r="DF310">
        <v>4961741</v>
      </c>
      <c r="DG310">
        <v>5154569</v>
      </c>
      <c r="DH310">
        <v>5233180</v>
      </c>
      <c r="DI310">
        <v>5364559</v>
      </c>
      <c r="DJ310">
        <v>5479753</v>
      </c>
      <c r="DK310">
        <v>5682171</v>
      </c>
      <c r="DL310">
        <v>5737259</v>
      </c>
      <c r="DM310">
        <v>5859827</v>
      </c>
      <c r="DN310">
        <v>5968204</v>
      </c>
      <c r="DO310">
        <v>6152477</v>
      </c>
      <c r="DP310">
        <v>6088738</v>
      </c>
      <c r="DQ310">
        <v>6243525</v>
      </c>
      <c r="DR310">
        <v>6226424</v>
      </c>
      <c r="DS310">
        <v>6270209</v>
      </c>
      <c r="DT310">
        <v>6222677</v>
      </c>
      <c r="DU310">
        <v>6195342</v>
      </c>
      <c r="DV310">
        <v>6315442</v>
      </c>
      <c r="DW310">
        <v>6397589</v>
      </c>
      <c r="DX310">
        <v>6374971</v>
      </c>
      <c r="DY310">
        <v>6449078</v>
      </c>
      <c r="DZ310">
        <v>6442167</v>
      </c>
      <c r="EA310">
        <v>6535635</v>
      </c>
      <c r="EB310">
        <v>6692711</v>
      </c>
      <c r="EC310">
        <v>6693644</v>
      </c>
      <c r="ED310">
        <v>6812059</v>
      </c>
      <c r="EE310">
        <v>6917535</v>
      </c>
      <c r="EF310">
        <v>6988683</v>
      </c>
      <c r="EG310">
        <v>7019485</v>
      </c>
      <c r="EH310">
        <v>7179187</v>
      </c>
      <c r="EI310">
        <v>7235345</v>
      </c>
      <c r="EJ310">
        <v>7247570</v>
      </c>
      <c r="EK310">
        <v>7336086</v>
      </c>
      <c r="EL310">
        <v>7389909</v>
      </c>
      <c r="EM310">
        <v>7577971</v>
      </c>
      <c r="EN310">
        <v>7569430</v>
      </c>
      <c r="EO310">
        <v>7694033</v>
      </c>
      <c r="EP310">
        <v>7891009</v>
      </c>
      <c r="EQ310">
        <v>8081640</v>
      </c>
      <c r="ER310">
        <v>8073662</v>
      </c>
      <c r="ES310">
        <v>8254483</v>
      </c>
      <c r="ET310">
        <v>8393215</v>
      </c>
      <c r="EU310">
        <v>8501769</v>
      </c>
      <c r="EV310">
        <v>8580598</v>
      </c>
      <c r="EW310">
        <v>8912001</v>
      </c>
      <c r="EX310">
        <v>0</v>
      </c>
    </row>
    <row r="311" spans="1:154">
      <c r="A311" t="s">
        <v>358</v>
      </c>
      <c r="B311">
        <v>5714</v>
      </c>
      <c r="C311">
        <v>15693</v>
      </c>
      <c r="D311">
        <v>22681</v>
      </c>
      <c r="E311">
        <v>29822</v>
      </c>
      <c r="F311">
        <v>39459</v>
      </c>
      <c r="G311">
        <v>54525</v>
      </c>
      <c r="H311">
        <v>69928</v>
      </c>
      <c r="I311">
        <v>70003</v>
      </c>
      <c r="J311">
        <v>64366</v>
      </c>
      <c r="K311">
        <v>98522</v>
      </c>
      <c r="L311">
        <v>108564</v>
      </c>
      <c r="M311">
        <v>137398</v>
      </c>
      <c r="N311">
        <v>154610</v>
      </c>
      <c r="O311">
        <v>164885</v>
      </c>
      <c r="P311">
        <v>175381</v>
      </c>
      <c r="Q311">
        <v>201364</v>
      </c>
      <c r="R311">
        <v>186712</v>
      </c>
      <c r="S311">
        <v>164329</v>
      </c>
      <c r="T311">
        <v>150654</v>
      </c>
      <c r="U311">
        <v>150913</v>
      </c>
      <c r="V311">
        <v>149944</v>
      </c>
      <c r="W311">
        <v>163904</v>
      </c>
      <c r="X311">
        <v>166718</v>
      </c>
      <c r="Y311">
        <v>167650</v>
      </c>
      <c r="Z311">
        <v>194318</v>
      </c>
      <c r="AA311">
        <v>201589</v>
      </c>
      <c r="AB311">
        <v>207124</v>
      </c>
      <c r="AC311">
        <v>203542</v>
      </c>
      <c r="AD311">
        <v>197712</v>
      </c>
      <c r="AE311">
        <v>217307</v>
      </c>
      <c r="AF311">
        <v>226527</v>
      </c>
      <c r="AG311">
        <v>243381</v>
      </c>
      <c r="AH311">
        <v>236701</v>
      </c>
      <c r="AI311">
        <v>246898</v>
      </c>
      <c r="AJ311">
        <v>242700</v>
      </c>
      <c r="AK311">
        <v>246380</v>
      </c>
      <c r="AL311">
        <v>258281</v>
      </c>
      <c r="AM311">
        <v>285569</v>
      </c>
      <c r="AN311">
        <v>265091</v>
      </c>
      <c r="AO311">
        <v>267532</v>
      </c>
      <c r="AP311">
        <v>275892</v>
      </c>
      <c r="AQ311">
        <v>303008</v>
      </c>
      <c r="AR311">
        <v>320537</v>
      </c>
      <c r="AS311">
        <v>352356</v>
      </c>
      <c r="AT311">
        <v>350131</v>
      </c>
      <c r="AU311">
        <v>377132</v>
      </c>
      <c r="AV311">
        <v>358251</v>
      </c>
      <c r="AW311">
        <v>380208</v>
      </c>
      <c r="AX311">
        <v>389054</v>
      </c>
      <c r="AY311">
        <v>440686</v>
      </c>
      <c r="AZ311">
        <v>413317</v>
      </c>
      <c r="BA311">
        <v>404167</v>
      </c>
      <c r="BB311">
        <v>407034</v>
      </c>
      <c r="BC311">
        <v>425846</v>
      </c>
      <c r="BD311">
        <v>409010</v>
      </c>
      <c r="BE311">
        <v>381915</v>
      </c>
      <c r="BF311">
        <v>364401</v>
      </c>
      <c r="BG311">
        <v>374139</v>
      </c>
      <c r="BH311">
        <v>363868</v>
      </c>
      <c r="BI311">
        <v>353158</v>
      </c>
      <c r="BJ311">
        <v>361328</v>
      </c>
      <c r="BK311">
        <v>364255</v>
      </c>
      <c r="BL311">
        <v>349851</v>
      </c>
      <c r="BM311">
        <v>341323</v>
      </c>
      <c r="BN311">
        <v>373265</v>
      </c>
      <c r="BO311">
        <v>397785</v>
      </c>
      <c r="BP311">
        <v>425855</v>
      </c>
      <c r="BQ311">
        <v>445031</v>
      </c>
      <c r="BR311">
        <v>472090</v>
      </c>
      <c r="BS311">
        <v>510069</v>
      </c>
      <c r="BT311">
        <v>484676</v>
      </c>
      <c r="BU311">
        <v>493299</v>
      </c>
      <c r="BV311">
        <v>498840</v>
      </c>
      <c r="BW311">
        <v>535253</v>
      </c>
      <c r="BX311">
        <v>517355</v>
      </c>
      <c r="BY311">
        <v>544177</v>
      </c>
      <c r="BZ311">
        <v>568633</v>
      </c>
      <c r="CA311">
        <v>625888</v>
      </c>
      <c r="CB311">
        <v>603733</v>
      </c>
      <c r="CC311">
        <v>646695</v>
      </c>
      <c r="CD311">
        <v>667594</v>
      </c>
      <c r="CE311">
        <v>719821</v>
      </c>
      <c r="CF311">
        <v>682210</v>
      </c>
      <c r="CG311">
        <v>693274</v>
      </c>
      <c r="CH311">
        <v>768974</v>
      </c>
      <c r="CI311">
        <v>853825</v>
      </c>
      <c r="CJ311">
        <v>825312</v>
      </c>
      <c r="CK311">
        <v>860437</v>
      </c>
      <c r="CL311">
        <v>932567</v>
      </c>
      <c r="CM311">
        <v>1021095</v>
      </c>
      <c r="CN311">
        <v>988175</v>
      </c>
      <c r="CO311">
        <v>1042842</v>
      </c>
      <c r="CP311">
        <v>1096678</v>
      </c>
      <c r="CQ311">
        <v>1081545</v>
      </c>
      <c r="CR311">
        <v>1014287</v>
      </c>
      <c r="CS311">
        <v>1018338</v>
      </c>
      <c r="CT311">
        <v>1065155</v>
      </c>
      <c r="CU311">
        <v>1076165</v>
      </c>
      <c r="CV311">
        <v>1020538</v>
      </c>
      <c r="CW311">
        <v>936895</v>
      </c>
      <c r="CX311">
        <v>952176</v>
      </c>
      <c r="CY311">
        <v>953431</v>
      </c>
      <c r="CZ311">
        <v>925539</v>
      </c>
      <c r="DA311">
        <v>866775</v>
      </c>
      <c r="DB311">
        <v>897317</v>
      </c>
      <c r="DC311">
        <v>862512</v>
      </c>
      <c r="DD311">
        <v>855809</v>
      </c>
      <c r="DE311">
        <v>875634</v>
      </c>
      <c r="DF311">
        <v>941137</v>
      </c>
      <c r="DG311">
        <v>944574</v>
      </c>
      <c r="DH311">
        <v>980496</v>
      </c>
      <c r="DI311">
        <v>1002052</v>
      </c>
      <c r="DJ311">
        <v>1104967</v>
      </c>
      <c r="DK311">
        <v>1103939</v>
      </c>
      <c r="DL311">
        <v>1157834</v>
      </c>
      <c r="DM311">
        <v>1237075</v>
      </c>
      <c r="DN311">
        <v>1343574</v>
      </c>
      <c r="DO311">
        <v>1454861</v>
      </c>
      <c r="DP311">
        <v>1390683</v>
      </c>
      <c r="DQ311">
        <v>1442953</v>
      </c>
      <c r="DR311">
        <v>1578096</v>
      </c>
      <c r="DS311">
        <v>1552064</v>
      </c>
      <c r="DT311">
        <v>1481365</v>
      </c>
      <c r="DU311">
        <v>1356216</v>
      </c>
      <c r="DV311">
        <v>1310329</v>
      </c>
      <c r="DW311">
        <v>1195944</v>
      </c>
      <c r="DX311">
        <v>1138749</v>
      </c>
      <c r="DY311">
        <v>1124638</v>
      </c>
      <c r="DZ311">
        <v>1126930</v>
      </c>
      <c r="EA311">
        <v>1095599</v>
      </c>
      <c r="EB311">
        <v>1084373</v>
      </c>
      <c r="EC311">
        <v>1100604</v>
      </c>
      <c r="ED311">
        <v>1106470</v>
      </c>
      <c r="EE311">
        <v>1048763</v>
      </c>
      <c r="EF311">
        <v>1021799</v>
      </c>
      <c r="EG311">
        <v>1043913</v>
      </c>
      <c r="EH311">
        <v>1108792</v>
      </c>
      <c r="EI311">
        <v>1059903</v>
      </c>
      <c r="EJ311">
        <v>1054225</v>
      </c>
      <c r="EK311">
        <v>1095245</v>
      </c>
      <c r="EL311">
        <v>1139112</v>
      </c>
      <c r="EM311">
        <v>1113848</v>
      </c>
      <c r="EN311">
        <v>1082764</v>
      </c>
      <c r="EO311">
        <v>1100040</v>
      </c>
      <c r="EP311">
        <v>1113183</v>
      </c>
      <c r="EQ311">
        <v>1016087</v>
      </c>
      <c r="ER311">
        <v>999634</v>
      </c>
      <c r="ES311">
        <v>1006306</v>
      </c>
      <c r="ET311">
        <v>1068434</v>
      </c>
      <c r="EU311">
        <v>1035938</v>
      </c>
      <c r="EV311">
        <v>985950</v>
      </c>
      <c r="EW311">
        <v>972517</v>
      </c>
      <c r="EX311">
        <v>0</v>
      </c>
    </row>
    <row r="312" spans="1:154">
      <c r="A312" t="s">
        <v>348</v>
      </c>
      <c r="B312">
        <v>5832</v>
      </c>
      <c r="C312">
        <v>363215</v>
      </c>
      <c r="D312">
        <v>376234</v>
      </c>
      <c r="E312">
        <v>386013</v>
      </c>
      <c r="F312">
        <v>423281</v>
      </c>
      <c r="G312">
        <v>433539</v>
      </c>
      <c r="H312">
        <v>419987</v>
      </c>
      <c r="I312">
        <v>423530</v>
      </c>
      <c r="J312">
        <v>442330</v>
      </c>
      <c r="K312">
        <v>443220</v>
      </c>
      <c r="L312">
        <v>438186</v>
      </c>
      <c r="M312">
        <v>448580</v>
      </c>
      <c r="N312">
        <v>460750</v>
      </c>
      <c r="O312">
        <v>480688</v>
      </c>
      <c r="P312">
        <v>502866</v>
      </c>
      <c r="Q312">
        <v>526279</v>
      </c>
      <c r="R312">
        <v>517054</v>
      </c>
      <c r="S312">
        <v>530485</v>
      </c>
      <c r="T312">
        <v>555205</v>
      </c>
      <c r="U312">
        <v>593514</v>
      </c>
      <c r="V312">
        <v>597186</v>
      </c>
      <c r="W312">
        <v>600191</v>
      </c>
      <c r="X312">
        <v>663004</v>
      </c>
      <c r="Y312">
        <v>699343</v>
      </c>
      <c r="Z312">
        <v>699266</v>
      </c>
      <c r="AA312">
        <v>761650</v>
      </c>
      <c r="AB312">
        <v>777342</v>
      </c>
      <c r="AC312">
        <v>810954</v>
      </c>
      <c r="AD312">
        <v>834169</v>
      </c>
      <c r="AE312">
        <v>818910</v>
      </c>
      <c r="AF312">
        <v>834038</v>
      </c>
      <c r="AG312">
        <v>848357</v>
      </c>
      <c r="AH312">
        <v>877029</v>
      </c>
      <c r="AI312">
        <v>895240</v>
      </c>
      <c r="AJ312">
        <v>961195</v>
      </c>
      <c r="AK312">
        <v>1023133</v>
      </c>
      <c r="AL312">
        <v>1056911</v>
      </c>
      <c r="AM312">
        <v>1058464</v>
      </c>
      <c r="AN312">
        <v>1107989</v>
      </c>
      <c r="AO312">
        <v>1178670</v>
      </c>
      <c r="AP312">
        <v>1298116</v>
      </c>
      <c r="AQ312">
        <v>1347930</v>
      </c>
      <c r="AR312">
        <v>1344613</v>
      </c>
      <c r="AS312">
        <v>1376340</v>
      </c>
      <c r="AT312">
        <v>1385395</v>
      </c>
      <c r="AU312">
        <v>1415462</v>
      </c>
      <c r="AV312">
        <v>1456806</v>
      </c>
      <c r="AW312">
        <v>1527451</v>
      </c>
      <c r="AX312">
        <v>1629228</v>
      </c>
      <c r="AY312">
        <v>1594716</v>
      </c>
      <c r="AZ312">
        <v>1623903</v>
      </c>
      <c r="BA312">
        <v>1634278</v>
      </c>
      <c r="BB312">
        <v>1622243</v>
      </c>
      <c r="BC312">
        <v>1668000</v>
      </c>
      <c r="BD312">
        <v>1656096</v>
      </c>
      <c r="BE312">
        <v>1673910</v>
      </c>
      <c r="BF312">
        <v>1722504</v>
      </c>
      <c r="BG312">
        <v>1752774</v>
      </c>
      <c r="BH312">
        <v>1751666</v>
      </c>
      <c r="BI312">
        <v>1729732</v>
      </c>
      <c r="BJ312">
        <v>1802195</v>
      </c>
      <c r="BK312">
        <v>1952687</v>
      </c>
      <c r="BL312">
        <v>2062738</v>
      </c>
      <c r="BM312">
        <v>2116098</v>
      </c>
      <c r="BN312">
        <v>2306290</v>
      </c>
      <c r="BO312">
        <v>2261704</v>
      </c>
      <c r="BP312">
        <v>2213615</v>
      </c>
      <c r="BQ312">
        <v>2247636</v>
      </c>
      <c r="BR312">
        <v>2236946</v>
      </c>
      <c r="BS312">
        <v>2247871</v>
      </c>
      <c r="BT312">
        <v>2332976</v>
      </c>
      <c r="BU312">
        <v>2345644</v>
      </c>
      <c r="BV312">
        <v>2357760</v>
      </c>
      <c r="BW312">
        <v>2323474</v>
      </c>
      <c r="BX312">
        <v>2275301</v>
      </c>
      <c r="BY312">
        <v>2245460</v>
      </c>
      <c r="BZ312">
        <v>2238011</v>
      </c>
      <c r="CA312">
        <v>2244591</v>
      </c>
      <c r="CB312">
        <v>2315923</v>
      </c>
      <c r="CC312">
        <v>2301203</v>
      </c>
      <c r="CD312">
        <v>2259758</v>
      </c>
      <c r="CE312">
        <v>2321414</v>
      </c>
      <c r="CF312">
        <v>2370490</v>
      </c>
      <c r="CG312">
        <v>2407348</v>
      </c>
      <c r="CH312">
        <v>2481967</v>
      </c>
      <c r="CI312">
        <v>2382115</v>
      </c>
      <c r="CJ312">
        <v>2359673</v>
      </c>
      <c r="CK312">
        <v>2330317</v>
      </c>
      <c r="CL312">
        <v>2355175</v>
      </c>
      <c r="CM312">
        <v>2257991</v>
      </c>
      <c r="CN312">
        <v>2221270</v>
      </c>
      <c r="CO312">
        <v>2198760</v>
      </c>
      <c r="CP312">
        <v>2147517</v>
      </c>
      <c r="CQ312">
        <v>2173956</v>
      </c>
      <c r="CR312">
        <v>2174001</v>
      </c>
      <c r="CS312">
        <v>2018478</v>
      </c>
      <c r="CT312">
        <v>2078999</v>
      </c>
      <c r="CU312">
        <v>1972682</v>
      </c>
      <c r="CV312">
        <v>1857960</v>
      </c>
      <c r="CW312">
        <v>1920276</v>
      </c>
      <c r="CX312">
        <v>2220361</v>
      </c>
      <c r="CY312">
        <v>2967563</v>
      </c>
      <c r="CZ312">
        <v>3006929</v>
      </c>
      <c r="DA312">
        <v>3019642</v>
      </c>
      <c r="DB312">
        <v>3179979</v>
      </c>
      <c r="DC312">
        <v>3215083</v>
      </c>
      <c r="DD312">
        <v>3263637</v>
      </c>
      <c r="DE312">
        <v>3185548</v>
      </c>
      <c r="DF312">
        <v>3476869</v>
      </c>
      <c r="DG312">
        <v>3621541</v>
      </c>
      <c r="DH312">
        <v>3716516</v>
      </c>
      <c r="DI312">
        <v>3491476</v>
      </c>
      <c r="DJ312">
        <v>3461972</v>
      </c>
      <c r="DK312">
        <v>3561754</v>
      </c>
      <c r="DL312">
        <v>3622182</v>
      </c>
      <c r="DM312">
        <v>3944282</v>
      </c>
      <c r="DN312">
        <v>4064863</v>
      </c>
      <c r="DO312">
        <v>4086098</v>
      </c>
      <c r="DP312">
        <v>4463211</v>
      </c>
      <c r="DQ312">
        <v>5062946</v>
      </c>
      <c r="DR312">
        <v>5104679</v>
      </c>
      <c r="DS312">
        <v>5710387</v>
      </c>
      <c r="DT312">
        <v>5284227</v>
      </c>
      <c r="DU312">
        <v>5052734</v>
      </c>
      <c r="DV312">
        <v>4947918</v>
      </c>
      <c r="DW312">
        <v>4961497</v>
      </c>
      <c r="DX312">
        <v>4786659</v>
      </c>
      <c r="DY312">
        <v>4383287</v>
      </c>
      <c r="DZ312">
        <v>4859354</v>
      </c>
      <c r="EA312">
        <v>4781408</v>
      </c>
      <c r="EB312">
        <v>4515705</v>
      </c>
      <c r="EC312">
        <v>4420540</v>
      </c>
      <c r="ED312">
        <v>4322652</v>
      </c>
      <c r="EE312">
        <v>4188691</v>
      </c>
      <c r="EF312">
        <v>4229092</v>
      </c>
      <c r="EG312">
        <v>4168587</v>
      </c>
      <c r="EH312">
        <v>4137534</v>
      </c>
      <c r="EI312">
        <v>4108938</v>
      </c>
      <c r="EJ312">
        <v>4285066</v>
      </c>
      <c r="EK312">
        <v>4340479</v>
      </c>
      <c r="EL312">
        <v>4335286</v>
      </c>
      <c r="EM312">
        <v>4157921</v>
      </c>
      <c r="EN312">
        <v>3961056</v>
      </c>
      <c r="EO312">
        <v>3997280</v>
      </c>
      <c r="EP312">
        <v>3993128</v>
      </c>
      <c r="EQ312">
        <v>3963191</v>
      </c>
      <c r="ER312">
        <v>4150395</v>
      </c>
      <c r="ES312">
        <v>4337031</v>
      </c>
      <c r="ET312">
        <v>4440017</v>
      </c>
      <c r="EU312">
        <v>4191006</v>
      </c>
      <c r="EV312">
        <v>3739773</v>
      </c>
      <c r="EW312">
        <v>3733653</v>
      </c>
      <c r="EX312">
        <v>0</v>
      </c>
    </row>
    <row r="313" spans="1:154">
      <c r="A313" t="s">
        <v>349</v>
      </c>
      <c r="B313">
        <v>5908</v>
      </c>
      <c r="C313">
        <v>50799</v>
      </c>
      <c r="D313">
        <v>53900</v>
      </c>
      <c r="E313">
        <v>57345</v>
      </c>
      <c r="F313">
        <v>56004</v>
      </c>
      <c r="G313">
        <v>60332</v>
      </c>
      <c r="H313">
        <v>52550</v>
      </c>
      <c r="I313">
        <v>49723</v>
      </c>
      <c r="J313">
        <v>52267</v>
      </c>
      <c r="K313">
        <v>55275</v>
      </c>
      <c r="L313">
        <v>47140</v>
      </c>
      <c r="M313">
        <v>40112</v>
      </c>
      <c r="N313">
        <v>42000</v>
      </c>
      <c r="O313">
        <v>46011</v>
      </c>
      <c r="P313">
        <v>52849</v>
      </c>
      <c r="Q313">
        <v>45611</v>
      </c>
      <c r="R313">
        <v>48718</v>
      </c>
      <c r="S313">
        <v>47958</v>
      </c>
      <c r="T313">
        <v>42190</v>
      </c>
      <c r="U313">
        <v>36474</v>
      </c>
      <c r="V313">
        <v>43780</v>
      </c>
      <c r="W313">
        <v>43994</v>
      </c>
      <c r="X313">
        <v>52361</v>
      </c>
      <c r="Y313">
        <v>55652</v>
      </c>
      <c r="Z313">
        <v>65640</v>
      </c>
      <c r="AA313">
        <v>58800</v>
      </c>
      <c r="AB313">
        <v>56106</v>
      </c>
      <c r="AC313">
        <v>58388</v>
      </c>
      <c r="AD313">
        <v>56471</v>
      </c>
      <c r="AE313">
        <v>46010</v>
      </c>
      <c r="AF313">
        <v>46360</v>
      </c>
      <c r="AG313">
        <v>59181</v>
      </c>
      <c r="AH313">
        <v>56132</v>
      </c>
      <c r="AI313">
        <v>51388</v>
      </c>
      <c r="AJ313">
        <v>50753</v>
      </c>
      <c r="AK313">
        <v>45110</v>
      </c>
      <c r="AL313">
        <v>55346</v>
      </c>
      <c r="AM313">
        <v>54134</v>
      </c>
      <c r="AN313">
        <v>63158</v>
      </c>
      <c r="AO313">
        <v>79925</v>
      </c>
      <c r="AP313">
        <v>93557</v>
      </c>
      <c r="AQ313">
        <v>100226</v>
      </c>
      <c r="AR313">
        <v>88499</v>
      </c>
      <c r="AS313">
        <v>85995</v>
      </c>
      <c r="AT313">
        <v>87881</v>
      </c>
      <c r="AU313">
        <v>73155</v>
      </c>
      <c r="AV313">
        <v>69568</v>
      </c>
      <c r="AW313">
        <v>77207</v>
      </c>
      <c r="AX313">
        <v>93658</v>
      </c>
      <c r="AY313">
        <v>75825</v>
      </c>
      <c r="AZ313">
        <v>57457</v>
      </c>
      <c r="BA313">
        <v>61527</v>
      </c>
      <c r="BB313">
        <v>58500</v>
      </c>
      <c r="BC313">
        <v>40842</v>
      </c>
      <c r="BD313">
        <v>44466</v>
      </c>
      <c r="BE313">
        <v>44152</v>
      </c>
      <c r="BF313">
        <v>52676</v>
      </c>
      <c r="BG313">
        <v>55508</v>
      </c>
      <c r="BH313">
        <v>58666</v>
      </c>
      <c r="BI313">
        <v>60315</v>
      </c>
      <c r="BJ313">
        <v>65040</v>
      </c>
      <c r="BK313">
        <v>65532</v>
      </c>
      <c r="BL313">
        <v>66953</v>
      </c>
      <c r="BM313">
        <v>69017</v>
      </c>
      <c r="BN313">
        <v>69716</v>
      </c>
      <c r="BO313">
        <v>70219</v>
      </c>
      <c r="BP313">
        <v>70724</v>
      </c>
      <c r="BQ313">
        <v>71227</v>
      </c>
      <c r="BR313">
        <v>71731</v>
      </c>
      <c r="BS313">
        <v>72476</v>
      </c>
      <c r="BT313">
        <v>73776</v>
      </c>
      <c r="BU313">
        <v>74799</v>
      </c>
      <c r="BV313">
        <v>75821</v>
      </c>
      <c r="BW313">
        <v>76144</v>
      </c>
      <c r="BX313">
        <v>76467</v>
      </c>
      <c r="BY313">
        <v>76792</v>
      </c>
      <c r="BZ313">
        <v>77115</v>
      </c>
      <c r="CA313">
        <v>77877</v>
      </c>
      <c r="CB313">
        <v>78639</v>
      </c>
      <c r="CC313">
        <v>79401</v>
      </c>
      <c r="CD313">
        <v>80163</v>
      </c>
      <c r="CE313">
        <v>81337</v>
      </c>
      <c r="CF313">
        <v>82511</v>
      </c>
      <c r="CG313">
        <v>83685</v>
      </c>
      <c r="CH313">
        <v>84859</v>
      </c>
      <c r="CI313">
        <v>90471</v>
      </c>
      <c r="CJ313">
        <v>91082</v>
      </c>
      <c r="CK313">
        <v>91693</v>
      </c>
      <c r="CL313">
        <v>97305</v>
      </c>
      <c r="CM313">
        <v>96160</v>
      </c>
      <c r="CN313">
        <v>88365</v>
      </c>
      <c r="CO313">
        <v>86237</v>
      </c>
      <c r="CP313">
        <v>88154</v>
      </c>
      <c r="CQ313">
        <v>84417</v>
      </c>
      <c r="CR313">
        <v>80618</v>
      </c>
      <c r="CS313">
        <v>80157</v>
      </c>
      <c r="CT313">
        <v>82218</v>
      </c>
      <c r="CU313">
        <v>81246</v>
      </c>
      <c r="CV313">
        <v>79421</v>
      </c>
      <c r="CW313">
        <v>77481</v>
      </c>
      <c r="CX313">
        <v>77314</v>
      </c>
      <c r="CY313">
        <v>79498</v>
      </c>
      <c r="CZ313">
        <v>77999</v>
      </c>
      <c r="DA313">
        <v>78358</v>
      </c>
      <c r="DB313">
        <v>83702</v>
      </c>
      <c r="DC313">
        <v>86133</v>
      </c>
      <c r="DD313">
        <v>89692</v>
      </c>
      <c r="DE313">
        <v>93413</v>
      </c>
      <c r="DF313">
        <v>98406</v>
      </c>
      <c r="DG313">
        <v>101857</v>
      </c>
      <c r="DH313">
        <v>105854</v>
      </c>
      <c r="DI313">
        <v>111879</v>
      </c>
      <c r="DJ313">
        <v>117451</v>
      </c>
      <c r="DK313">
        <v>120202</v>
      </c>
      <c r="DL313">
        <v>126564</v>
      </c>
      <c r="DM313">
        <v>111438</v>
      </c>
      <c r="DN313">
        <v>107286</v>
      </c>
      <c r="DO313">
        <v>94552</v>
      </c>
      <c r="DP313">
        <v>62383</v>
      </c>
      <c r="DQ313">
        <v>20790</v>
      </c>
      <c r="DR313">
        <v>5958</v>
      </c>
      <c r="DS313">
        <v>5558</v>
      </c>
      <c r="DT313">
        <v>15058</v>
      </c>
      <c r="DU313">
        <v>23400</v>
      </c>
      <c r="DV313">
        <v>22650</v>
      </c>
      <c r="DW313">
        <v>21620</v>
      </c>
      <c r="DX313">
        <v>20561</v>
      </c>
      <c r="DY313">
        <v>21011</v>
      </c>
      <c r="DZ313">
        <v>21149</v>
      </c>
      <c r="EA313">
        <v>22624</v>
      </c>
      <c r="EB313">
        <v>21632</v>
      </c>
      <c r="EC313">
        <v>20089</v>
      </c>
      <c r="ED313">
        <v>19385</v>
      </c>
      <c r="EE313">
        <v>19888</v>
      </c>
      <c r="EF313">
        <v>19241</v>
      </c>
      <c r="EG313">
        <v>19146</v>
      </c>
      <c r="EH313">
        <v>18800</v>
      </c>
      <c r="EI313">
        <v>18000</v>
      </c>
      <c r="EJ313">
        <v>17800</v>
      </c>
      <c r="EK313">
        <v>17600</v>
      </c>
      <c r="EL313">
        <v>15000</v>
      </c>
      <c r="EM313">
        <v>15875</v>
      </c>
      <c r="EN313">
        <v>16088</v>
      </c>
      <c r="EO313">
        <v>15937</v>
      </c>
      <c r="EP313">
        <v>14886</v>
      </c>
      <c r="EQ313">
        <v>15234</v>
      </c>
      <c r="ER313">
        <v>15660</v>
      </c>
      <c r="ES313">
        <v>15860</v>
      </c>
      <c r="ET313">
        <v>15064</v>
      </c>
      <c r="EU313">
        <v>16338</v>
      </c>
      <c r="EV313">
        <v>16254</v>
      </c>
      <c r="EW313">
        <v>17519</v>
      </c>
      <c r="EX313">
        <v>0</v>
      </c>
    </row>
    <row r="314" spans="1:154">
      <c r="A314" t="s">
        <v>350</v>
      </c>
      <c r="B314">
        <v>5736</v>
      </c>
      <c r="C314">
        <v>117269</v>
      </c>
      <c r="D314">
        <v>120824</v>
      </c>
      <c r="E314">
        <v>128166</v>
      </c>
      <c r="F314">
        <v>155883</v>
      </c>
      <c r="G314">
        <v>162201</v>
      </c>
      <c r="H314">
        <v>157097</v>
      </c>
      <c r="I314">
        <v>160849</v>
      </c>
      <c r="J314">
        <v>173868</v>
      </c>
      <c r="K314">
        <v>165672</v>
      </c>
      <c r="L314">
        <v>160229</v>
      </c>
      <c r="M314">
        <v>170670</v>
      </c>
      <c r="N314">
        <v>168758</v>
      </c>
      <c r="O314">
        <v>173112</v>
      </c>
      <c r="P314">
        <v>177717</v>
      </c>
      <c r="Q314">
        <v>195439</v>
      </c>
      <c r="R314">
        <v>185122</v>
      </c>
      <c r="S314">
        <v>192880</v>
      </c>
      <c r="T314">
        <v>209601</v>
      </c>
      <c r="U314">
        <v>227837</v>
      </c>
      <c r="V314">
        <v>230680</v>
      </c>
      <c r="W314">
        <v>247019</v>
      </c>
      <c r="X314">
        <v>273385</v>
      </c>
      <c r="Y314">
        <v>290596</v>
      </c>
      <c r="Z314">
        <v>277496</v>
      </c>
      <c r="AA314">
        <v>298238</v>
      </c>
      <c r="AB314">
        <v>281814</v>
      </c>
      <c r="AC314">
        <v>297902</v>
      </c>
      <c r="AD314">
        <v>281176</v>
      </c>
      <c r="AE314">
        <v>253765</v>
      </c>
      <c r="AF314">
        <v>234353</v>
      </c>
      <c r="AG314">
        <v>257772</v>
      </c>
      <c r="AH314">
        <v>271219</v>
      </c>
      <c r="AI314">
        <v>252342</v>
      </c>
      <c r="AJ314">
        <v>273256</v>
      </c>
      <c r="AK314">
        <v>290133</v>
      </c>
      <c r="AL314">
        <v>312806</v>
      </c>
      <c r="AM314">
        <v>313549</v>
      </c>
      <c r="AN314">
        <v>343266</v>
      </c>
      <c r="AO314">
        <v>369612</v>
      </c>
      <c r="AP314">
        <v>398038</v>
      </c>
      <c r="AQ314">
        <v>414208</v>
      </c>
      <c r="AR314">
        <v>429282</v>
      </c>
      <c r="AS314">
        <v>434076</v>
      </c>
      <c r="AT314">
        <v>399863</v>
      </c>
      <c r="AU314">
        <v>421110</v>
      </c>
      <c r="AV314">
        <v>429271</v>
      </c>
      <c r="AW314">
        <v>475500</v>
      </c>
      <c r="AX314">
        <v>509197</v>
      </c>
      <c r="AY314">
        <v>508226</v>
      </c>
      <c r="AZ314">
        <v>519349</v>
      </c>
      <c r="BA314">
        <v>524729</v>
      </c>
      <c r="BB314">
        <v>523066</v>
      </c>
      <c r="BC314">
        <v>562589</v>
      </c>
      <c r="BD314">
        <v>569243</v>
      </c>
      <c r="BE314">
        <v>591312</v>
      </c>
      <c r="BF314">
        <v>633394</v>
      </c>
      <c r="BG314">
        <v>647727</v>
      </c>
      <c r="BH314">
        <v>651693</v>
      </c>
      <c r="BI314">
        <v>634673</v>
      </c>
      <c r="BJ314">
        <v>668515</v>
      </c>
      <c r="BK314">
        <v>716252</v>
      </c>
      <c r="BL314">
        <v>758802</v>
      </c>
      <c r="BM314">
        <v>801201</v>
      </c>
      <c r="BN314">
        <v>890451</v>
      </c>
      <c r="BO314">
        <v>895608</v>
      </c>
      <c r="BP314">
        <v>890370</v>
      </c>
      <c r="BQ314">
        <v>880593</v>
      </c>
      <c r="BR314">
        <v>844973</v>
      </c>
      <c r="BS314">
        <v>843611</v>
      </c>
      <c r="BT314">
        <v>839294</v>
      </c>
      <c r="BU314">
        <v>860816</v>
      </c>
      <c r="BV314">
        <v>899121</v>
      </c>
      <c r="BW314">
        <v>921348</v>
      </c>
      <c r="BX314">
        <v>859481</v>
      </c>
      <c r="BY314">
        <v>831778</v>
      </c>
      <c r="BZ314">
        <v>801718</v>
      </c>
      <c r="CA314">
        <v>809073</v>
      </c>
      <c r="CB314">
        <v>788559</v>
      </c>
      <c r="CC314">
        <v>772352</v>
      </c>
      <c r="CD314">
        <v>747465</v>
      </c>
      <c r="CE314">
        <v>717859</v>
      </c>
      <c r="CF314">
        <v>683909</v>
      </c>
      <c r="CG314">
        <v>663773</v>
      </c>
      <c r="CH314">
        <v>825419</v>
      </c>
      <c r="CI314">
        <v>763015</v>
      </c>
      <c r="CJ314">
        <v>653597</v>
      </c>
      <c r="CK314">
        <v>586378</v>
      </c>
      <c r="CL314">
        <v>589317</v>
      </c>
      <c r="CM314">
        <v>540053</v>
      </c>
      <c r="CN314">
        <v>456678</v>
      </c>
      <c r="CO314">
        <v>459405</v>
      </c>
      <c r="CP314">
        <v>439975</v>
      </c>
      <c r="CQ314">
        <v>425956</v>
      </c>
      <c r="CR314">
        <v>364754</v>
      </c>
      <c r="CS314">
        <v>339065</v>
      </c>
      <c r="CT314">
        <v>270518</v>
      </c>
      <c r="CU314">
        <v>351745</v>
      </c>
      <c r="CV314">
        <v>384915</v>
      </c>
      <c r="CW314">
        <v>360039</v>
      </c>
      <c r="CX314">
        <v>419299</v>
      </c>
      <c r="CY314">
        <v>426852</v>
      </c>
      <c r="CZ314">
        <v>405345</v>
      </c>
      <c r="DA314">
        <v>357720</v>
      </c>
      <c r="DB314">
        <v>472753</v>
      </c>
      <c r="DC314">
        <v>443671</v>
      </c>
      <c r="DD314">
        <v>396571</v>
      </c>
      <c r="DE314">
        <v>384857</v>
      </c>
      <c r="DF314">
        <v>419267</v>
      </c>
      <c r="DG314">
        <v>573731</v>
      </c>
      <c r="DH314">
        <v>563140</v>
      </c>
      <c r="DI314">
        <v>469865</v>
      </c>
      <c r="DJ314">
        <v>332258</v>
      </c>
      <c r="DK314">
        <v>304573</v>
      </c>
      <c r="DL314">
        <v>296051</v>
      </c>
      <c r="DM314">
        <v>265474</v>
      </c>
      <c r="DN314">
        <v>193744</v>
      </c>
      <c r="DO314">
        <v>190854</v>
      </c>
      <c r="DP314">
        <v>328602</v>
      </c>
      <c r="DQ314">
        <v>317742</v>
      </c>
      <c r="DR314">
        <v>156868</v>
      </c>
      <c r="DS314">
        <v>470816</v>
      </c>
      <c r="DT314">
        <v>544947</v>
      </c>
      <c r="DU314">
        <v>701302</v>
      </c>
      <c r="DV314">
        <v>835846</v>
      </c>
      <c r="DW314">
        <v>969983</v>
      </c>
      <c r="DX314">
        <v>1083134</v>
      </c>
      <c r="DY314">
        <v>1055114</v>
      </c>
      <c r="DZ314">
        <v>1098573</v>
      </c>
      <c r="EA314">
        <v>982151</v>
      </c>
      <c r="EB314">
        <v>806108</v>
      </c>
      <c r="EC314">
        <v>669125</v>
      </c>
      <c r="ED314">
        <v>673926</v>
      </c>
      <c r="EE314">
        <v>771226</v>
      </c>
      <c r="EF314">
        <v>816671</v>
      </c>
      <c r="EG314">
        <v>770701</v>
      </c>
      <c r="EH314">
        <v>919496</v>
      </c>
      <c r="EI314">
        <v>1004635</v>
      </c>
      <c r="EJ314">
        <v>1125327</v>
      </c>
      <c r="EK314">
        <v>1144504</v>
      </c>
      <c r="EL314">
        <v>1143507</v>
      </c>
      <c r="EM314">
        <v>1023059</v>
      </c>
      <c r="EN314">
        <v>851774</v>
      </c>
      <c r="EO314">
        <v>820136</v>
      </c>
      <c r="EP314">
        <v>839569</v>
      </c>
      <c r="EQ314">
        <v>866923</v>
      </c>
      <c r="ER314">
        <v>966205</v>
      </c>
      <c r="ES314">
        <v>1035420</v>
      </c>
      <c r="ET314">
        <v>1132727</v>
      </c>
      <c r="EU314">
        <v>1082982</v>
      </c>
      <c r="EV314">
        <v>1036373</v>
      </c>
      <c r="EW314">
        <v>1173414</v>
      </c>
      <c r="EX314">
        <v>0</v>
      </c>
    </row>
    <row r="315" spans="1:154">
      <c r="A315" t="s">
        <v>351</v>
      </c>
      <c r="B315">
        <v>5740</v>
      </c>
      <c r="C315">
        <v>11678</v>
      </c>
      <c r="D315">
        <v>11553</v>
      </c>
      <c r="E315">
        <v>12626</v>
      </c>
      <c r="F315">
        <v>12500</v>
      </c>
      <c r="G315">
        <v>19044</v>
      </c>
      <c r="H315">
        <v>17494</v>
      </c>
      <c r="I315">
        <v>16814</v>
      </c>
      <c r="J315">
        <v>18600</v>
      </c>
      <c r="K315">
        <v>14218</v>
      </c>
      <c r="L315">
        <v>14201</v>
      </c>
      <c r="M315">
        <v>13478</v>
      </c>
      <c r="N315">
        <v>14224</v>
      </c>
      <c r="O315">
        <v>13753</v>
      </c>
      <c r="P315">
        <v>13601</v>
      </c>
      <c r="Q315">
        <v>13569</v>
      </c>
      <c r="R315">
        <v>13424</v>
      </c>
      <c r="S315">
        <v>12562</v>
      </c>
      <c r="T315">
        <v>12366</v>
      </c>
      <c r="U315">
        <v>14073</v>
      </c>
      <c r="V315">
        <v>14518</v>
      </c>
      <c r="W315">
        <v>15820</v>
      </c>
      <c r="X315">
        <v>17019</v>
      </c>
      <c r="Y315">
        <v>19809</v>
      </c>
      <c r="Z315">
        <v>27522</v>
      </c>
      <c r="AA315">
        <v>26669</v>
      </c>
      <c r="AB315">
        <v>39673</v>
      </c>
      <c r="AC315">
        <v>34893</v>
      </c>
      <c r="AD315">
        <v>22679</v>
      </c>
      <c r="AE315">
        <v>17655</v>
      </c>
      <c r="AF315">
        <v>21634</v>
      </c>
      <c r="AG315">
        <v>22949</v>
      </c>
      <c r="AH315">
        <v>23654</v>
      </c>
      <c r="AI315">
        <v>23136</v>
      </c>
      <c r="AJ315">
        <v>23892</v>
      </c>
      <c r="AK315">
        <v>29075</v>
      </c>
      <c r="AL315">
        <v>35600</v>
      </c>
      <c r="AM315">
        <v>31458</v>
      </c>
      <c r="AN315">
        <v>27195</v>
      </c>
      <c r="AO315">
        <v>31824</v>
      </c>
      <c r="AP315">
        <v>55224</v>
      </c>
      <c r="AQ315">
        <v>51898</v>
      </c>
      <c r="AR315">
        <v>41142</v>
      </c>
      <c r="AS315">
        <v>52852</v>
      </c>
      <c r="AT315">
        <v>78611</v>
      </c>
      <c r="AU315">
        <v>87665</v>
      </c>
      <c r="AV315">
        <v>102295</v>
      </c>
      <c r="AW315">
        <v>113162</v>
      </c>
      <c r="AX315">
        <v>121823</v>
      </c>
      <c r="AY315">
        <v>98201</v>
      </c>
      <c r="AZ315">
        <v>102634</v>
      </c>
      <c r="BA315">
        <v>103846</v>
      </c>
      <c r="BB315">
        <v>104808</v>
      </c>
      <c r="BC315">
        <v>115785</v>
      </c>
      <c r="BD315">
        <v>101561</v>
      </c>
      <c r="BE315">
        <v>114107</v>
      </c>
      <c r="BF315">
        <v>123316</v>
      </c>
      <c r="BG315">
        <v>106656</v>
      </c>
      <c r="BH315">
        <v>75842</v>
      </c>
      <c r="BI315">
        <v>65677</v>
      </c>
      <c r="BJ315">
        <v>53234</v>
      </c>
      <c r="BK315">
        <v>118024</v>
      </c>
      <c r="BL315">
        <v>144862</v>
      </c>
      <c r="BM315">
        <v>163352</v>
      </c>
      <c r="BN315">
        <v>212720</v>
      </c>
      <c r="BO315">
        <v>182339</v>
      </c>
      <c r="BP315">
        <v>182129</v>
      </c>
      <c r="BQ315">
        <v>203118</v>
      </c>
      <c r="BR315">
        <v>227307</v>
      </c>
      <c r="BS315">
        <v>228090</v>
      </c>
      <c r="BT315">
        <v>284672</v>
      </c>
      <c r="BU315">
        <v>320285</v>
      </c>
      <c r="BV315">
        <v>348671</v>
      </c>
      <c r="BW315">
        <v>340485</v>
      </c>
      <c r="BX315">
        <v>351902</v>
      </c>
      <c r="BY315">
        <v>354882</v>
      </c>
      <c r="BZ315">
        <v>397986</v>
      </c>
      <c r="CA315">
        <v>364558</v>
      </c>
      <c r="CB315">
        <v>398678</v>
      </c>
      <c r="CC315">
        <v>456507</v>
      </c>
      <c r="CD315">
        <v>469053</v>
      </c>
      <c r="CE315">
        <v>479841</v>
      </c>
      <c r="CF315">
        <v>518286</v>
      </c>
      <c r="CG315">
        <v>551441</v>
      </c>
      <c r="CH315">
        <v>579484</v>
      </c>
      <c r="CI315">
        <v>573858</v>
      </c>
      <c r="CJ315">
        <v>601111</v>
      </c>
      <c r="CK315">
        <v>614802</v>
      </c>
      <c r="CL315">
        <v>617851</v>
      </c>
      <c r="CM315">
        <v>481333</v>
      </c>
      <c r="CN315">
        <v>493622</v>
      </c>
      <c r="CO315">
        <v>535908</v>
      </c>
      <c r="CP315">
        <v>417671</v>
      </c>
      <c r="CQ315">
        <v>423511</v>
      </c>
      <c r="CR315">
        <v>372531</v>
      </c>
      <c r="CS315">
        <v>289275</v>
      </c>
      <c r="CT315">
        <v>251062</v>
      </c>
      <c r="CU315">
        <v>166497</v>
      </c>
      <c r="CV315">
        <v>95717</v>
      </c>
      <c r="CW315">
        <v>267365</v>
      </c>
      <c r="CX315">
        <v>388775</v>
      </c>
      <c r="CY315">
        <v>351945</v>
      </c>
      <c r="CZ315">
        <v>322881</v>
      </c>
      <c r="DA315">
        <v>392512</v>
      </c>
      <c r="DB315">
        <v>440531</v>
      </c>
      <c r="DC315">
        <v>434010</v>
      </c>
      <c r="DD315">
        <v>498526</v>
      </c>
      <c r="DE315">
        <v>495372</v>
      </c>
      <c r="DF315">
        <v>559104</v>
      </c>
      <c r="DG315">
        <v>548031</v>
      </c>
      <c r="DH315">
        <v>500506</v>
      </c>
      <c r="DI315">
        <v>491145</v>
      </c>
      <c r="DJ315">
        <v>581878</v>
      </c>
      <c r="DK315">
        <v>615856</v>
      </c>
      <c r="DL315">
        <v>646414</v>
      </c>
      <c r="DM315">
        <v>781137</v>
      </c>
      <c r="DN315">
        <v>795875</v>
      </c>
      <c r="DO315">
        <v>747601</v>
      </c>
      <c r="DP315">
        <v>829395</v>
      </c>
      <c r="DQ315">
        <v>1047100</v>
      </c>
      <c r="DR315">
        <v>1009672</v>
      </c>
      <c r="DS315">
        <v>762653</v>
      </c>
      <c r="DT315">
        <v>478618</v>
      </c>
      <c r="DU315">
        <v>429683</v>
      </c>
      <c r="DV315">
        <v>299357</v>
      </c>
      <c r="DW315">
        <v>335236</v>
      </c>
      <c r="DX315">
        <v>208142</v>
      </c>
      <c r="DY315">
        <v>201821</v>
      </c>
      <c r="DZ315">
        <v>274372</v>
      </c>
      <c r="EA315">
        <v>452471</v>
      </c>
      <c r="EB315">
        <v>421710</v>
      </c>
      <c r="EC315">
        <v>397036</v>
      </c>
      <c r="ED315">
        <v>292227</v>
      </c>
      <c r="EE315">
        <v>227393</v>
      </c>
      <c r="EF315">
        <v>238102</v>
      </c>
      <c r="EG315">
        <v>271368</v>
      </c>
      <c r="EH315">
        <v>199076</v>
      </c>
      <c r="EI315">
        <v>176227</v>
      </c>
      <c r="EJ315">
        <v>205803</v>
      </c>
      <c r="EK315">
        <v>239825</v>
      </c>
      <c r="EL315">
        <v>266922</v>
      </c>
      <c r="EM315">
        <v>292469</v>
      </c>
      <c r="EN315">
        <v>266580</v>
      </c>
      <c r="EO315">
        <v>330379</v>
      </c>
      <c r="EP315">
        <v>298886</v>
      </c>
      <c r="EQ315">
        <v>283906</v>
      </c>
      <c r="ER315">
        <v>330504</v>
      </c>
      <c r="ES315">
        <v>412264</v>
      </c>
      <c r="ET315">
        <v>521266</v>
      </c>
      <c r="EU315">
        <v>470562</v>
      </c>
      <c r="EV315">
        <v>394783</v>
      </c>
      <c r="EW315">
        <v>346533</v>
      </c>
      <c r="EX315">
        <v>0</v>
      </c>
    </row>
    <row r="316" spans="1:154">
      <c r="A316" t="s">
        <v>352</v>
      </c>
      <c r="B316">
        <v>5742</v>
      </c>
      <c r="C316">
        <v>109320</v>
      </c>
      <c r="D316">
        <v>116924</v>
      </c>
      <c r="E316">
        <v>121212</v>
      </c>
      <c r="F316">
        <v>123569</v>
      </c>
      <c r="G316">
        <v>124044</v>
      </c>
      <c r="H316">
        <v>126304</v>
      </c>
      <c r="I316">
        <v>128667</v>
      </c>
      <c r="J316">
        <v>130052</v>
      </c>
      <c r="K316">
        <v>143005</v>
      </c>
      <c r="L316">
        <v>151239</v>
      </c>
      <c r="M316">
        <v>160071</v>
      </c>
      <c r="N316">
        <v>160269</v>
      </c>
      <c r="O316">
        <v>172575</v>
      </c>
      <c r="P316">
        <v>189633</v>
      </c>
      <c r="Q316">
        <v>199585</v>
      </c>
      <c r="R316">
        <v>201050</v>
      </c>
      <c r="S316">
        <v>212501</v>
      </c>
      <c r="T316">
        <v>230727</v>
      </c>
      <c r="U316">
        <v>245174</v>
      </c>
      <c r="V316">
        <v>246647</v>
      </c>
      <c r="W316">
        <v>254723</v>
      </c>
      <c r="X316">
        <v>275031</v>
      </c>
      <c r="Y316">
        <v>290259</v>
      </c>
      <c r="Z316">
        <v>290221</v>
      </c>
      <c r="AA316">
        <v>317494</v>
      </c>
      <c r="AB316">
        <v>329995</v>
      </c>
      <c r="AC316">
        <v>347018</v>
      </c>
      <c r="AD316">
        <v>394259</v>
      </c>
      <c r="AE316">
        <v>397674</v>
      </c>
      <c r="AF316">
        <v>411501</v>
      </c>
      <c r="AG316">
        <v>397867</v>
      </c>
      <c r="AH316">
        <v>411316</v>
      </c>
      <c r="AI316">
        <v>435220</v>
      </c>
      <c r="AJ316">
        <v>465178</v>
      </c>
      <c r="AK316">
        <v>493301</v>
      </c>
      <c r="AL316">
        <v>520819</v>
      </c>
      <c r="AM316">
        <v>527164</v>
      </c>
      <c r="AN316">
        <v>543377</v>
      </c>
      <c r="AO316">
        <v>567505</v>
      </c>
      <c r="AP316">
        <v>590828</v>
      </c>
      <c r="AQ316">
        <v>591150</v>
      </c>
      <c r="AR316">
        <v>593906</v>
      </c>
      <c r="AS316">
        <v>605579</v>
      </c>
      <c r="AT316">
        <v>619514</v>
      </c>
      <c r="AU316">
        <v>634998</v>
      </c>
      <c r="AV316">
        <v>649028</v>
      </c>
      <c r="AW316">
        <v>651675</v>
      </c>
      <c r="AX316">
        <v>655388</v>
      </c>
      <c r="AY316">
        <v>651168</v>
      </c>
      <c r="AZ316">
        <v>671909</v>
      </c>
      <c r="BA316">
        <v>686731</v>
      </c>
      <c r="BB316">
        <v>687041</v>
      </c>
      <c r="BC316">
        <v>688205</v>
      </c>
      <c r="BD316">
        <v>677795</v>
      </c>
      <c r="BE316">
        <v>676048</v>
      </c>
      <c r="BF316">
        <v>642789</v>
      </c>
      <c r="BG316">
        <v>638464</v>
      </c>
      <c r="BH316">
        <v>635673</v>
      </c>
      <c r="BI316">
        <v>617825</v>
      </c>
      <c r="BJ316">
        <v>596799</v>
      </c>
      <c r="BK316">
        <v>606111</v>
      </c>
      <c r="BL316">
        <v>617724</v>
      </c>
      <c r="BM316">
        <v>596863</v>
      </c>
      <c r="BN316">
        <v>584451</v>
      </c>
      <c r="BO316">
        <v>560617</v>
      </c>
      <c r="BP316">
        <v>530379</v>
      </c>
      <c r="BQ316">
        <v>521881</v>
      </c>
      <c r="BR316">
        <v>490640</v>
      </c>
      <c r="BS316">
        <v>490850</v>
      </c>
      <c r="BT316">
        <v>490943</v>
      </c>
      <c r="BU316">
        <v>466634</v>
      </c>
      <c r="BV316">
        <v>455236</v>
      </c>
      <c r="BW316">
        <v>442110</v>
      </c>
      <c r="BX316">
        <v>444727</v>
      </c>
      <c r="BY316">
        <v>438863</v>
      </c>
      <c r="BZ316">
        <v>444226</v>
      </c>
      <c r="CA316">
        <v>446054</v>
      </c>
      <c r="CB316">
        <v>463049</v>
      </c>
      <c r="CC316">
        <v>440621</v>
      </c>
      <c r="CD316">
        <v>438843</v>
      </c>
      <c r="CE316">
        <v>447536</v>
      </c>
      <c r="CF316">
        <v>478104</v>
      </c>
      <c r="CG316">
        <v>482114</v>
      </c>
      <c r="CH316">
        <v>501151</v>
      </c>
      <c r="CI316">
        <v>500360</v>
      </c>
      <c r="CJ316">
        <v>522835</v>
      </c>
      <c r="CK316">
        <v>509954</v>
      </c>
      <c r="CL316">
        <v>488397</v>
      </c>
      <c r="CM316">
        <v>502691</v>
      </c>
      <c r="CN316">
        <v>539120</v>
      </c>
      <c r="CO316">
        <v>530540</v>
      </c>
      <c r="CP316">
        <v>543112</v>
      </c>
      <c r="CQ316">
        <v>561011</v>
      </c>
      <c r="CR316">
        <v>593767</v>
      </c>
      <c r="CS316">
        <v>576451</v>
      </c>
      <c r="CT316">
        <v>609085</v>
      </c>
      <c r="CU316">
        <v>602506</v>
      </c>
      <c r="CV316">
        <v>634997</v>
      </c>
      <c r="CW316">
        <v>627170</v>
      </c>
      <c r="CX316">
        <v>626176</v>
      </c>
      <c r="CY316">
        <v>1408218</v>
      </c>
      <c r="CZ316">
        <v>1478503</v>
      </c>
      <c r="DA316">
        <v>1492990</v>
      </c>
      <c r="DB316">
        <v>1523308</v>
      </c>
      <c r="DC316">
        <v>1546088</v>
      </c>
      <c r="DD316">
        <v>1586295</v>
      </c>
      <c r="DE316">
        <v>1604432</v>
      </c>
      <c r="DF316">
        <v>1637523</v>
      </c>
      <c r="DG316">
        <v>1628663</v>
      </c>
      <c r="DH316">
        <v>1691663</v>
      </c>
      <c r="DI316">
        <v>1678342</v>
      </c>
      <c r="DJ316">
        <v>1694378</v>
      </c>
      <c r="DK316">
        <v>1716689</v>
      </c>
      <c r="DL316">
        <v>1768405</v>
      </c>
      <c r="DM316">
        <v>1758696</v>
      </c>
      <c r="DN316">
        <v>1779697</v>
      </c>
      <c r="DO316">
        <v>1780346</v>
      </c>
      <c r="DP316">
        <v>1818663</v>
      </c>
      <c r="DQ316">
        <v>1849714</v>
      </c>
      <c r="DR316">
        <v>1916799</v>
      </c>
      <c r="DS316">
        <v>1937157</v>
      </c>
      <c r="DT316">
        <v>1959580</v>
      </c>
      <c r="DU316">
        <v>1929860</v>
      </c>
      <c r="DV316">
        <v>1987687</v>
      </c>
      <c r="DW316">
        <v>2027863</v>
      </c>
      <c r="DX316">
        <v>2026191</v>
      </c>
      <c r="DY316">
        <v>1995286</v>
      </c>
      <c r="DZ316">
        <v>2063908</v>
      </c>
      <c r="EA316">
        <v>2067088</v>
      </c>
      <c r="EB316">
        <v>2022567</v>
      </c>
      <c r="EC316">
        <v>1986820</v>
      </c>
      <c r="ED316">
        <v>1955817</v>
      </c>
      <c r="EE316">
        <v>1927005</v>
      </c>
      <c r="EF316">
        <v>1924562</v>
      </c>
      <c r="EG316">
        <v>1865940</v>
      </c>
      <c r="EH316">
        <v>1813262</v>
      </c>
      <c r="EI316">
        <v>1821574</v>
      </c>
      <c r="EJ316">
        <v>1848462</v>
      </c>
      <c r="EK316">
        <v>1838815</v>
      </c>
      <c r="EL316">
        <v>1823456</v>
      </c>
      <c r="EM316">
        <v>1798152</v>
      </c>
      <c r="EN316">
        <v>1775998</v>
      </c>
      <c r="EO316">
        <v>1715549</v>
      </c>
      <c r="EP316">
        <v>1684799</v>
      </c>
      <c r="EQ316">
        <v>1686120</v>
      </c>
      <c r="ER316">
        <v>1705897</v>
      </c>
      <c r="ES316">
        <v>1680406</v>
      </c>
      <c r="ET316">
        <v>1629983</v>
      </c>
      <c r="EU316">
        <v>1621113</v>
      </c>
      <c r="EV316">
        <v>1597922</v>
      </c>
      <c r="EW316">
        <v>1591435</v>
      </c>
      <c r="EX316">
        <v>0</v>
      </c>
    </row>
    <row r="317" spans="1:154">
      <c r="A317" t="s">
        <v>353</v>
      </c>
      <c r="B317">
        <v>5744</v>
      </c>
      <c r="C317">
        <v>74149</v>
      </c>
      <c r="D317">
        <v>73033</v>
      </c>
      <c r="E317">
        <v>66664</v>
      </c>
      <c r="F317">
        <v>75325</v>
      </c>
      <c r="G317">
        <v>67918</v>
      </c>
      <c r="H317">
        <v>66542</v>
      </c>
      <c r="I317">
        <v>67477</v>
      </c>
      <c r="J317">
        <v>67543</v>
      </c>
      <c r="K317">
        <v>65050</v>
      </c>
      <c r="L317">
        <v>65377</v>
      </c>
      <c r="M317">
        <v>64249</v>
      </c>
      <c r="N317">
        <v>75499</v>
      </c>
      <c r="O317">
        <v>75237</v>
      </c>
      <c r="P317">
        <v>69066</v>
      </c>
      <c r="Q317">
        <v>72075</v>
      </c>
      <c r="R317">
        <v>68740</v>
      </c>
      <c r="S317">
        <v>64584</v>
      </c>
      <c r="T317">
        <v>60321</v>
      </c>
      <c r="U317">
        <v>69956</v>
      </c>
      <c r="V317">
        <v>61561</v>
      </c>
      <c r="W317">
        <v>38635</v>
      </c>
      <c r="X317">
        <v>45208</v>
      </c>
      <c r="Y317">
        <v>43027</v>
      </c>
      <c r="Z317">
        <v>38387</v>
      </c>
      <c r="AA317">
        <v>60449</v>
      </c>
      <c r="AB317">
        <v>69754</v>
      </c>
      <c r="AC317">
        <v>72753</v>
      </c>
      <c r="AD317">
        <v>79584</v>
      </c>
      <c r="AE317">
        <v>103806</v>
      </c>
      <c r="AF317">
        <v>120190</v>
      </c>
      <c r="AG317">
        <v>110588</v>
      </c>
      <c r="AH317">
        <v>114708</v>
      </c>
      <c r="AI317">
        <v>133154</v>
      </c>
      <c r="AJ317">
        <v>148116</v>
      </c>
      <c r="AK317">
        <v>165514</v>
      </c>
      <c r="AL317">
        <v>132340</v>
      </c>
      <c r="AM317">
        <v>132159</v>
      </c>
      <c r="AN317">
        <v>130993</v>
      </c>
      <c r="AO317">
        <v>129804</v>
      </c>
      <c r="AP317">
        <v>160469</v>
      </c>
      <c r="AQ317">
        <v>190448</v>
      </c>
      <c r="AR317">
        <v>191784</v>
      </c>
      <c r="AS317">
        <v>197838</v>
      </c>
      <c r="AT317">
        <v>199526</v>
      </c>
      <c r="AU317">
        <v>198534</v>
      </c>
      <c r="AV317">
        <v>206644</v>
      </c>
      <c r="AW317">
        <v>209907</v>
      </c>
      <c r="AX317">
        <v>249162</v>
      </c>
      <c r="AY317">
        <v>261296</v>
      </c>
      <c r="AZ317">
        <v>272554</v>
      </c>
      <c r="BA317">
        <v>257445</v>
      </c>
      <c r="BB317">
        <v>248828</v>
      </c>
      <c r="BC317">
        <v>260579</v>
      </c>
      <c r="BD317">
        <v>263032</v>
      </c>
      <c r="BE317">
        <v>248291</v>
      </c>
      <c r="BF317">
        <v>270329</v>
      </c>
      <c r="BG317">
        <v>304419</v>
      </c>
      <c r="BH317">
        <v>329792</v>
      </c>
      <c r="BI317">
        <v>351242</v>
      </c>
      <c r="BJ317">
        <v>418607</v>
      </c>
      <c r="BK317">
        <v>446768</v>
      </c>
      <c r="BL317">
        <v>474397</v>
      </c>
      <c r="BM317">
        <v>485666</v>
      </c>
      <c r="BN317">
        <v>548952</v>
      </c>
      <c r="BO317">
        <v>552921</v>
      </c>
      <c r="BP317">
        <v>540014</v>
      </c>
      <c r="BQ317">
        <v>570817</v>
      </c>
      <c r="BR317">
        <v>602295</v>
      </c>
      <c r="BS317">
        <v>612844</v>
      </c>
      <c r="BT317">
        <v>644291</v>
      </c>
      <c r="BU317">
        <v>623110</v>
      </c>
      <c r="BV317">
        <v>578911</v>
      </c>
      <c r="BW317">
        <v>543387</v>
      </c>
      <c r="BX317">
        <v>542724</v>
      </c>
      <c r="BY317">
        <v>543145</v>
      </c>
      <c r="BZ317">
        <v>516966</v>
      </c>
      <c r="CA317">
        <v>547029</v>
      </c>
      <c r="CB317">
        <v>586998</v>
      </c>
      <c r="CC317">
        <v>552322</v>
      </c>
      <c r="CD317">
        <v>524234</v>
      </c>
      <c r="CE317">
        <v>594841</v>
      </c>
      <c r="CF317">
        <v>607680</v>
      </c>
      <c r="CG317">
        <v>626336</v>
      </c>
      <c r="CH317">
        <v>491054</v>
      </c>
      <c r="CI317">
        <v>454411</v>
      </c>
      <c r="CJ317">
        <v>491048</v>
      </c>
      <c r="CK317">
        <v>527490</v>
      </c>
      <c r="CL317">
        <v>562305</v>
      </c>
      <c r="CM317">
        <v>637753</v>
      </c>
      <c r="CN317">
        <v>643485</v>
      </c>
      <c r="CO317">
        <v>586669</v>
      </c>
      <c r="CP317">
        <v>658605</v>
      </c>
      <c r="CQ317">
        <v>679061</v>
      </c>
      <c r="CR317">
        <v>762331</v>
      </c>
      <c r="CS317">
        <v>733530</v>
      </c>
      <c r="CT317">
        <v>866116</v>
      </c>
      <c r="CU317">
        <v>770688</v>
      </c>
      <c r="CV317">
        <v>662910</v>
      </c>
      <c r="CW317">
        <v>588221</v>
      </c>
      <c r="CX317">
        <v>708797</v>
      </c>
      <c r="CY317">
        <v>701050</v>
      </c>
      <c r="CZ317">
        <v>722202</v>
      </c>
      <c r="DA317">
        <v>698063</v>
      </c>
      <c r="DB317">
        <v>659685</v>
      </c>
      <c r="DC317">
        <v>705181</v>
      </c>
      <c r="DD317">
        <v>692553</v>
      </c>
      <c r="DE317">
        <v>607474</v>
      </c>
      <c r="DF317">
        <v>762569</v>
      </c>
      <c r="DG317">
        <v>769259</v>
      </c>
      <c r="DH317">
        <v>855353</v>
      </c>
      <c r="DI317">
        <v>740245</v>
      </c>
      <c r="DJ317">
        <v>736007</v>
      </c>
      <c r="DK317">
        <v>804434</v>
      </c>
      <c r="DL317">
        <v>784748</v>
      </c>
      <c r="DM317">
        <v>1027537</v>
      </c>
      <c r="DN317">
        <v>1188261</v>
      </c>
      <c r="DO317">
        <v>1272745</v>
      </c>
      <c r="DP317">
        <v>1424168</v>
      </c>
      <c r="DQ317">
        <v>1827600</v>
      </c>
      <c r="DR317">
        <v>2015382</v>
      </c>
      <c r="DS317">
        <v>2534203</v>
      </c>
      <c r="DT317">
        <v>2286024</v>
      </c>
      <c r="DU317">
        <v>1968489</v>
      </c>
      <c r="DV317">
        <v>1802378</v>
      </c>
      <c r="DW317">
        <v>1606795</v>
      </c>
      <c r="DX317">
        <v>1448631</v>
      </c>
      <c r="DY317">
        <v>1110055</v>
      </c>
      <c r="DZ317">
        <v>1401352</v>
      </c>
      <c r="EA317">
        <v>1257074</v>
      </c>
      <c r="EB317">
        <v>1243688</v>
      </c>
      <c r="EC317">
        <v>1347470</v>
      </c>
      <c r="ED317">
        <v>1381297</v>
      </c>
      <c r="EE317">
        <v>1243179</v>
      </c>
      <c r="EF317">
        <v>1230516</v>
      </c>
      <c r="EG317">
        <v>1241432</v>
      </c>
      <c r="EH317">
        <v>1186900</v>
      </c>
      <c r="EI317">
        <v>1088502</v>
      </c>
      <c r="EJ317">
        <v>1087674</v>
      </c>
      <c r="EK317">
        <v>1099735</v>
      </c>
      <c r="EL317">
        <v>1086401</v>
      </c>
      <c r="EM317">
        <v>1028366</v>
      </c>
      <c r="EN317">
        <v>1050616</v>
      </c>
      <c r="EO317">
        <v>1115279</v>
      </c>
      <c r="EP317">
        <v>1154988</v>
      </c>
      <c r="EQ317">
        <v>1111008</v>
      </c>
      <c r="ER317">
        <v>1132129</v>
      </c>
      <c r="ES317">
        <v>1193081</v>
      </c>
      <c r="ET317">
        <v>1140977</v>
      </c>
      <c r="EU317">
        <v>1000011</v>
      </c>
      <c r="EV317">
        <v>694441</v>
      </c>
      <c r="EW317">
        <v>604752</v>
      </c>
      <c r="EX317">
        <v>0</v>
      </c>
    </row>
    <row r="318" spans="1:154">
      <c r="A318" t="s">
        <v>347</v>
      </c>
      <c r="B318">
        <v>5836</v>
      </c>
      <c r="C318">
        <v>69082</v>
      </c>
      <c r="D318">
        <v>74717</v>
      </c>
      <c r="E318">
        <v>79654</v>
      </c>
      <c r="F318">
        <v>86010</v>
      </c>
      <c r="G318">
        <v>89737</v>
      </c>
      <c r="H318">
        <v>95007</v>
      </c>
      <c r="I318">
        <v>102933</v>
      </c>
      <c r="J318">
        <v>109476</v>
      </c>
      <c r="K318">
        <v>104005</v>
      </c>
      <c r="L318">
        <v>108699</v>
      </c>
      <c r="M318">
        <v>111927</v>
      </c>
      <c r="N318">
        <v>119766</v>
      </c>
      <c r="O318">
        <v>119980</v>
      </c>
      <c r="P318">
        <v>125915</v>
      </c>
      <c r="Q318">
        <v>122082</v>
      </c>
      <c r="R318">
        <v>134201</v>
      </c>
      <c r="S318">
        <v>127671</v>
      </c>
      <c r="T318">
        <v>130213</v>
      </c>
      <c r="U318">
        <v>130445</v>
      </c>
      <c r="V318">
        <v>133886</v>
      </c>
      <c r="W318">
        <v>129801</v>
      </c>
      <c r="X318">
        <v>131162</v>
      </c>
      <c r="Y318">
        <v>135305</v>
      </c>
      <c r="Z318">
        <v>130906</v>
      </c>
      <c r="AA318">
        <v>147256</v>
      </c>
      <c r="AB318">
        <v>157818</v>
      </c>
      <c r="AC318">
        <v>151605</v>
      </c>
      <c r="AD318">
        <v>165942</v>
      </c>
      <c r="AE318">
        <v>167507</v>
      </c>
      <c r="AF318">
        <v>161641</v>
      </c>
      <c r="AG318">
        <v>162446</v>
      </c>
      <c r="AH318">
        <v>171599</v>
      </c>
      <c r="AI318">
        <v>172468</v>
      </c>
      <c r="AJ318">
        <v>170858</v>
      </c>
      <c r="AK318">
        <v>171409</v>
      </c>
      <c r="AL318">
        <v>161333</v>
      </c>
      <c r="AM318">
        <v>163147</v>
      </c>
      <c r="AN318">
        <v>165879</v>
      </c>
      <c r="AO318">
        <v>166164</v>
      </c>
      <c r="AP318">
        <v>167573</v>
      </c>
      <c r="AQ318">
        <v>169647</v>
      </c>
      <c r="AR318">
        <v>178077</v>
      </c>
      <c r="AS318">
        <v>172496</v>
      </c>
      <c r="AT318">
        <v>186631</v>
      </c>
      <c r="AU318">
        <v>185116</v>
      </c>
      <c r="AV318">
        <v>189122</v>
      </c>
      <c r="AW318">
        <v>194614</v>
      </c>
      <c r="AX318">
        <v>206263</v>
      </c>
      <c r="AY318">
        <v>205850</v>
      </c>
      <c r="AZ318">
        <v>205410</v>
      </c>
      <c r="BA318">
        <v>217519</v>
      </c>
      <c r="BB318">
        <v>238570</v>
      </c>
      <c r="BC318">
        <v>220307</v>
      </c>
      <c r="BD318">
        <v>227398</v>
      </c>
      <c r="BE318">
        <v>225958</v>
      </c>
      <c r="BF318">
        <v>222674</v>
      </c>
      <c r="BG318">
        <v>236383</v>
      </c>
      <c r="BH318">
        <v>245984</v>
      </c>
      <c r="BI318">
        <v>241216</v>
      </c>
      <c r="BJ318">
        <v>241977</v>
      </c>
      <c r="BK318">
        <v>244448</v>
      </c>
      <c r="BL318">
        <v>240546</v>
      </c>
      <c r="BM318">
        <v>238767</v>
      </c>
      <c r="BN318">
        <v>236551</v>
      </c>
      <c r="BO318">
        <v>239909</v>
      </c>
      <c r="BP318">
        <v>240292</v>
      </c>
      <c r="BQ318">
        <v>240687</v>
      </c>
      <c r="BR318">
        <v>259099</v>
      </c>
      <c r="BS318">
        <v>267917</v>
      </c>
      <c r="BT318">
        <v>263247</v>
      </c>
      <c r="BU318">
        <v>260505</v>
      </c>
      <c r="BV318">
        <v>296106</v>
      </c>
      <c r="BW318">
        <v>285596</v>
      </c>
      <c r="BX318">
        <v>301748</v>
      </c>
      <c r="BY318">
        <v>303079</v>
      </c>
      <c r="BZ318">
        <v>319025</v>
      </c>
      <c r="CA318">
        <v>342447</v>
      </c>
      <c r="CB318">
        <v>354972</v>
      </c>
      <c r="CC318">
        <v>392215</v>
      </c>
      <c r="CD318">
        <v>387232</v>
      </c>
      <c r="CE318">
        <v>384597</v>
      </c>
      <c r="CF318">
        <v>387271</v>
      </c>
      <c r="CG318">
        <v>408063</v>
      </c>
      <c r="CH318">
        <v>452292</v>
      </c>
      <c r="CI318">
        <v>511708</v>
      </c>
      <c r="CJ318">
        <v>496701</v>
      </c>
      <c r="CK318">
        <v>517183</v>
      </c>
      <c r="CL318">
        <v>566590</v>
      </c>
      <c r="CM318">
        <v>555784</v>
      </c>
      <c r="CN318">
        <v>563187</v>
      </c>
      <c r="CO318">
        <v>656225</v>
      </c>
      <c r="CP318">
        <v>613988</v>
      </c>
      <c r="CQ318">
        <v>601727</v>
      </c>
      <c r="CR318">
        <v>567689</v>
      </c>
      <c r="CS318">
        <v>563937</v>
      </c>
      <c r="CT318">
        <v>561791</v>
      </c>
      <c r="CU318">
        <v>575370</v>
      </c>
      <c r="CV318">
        <v>676171</v>
      </c>
      <c r="CW318">
        <v>663543</v>
      </c>
      <c r="CX318">
        <v>646410</v>
      </c>
      <c r="CY318">
        <v>686960</v>
      </c>
      <c r="CZ318">
        <v>714330</v>
      </c>
      <c r="DA318">
        <v>705443</v>
      </c>
      <c r="DB318">
        <v>773779</v>
      </c>
      <c r="DC318">
        <v>764976</v>
      </c>
      <c r="DD318">
        <v>778406</v>
      </c>
      <c r="DE318">
        <v>774259</v>
      </c>
      <c r="DF318">
        <v>772862</v>
      </c>
      <c r="DG318">
        <v>866168</v>
      </c>
      <c r="DH318">
        <v>903857</v>
      </c>
      <c r="DI318">
        <v>910954</v>
      </c>
      <c r="DJ318">
        <v>908142</v>
      </c>
      <c r="DK318">
        <v>951116</v>
      </c>
      <c r="DL318">
        <v>1013518</v>
      </c>
      <c r="DM318">
        <v>1015907</v>
      </c>
      <c r="DN318">
        <v>1127847</v>
      </c>
      <c r="DO318">
        <v>1258452</v>
      </c>
      <c r="DP318">
        <v>1244909</v>
      </c>
      <c r="DQ318">
        <v>1261828</v>
      </c>
      <c r="DR318">
        <v>983354</v>
      </c>
      <c r="DS318">
        <v>913901</v>
      </c>
      <c r="DT318">
        <v>925544</v>
      </c>
      <c r="DU318">
        <v>954604</v>
      </c>
      <c r="DV318">
        <v>956087</v>
      </c>
      <c r="DW318">
        <v>959242</v>
      </c>
      <c r="DX318">
        <v>961711</v>
      </c>
      <c r="DY318">
        <v>971350</v>
      </c>
      <c r="DZ318">
        <v>972055</v>
      </c>
      <c r="EA318">
        <v>977812</v>
      </c>
      <c r="EB318">
        <v>1024707</v>
      </c>
      <c r="EC318">
        <v>1034656</v>
      </c>
      <c r="ED318">
        <v>971280</v>
      </c>
      <c r="EE318">
        <v>965591</v>
      </c>
      <c r="EF318">
        <v>977231</v>
      </c>
      <c r="EG318">
        <v>978956</v>
      </c>
      <c r="EH318">
        <v>977133</v>
      </c>
      <c r="EI318">
        <v>963390</v>
      </c>
      <c r="EJ318">
        <v>1013028</v>
      </c>
      <c r="EK318">
        <v>1008921</v>
      </c>
      <c r="EL318">
        <v>1033587</v>
      </c>
      <c r="EM318">
        <v>1090938</v>
      </c>
      <c r="EN318">
        <v>1086627</v>
      </c>
      <c r="EO318">
        <v>1112342</v>
      </c>
      <c r="EP318">
        <v>1091477</v>
      </c>
      <c r="EQ318">
        <v>1094355</v>
      </c>
      <c r="ER318">
        <v>1067330</v>
      </c>
      <c r="ES318">
        <v>1066010</v>
      </c>
      <c r="ET318">
        <v>1042327</v>
      </c>
      <c r="EU318">
        <v>1081751</v>
      </c>
      <c r="EV318">
        <v>1082028</v>
      </c>
      <c r="EW318">
        <v>1055602</v>
      </c>
      <c r="EX318">
        <v>0</v>
      </c>
    </row>
    <row r="319" spans="1:154">
      <c r="A319" t="s">
        <v>327</v>
      </c>
      <c r="B319">
        <v>5774</v>
      </c>
      <c r="C319">
        <v>4274</v>
      </c>
      <c r="D319">
        <v>6651</v>
      </c>
      <c r="E319">
        <v>8476</v>
      </c>
      <c r="F319">
        <v>14399</v>
      </c>
      <c r="G319">
        <v>8741</v>
      </c>
      <c r="H319">
        <v>12065</v>
      </c>
      <c r="I319">
        <v>16096</v>
      </c>
      <c r="J319">
        <v>22221</v>
      </c>
      <c r="K319">
        <v>14626</v>
      </c>
      <c r="L319">
        <v>13063</v>
      </c>
      <c r="M319">
        <v>12289</v>
      </c>
      <c r="N319">
        <v>18359</v>
      </c>
      <c r="O319">
        <v>14104</v>
      </c>
      <c r="P319">
        <v>17173</v>
      </c>
      <c r="Q319">
        <v>17554</v>
      </c>
      <c r="R319">
        <v>23313</v>
      </c>
      <c r="S319">
        <v>17947</v>
      </c>
      <c r="T319">
        <v>18856</v>
      </c>
      <c r="U319">
        <v>19773</v>
      </c>
      <c r="V319">
        <v>22573</v>
      </c>
      <c r="W319">
        <v>18812</v>
      </c>
      <c r="X319">
        <v>18757</v>
      </c>
      <c r="Y319">
        <v>20638</v>
      </c>
      <c r="Z319">
        <v>27897</v>
      </c>
      <c r="AA319">
        <v>23530</v>
      </c>
      <c r="AB319">
        <v>32068</v>
      </c>
      <c r="AC319">
        <v>29522</v>
      </c>
      <c r="AD319">
        <v>49768</v>
      </c>
      <c r="AE319">
        <v>52392</v>
      </c>
      <c r="AF319">
        <v>46306</v>
      </c>
      <c r="AG319">
        <v>49510</v>
      </c>
      <c r="AH319">
        <v>58997</v>
      </c>
      <c r="AI319">
        <v>54184</v>
      </c>
      <c r="AJ319">
        <v>52488</v>
      </c>
      <c r="AK319">
        <v>53155</v>
      </c>
      <c r="AL319">
        <v>41088</v>
      </c>
      <c r="AM319">
        <v>42938</v>
      </c>
      <c r="AN319">
        <v>45369</v>
      </c>
      <c r="AO319">
        <v>45082</v>
      </c>
      <c r="AP319">
        <v>45072</v>
      </c>
      <c r="AQ319">
        <v>46446</v>
      </c>
      <c r="AR319">
        <v>52363</v>
      </c>
      <c r="AS319">
        <v>44210</v>
      </c>
      <c r="AT319">
        <v>55265</v>
      </c>
      <c r="AU319">
        <v>50720</v>
      </c>
      <c r="AV319">
        <v>52388</v>
      </c>
      <c r="AW319">
        <v>55360</v>
      </c>
      <c r="AX319">
        <v>64851</v>
      </c>
      <c r="AY319">
        <v>63362</v>
      </c>
      <c r="AZ319">
        <v>61121</v>
      </c>
      <c r="BA319">
        <v>72634</v>
      </c>
      <c r="BB319">
        <v>95461</v>
      </c>
      <c r="BC319">
        <v>78454</v>
      </c>
      <c r="BD319">
        <v>86900</v>
      </c>
      <c r="BE319">
        <v>86849</v>
      </c>
      <c r="BF319">
        <v>85548</v>
      </c>
      <c r="BG319">
        <v>101060</v>
      </c>
      <c r="BH319">
        <v>112525</v>
      </c>
      <c r="BI319">
        <v>109658</v>
      </c>
      <c r="BJ319">
        <v>112311</v>
      </c>
      <c r="BK319">
        <v>116793</v>
      </c>
      <c r="BL319">
        <v>115032</v>
      </c>
      <c r="BM319">
        <v>115420</v>
      </c>
      <c r="BN319">
        <v>115745</v>
      </c>
      <c r="BO319">
        <v>120958</v>
      </c>
      <c r="BP319">
        <v>123227</v>
      </c>
      <c r="BQ319">
        <v>125513</v>
      </c>
      <c r="BR319">
        <v>145390</v>
      </c>
      <c r="BS319">
        <v>155998</v>
      </c>
      <c r="BT319">
        <v>153219</v>
      </c>
      <c r="BU319">
        <v>152412</v>
      </c>
      <c r="BV319">
        <v>189937</v>
      </c>
      <c r="BW319">
        <v>181262</v>
      </c>
      <c r="BX319">
        <v>199069</v>
      </c>
      <c r="BY319">
        <v>201954</v>
      </c>
      <c r="BZ319">
        <v>219822</v>
      </c>
      <c r="CA319">
        <v>245286</v>
      </c>
      <c r="CB319">
        <v>259920</v>
      </c>
      <c r="CC319">
        <v>299141</v>
      </c>
      <c r="CD319">
        <v>292339</v>
      </c>
      <c r="CE319">
        <v>287661</v>
      </c>
      <c r="CF319">
        <v>288543</v>
      </c>
      <c r="CG319">
        <v>307264</v>
      </c>
      <c r="CH319">
        <v>349661</v>
      </c>
      <c r="CI319">
        <v>408173</v>
      </c>
      <c r="CJ319">
        <v>392297</v>
      </c>
      <c r="CK319">
        <v>412046</v>
      </c>
      <c r="CL319">
        <v>460738</v>
      </c>
      <c r="CM319">
        <v>448261</v>
      </c>
      <c r="CN319">
        <v>454086</v>
      </c>
      <c r="CO319">
        <v>545609</v>
      </c>
      <c r="CP319">
        <v>502146</v>
      </c>
      <c r="CQ319">
        <v>487428</v>
      </c>
      <c r="CR319">
        <v>451834</v>
      </c>
      <c r="CS319">
        <v>446064</v>
      </c>
      <c r="CT319">
        <v>441850</v>
      </c>
      <c r="CU319">
        <v>454114</v>
      </c>
      <c r="CV319">
        <v>553576</v>
      </c>
      <c r="CW319">
        <v>539686</v>
      </c>
      <c r="CX319">
        <v>521075</v>
      </c>
      <c r="CY319">
        <v>558740</v>
      </c>
      <c r="CZ319">
        <v>582764</v>
      </c>
      <c r="DA319">
        <v>570750</v>
      </c>
      <c r="DB319">
        <v>635200</v>
      </c>
      <c r="DC319">
        <v>622686</v>
      </c>
      <c r="DD319">
        <v>632648</v>
      </c>
      <c r="DE319">
        <v>626156</v>
      </c>
      <c r="DF319">
        <v>623442</v>
      </c>
      <c r="DG319">
        <v>651613</v>
      </c>
      <c r="DH319">
        <v>692342</v>
      </c>
      <c r="DI319">
        <v>701011</v>
      </c>
      <c r="DJ319">
        <v>700594</v>
      </c>
      <c r="DK319">
        <v>741760</v>
      </c>
      <c r="DL319">
        <v>805520</v>
      </c>
      <c r="DM319">
        <v>805013</v>
      </c>
      <c r="DN319">
        <v>917008</v>
      </c>
      <c r="DO319">
        <v>1042764</v>
      </c>
      <c r="DP319">
        <v>1019312</v>
      </c>
      <c r="DQ319">
        <v>1018677</v>
      </c>
      <c r="DR319">
        <v>737433</v>
      </c>
      <c r="DS319">
        <v>664063</v>
      </c>
      <c r="DT319">
        <v>675774</v>
      </c>
      <c r="DU319">
        <v>702804</v>
      </c>
      <c r="DV319">
        <v>701732</v>
      </c>
      <c r="DW319">
        <v>701076</v>
      </c>
      <c r="DX319">
        <v>703729</v>
      </c>
      <c r="DY319">
        <v>716636</v>
      </c>
      <c r="DZ319">
        <v>725246</v>
      </c>
      <c r="EA319">
        <v>731813</v>
      </c>
      <c r="EB319">
        <v>778628</v>
      </c>
      <c r="EC319">
        <v>787230</v>
      </c>
      <c r="ED319">
        <v>726120</v>
      </c>
      <c r="EE319">
        <v>723615</v>
      </c>
      <c r="EF319">
        <v>742908</v>
      </c>
      <c r="EG319">
        <v>751478</v>
      </c>
      <c r="EH319">
        <v>757028</v>
      </c>
      <c r="EI319">
        <v>743551</v>
      </c>
      <c r="EJ319">
        <v>794041</v>
      </c>
      <c r="EK319">
        <v>791507</v>
      </c>
      <c r="EL319">
        <v>815484</v>
      </c>
      <c r="EM319">
        <v>866182</v>
      </c>
      <c r="EN319">
        <v>866571</v>
      </c>
      <c r="EO319">
        <v>892460</v>
      </c>
      <c r="EP319">
        <v>868953</v>
      </c>
      <c r="EQ319">
        <v>870526</v>
      </c>
      <c r="ER319">
        <v>843607</v>
      </c>
      <c r="ES319">
        <v>844648</v>
      </c>
      <c r="ET319">
        <v>820628</v>
      </c>
      <c r="EU319">
        <v>860080</v>
      </c>
      <c r="EV319">
        <v>863451</v>
      </c>
      <c r="EW319">
        <v>838318</v>
      </c>
      <c r="EX319">
        <v>0</v>
      </c>
    </row>
    <row r="320" spans="1:154">
      <c r="A320" t="s">
        <v>326</v>
      </c>
      <c r="B320">
        <v>5778</v>
      </c>
      <c r="C320">
        <v>0</v>
      </c>
      <c r="D320">
        <v>0</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133</v>
      </c>
      <c r="BS320">
        <v>119</v>
      </c>
      <c r="BT320">
        <v>104</v>
      </c>
      <c r="BU320">
        <v>89</v>
      </c>
      <c r="BV320">
        <v>75</v>
      </c>
      <c r="BW320">
        <v>103</v>
      </c>
      <c r="BX320">
        <v>132</v>
      </c>
      <c r="BY320">
        <v>161</v>
      </c>
      <c r="BZ320">
        <v>189</v>
      </c>
      <c r="CA320">
        <v>182</v>
      </c>
      <c r="CB320">
        <v>171</v>
      </c>
      <c r="CC320">
        <v>163</v>
      </c>
      <c r="CD320">
        <v>155</v>
      </c>
      <c r="CE320">
        <v>214</v>
      </c>
      <c r="CF320">
        <v>371</v>
      </c>
      <c r="CG320">
        <v>495</v>
      </c>
      <c r="CH320">
        <v>589</v>
      </c>
      <c r="CI320">
        <v>967</v>
      </c>
      <c r="CJ320">
        <v>1345</v>
      </c>
      <c r="CK320">
        <v>1639</v>
      </c>
      <c r="CL320">
        <v>1900</v>
      </c>
      <c r="CM320">
        <v>2113</v>
      </c>
      <c r="CN320">
        <v>2369</v>
      </c>
      <c r="CO320">
        <v>2507</v>
      </c>
      <c r="CP320">
        <v>2607</v>
      </c>
      <c r="CQ320">
        <v>2639</v>
      </c>
      <c r="CR320">
        <v>2678</v>
      </c>
      <c r="CS320">
        <v>2705</v>
      </c>
      <c r="CT320">
        <v>2764</v>
      </c>
      <c r="CU320">
        <v>2840</v>
      </c>
      <c r="CV320">
        <v>2914</v>
      </c>
      <c r="CW320">
        <v>2986</v>
      </c>
      <c r="CX320">
        <v>3103</v>
      </c>
      <c r="CY320">
        <v>3540</v>
      </c>
      <c r="CZ320">
        <v>4379</v>
      </c>
      <c r="DA320">
        <v>5111</v>
      </c>
      <c r="DB320">
        <v>5937</v>
      </c>
      <c r="DC320">
        <v>6518</v>
      </c>
      <c r="DD320">
        <v>7217</v>
      </c>
      <c r="DE320">
        <v>7781</v>
      </c>
      <c r="DF320">
        <v>8664</v>
      </c>
      <c r="DG320">
        <v>8742</v>
      </c>
      <c r="DH320">
        <v>8847</v>
      </c>
      <c r="DI320">
        <v>8927</v>
      </c>
      <c r="DJ320">
        <v>9084</v>
      </c>
      <c r="DK320">
        <v>11628</v>
      </c>
      <c r="DL320">
        <v>14334</v>
      </c>
      <c r="DM320">
        <v>16005</v>
      </c>
      <c r="DN320">
        <v>17561</v>
      </c>
      <c r="DO320">
        <v>20681</v>
      </c>
      <c r="DP320">
        <v>23230</v>
      </c>
      <c r="DQ320">
        <v>29307</v>
      </c>
      <c r="DR320">
        <v>29735</v>
      </c>
      <c r="DS320">
        <v>27381</v>
      </c>
      <c r="DT320">
        <v>25570</v>
      </c>
      <c r="DU320">
        <v>24149</v>
      </c>
      <c r="DV320">
        <v>26786</v>
      </c>
      <c r="DW320">
        <v>25686</v>
      </c>
      <c r="DX320">
        <v>25875</v>
      </c>
      <c r="DY320">
        <v>26372</v>
      </c>
      <c r="DZ320">
        <v>26173</v>
      </c>
      <c r="EA320">
        <v>25223</v>
      </c>
      <c r="EB320">
        <v>25652</v>
      </c>
      <c r="EC320">
        <v>25545</v>
      </c>
      <c r="ED320">
        <v>23364</v>
      </c>
      <c r="EE320">
        <v>26525</v>
      </c>
      <c r="EF320">
        <v>23201</v>
      </c>
      <c r="EG320">
        <v>23082</v>
      </c>
      <c r="EH320">
        <v>20899</v>
      </c>
      <c r="EI320">
        <v>22686</v>
      </c>
      <c r="EJ320">
        <v>24026</v>
      </c>
      <c r="EK320">
        <v>24500</v>
      </c>
      <c r="EL320">
        <v>25903</v>
      </c>
      <c r="EM320">
        <v>26649</v>
      </c>
      <c r="EN320">
        <v>22212</v>
      </c>
      <c r="EO320">
        <v>23013</v>
      </c>
      <c r="EP320">
        <v>24266</v>
      </c>
      <c r="EQ320">
        <v>25139</v>
      </c>
      <c r="ER320">
        <v>24245</v>
      </c>
      <c r="ES320">
        <v>21645</v>
      </c>
      <c r="ET320">
        <v>22010</v>
      </c>
      <c r="EU320">
        <v>24305</v>
      </c>
      <c r="EV320">
        <v>22868</v>
      </c>
      <c r="EW320">
        <v>23999</v>
      </c>
      <c r="EX320">
        <v>0</v>
      </c>
    </row>
    <row r="321" spans="1:154">
      <c r="A321" t="s">
        <v>328</v>
      </c>
      <c r="B321">
        <v>5764</v>
      </c>
      <c r="C321">
        <v>64808</v>
      </c>
      <c r="D321">
        <v>68066</v>
      </c>
      <c r="E321">
        <v>71178</v>
      </c>
      <c r="F321">
        <v>71611</v>
      </c>
      <c r="G321">
        <v>80996</v>
      </c>
      <c r="H321">
        <v>82942</v>
      </c>
      <c r="I321">
        <v>86837</v>
      </c>
      <c r="J321">
        <v>87255</v>
      </c>
      <c r="K321">
        <v>89379</v>
      </c>
      <c r="L321">
        <v>95636</v>
      </c>
      <c r="M321">
        <v>99638</v>
      </c>
      <c r="N321">
        <v>101407</v>
      </c>
      <c r="O321">
        <v>105876</v>
      </c>
      <c r="P321">
        <v>108742</v>
      </c>
      <c r="Q321">
        <v>104528</v>
      </c>
      <c r="R321">
        <v>110888</v>
      </c>
      <c r="S321">
        <v>109724</v>
      </c>
      <c r="T321">
        <v>111357</v>
      </c>
      <c r="U321">
        <v>110672</v>
      </c>
      <c r="V321">
        <v>111313</v>
      </c>
      <c r="W321">
        <v>110989</v>
      </c>
      <c r="X321">
        <v>112405</v>
      </c>
      <c r="Y321">
        <v>114667</v>
      </c>
      <c r="Z321">
        <v>103009</v>
      </c>
      <c r="AA321">
        <v>123726</v>
      </c>
      <c r="AB321">
        <v>125750</v>
      </c>
      <c r="AC321">
        <v>122083</v>
      </c>
      <c r="AD321">
        <v>116174</v>
      </c>
      <c r="AE321">
        <v>115115</v>
      </c>
      <c r="AF321">
        <v>115335</v>
      </c>
      <c r="AG321">
        <v>112936</v>
      </c>
      <c r="AH321">
        <v>112602</v>
      </c>
      <c r="AI321">
        <v>118284</v>
      </c>
      <c r="AJ321">
        <v>118370</v>
      </c>
      <c r="AK321">
        <v>118254</v>
      </c>
      <c r="AL321">
        <v>120245</v>
      </c>
      <c r="AM321">
        <v>120209</v>
      </c>
      <c r="AN321">
        <v>120510</v>
      </c>
      <c r="AO321">
        <v>121082</v>
      </c>
      <c r="AP321">
        <v>122501</v>
      </c>
      <c r="AQ321">
        <v>123201</v>
      </c>
      <c r="AR321">
        <v>125714</v>
      </c>
      <c r="AS321">
        <v>128286</v>
      </c>
      <c r="AT321">
        <v>131366</v>
      </c>
      <c r="AU321">
        <v>134396</v>
      </c>
      <c r="AV321">
        <v>136734</v>
      </c>
      <c r="AW321">
        <v>139254</v>
      </c>
      <c r="AX321">
        <v>141412</v>
      </c>
      <c r="AY321">
        <v>142488</v>
      </c>
      <c r="AZ321">
        <v>144289</v>
      </c>
      <c r="BA321">
        <v>144885</v>
      </c>
      <c r="BB321">
        <v>143109</v>
      </c>
      <c r="BC321">
        <v>141853</v>
      </c>
      <c r="BD321">
        <v>140498</v>
      </c>
      <c r="BE321">
        <v>139109</v>
      </c>
      <c r="BF321">
        <v>137126</v>
      </c>
      <c r="BG321">
        <v>135323</v>
      </c>
      <c r="BH321">
        <v>133459</v>
      </c>
      <c r="BI321">
        <v>131558</v>
      </c>
      <c r="BJ321">
        <v>129666</v>
      </c>
      <c r="BK321">
        <v>127655</v>
      </c>
      <c r="BL321">
        <v>125514</v>
      </c>
      <c r="BM321">
        <v>123347</v>
      </c>
      <c r="BN321">
        <v>120806</v>
      </c>
      <c r="BO321">
        <v>118951</v>
      </c>
      <c r="BP321">
        <v>117065</v>
      </c>
      <c r="BQ321">
        <v>115174</v>
      </c>
      <c r="BR321">
        <v>113576</v>
      </c>
      <c r="BS321">
        <v>111800</v>
      </c>
      <c r="BT321">
        <v>109924</v>
      </c>
      <c r="BU321">
        <v>108004</v>
      </c>
      <c r="BV321">
        <v>106094</v>
      </c>
      <c r="BW321">
        <v>104231</v>
      </c>
      <c r="BX321">
        <v>102547</v>
      </c>
      <c r="BY321">
        <v>100964</v>
      </c>
      <c r="BZ321">
        <v>99014</v>
      </c>
      <c r="CA321">
        <v>96979</v>
      </c>
      <c r="CB321">
        <v>94881</v>
      </c>
      <c r="CC321">
        <v>92911</v>
      </c>
      <c r="CD321">
        <v>94738</v>
      </c>
      <c r="CE321">
        <v>96722</v>
      </c>
      <c r="CF321">
        <v>98357</v>
      </c>
      <c r="CG321">
        <v>100304</v>
      </c>
      <c r="CH321">
        <v>102042</v>
      </c>
      <c r="CI321">
        <v>102568</v>
      </c>
      <c r="CJ321">
        <v>103059</v>
      </c>
      <c r="CK321">
        <v>103498</v>
      </c>
      <c r="CL321">
        <v>103952</v>
      </c>
      <c r="CM321">
        <v>105410</v>
      </c>
      <c r="CN321">
        <v>106732</v>
      </c>
      <c r="CO321">
        <v>108109</v>
      </c>
      <c r="CP321">
        <v>109235</v>
      </c>
      <c r="CQ321">
        <v>111660</v>
      </c>
      <c r="CR321">
        <v>113177</v>
      </c>
      <c r="CS321">
        <v>115168</v>
      </c>
      <c r="CT321">
        <v>117177</v>
      </c>
      <c r="CU321">
        <v>118416</v>
      </c>
      <c r="CV321">
        <v>119681</v>
      </c>
      <c r="CW321">
        <v>120871</v>
      </c>
      <c r="CX321">
        <v>122232</v>
      </c>
      <c r="CY321">
        <v>124680</v>
      </c>
      <c r="CZ321">
        <v>127187</v>
      </c>
      <c r="DA321">
        <v>129582</v>
      </c>
      <c r="DB321">
        <v>132642</v>
      </c>
      <c r="DC321">
        <v>135772</v>
      </c>
      <c r="DD321">
        <v>138541</v>
      </c>
      <c r="DE321">
        <v>140322</v>
      </c>
      <c r="DF321">
        <v>140756</v>
      </c>
      <c r="DG321">
        <v>138414</v>
      </c>
      <c r="DH321">
        <v>133908</v>
      </c>
      <c r="DI321">
        <v>127671</v>
      </c>
      <c r="DJ321">
        <v>123624</v>
      </c>
      <c r="DK321">
        <v>119926</v>
      </c>
      <c r="DL321">
        <v>115901</v>
      </c>
      <c r="DM321">
        <v>113155</v>
      </c>
      <c r="DN321">
        <v>110742</v>
      </c>
      <c r="DO321">
        <v>108830</v>
      </c>
      <c r="DP321">
        <v>116089</v>
      </c>
      <c r="DQ321">
        <v>124479</v>
      </c>
      <c r="DR321">
        <v>127264</v>
      </c>
      <c r="DS321">
        <v>132081</v>
      </c>
      <c r="DT321">
        <v>136677</v>
      </c>
      <c r="DU321">
        <v>140865</v>
      </c>
      <c r="DV321">
        <v>145041</v>
      </c>
      <c r="DW321">
        <v>148045</v>
      </c>
      <c r="DX321">
        <v>149355</v>
      </c>
      <c r="DY321">
        <v>151043</v>
      </c>
      <c r="DZ321">
        <v>149309</v>
      </c>
      <c r="EA321">
        <v>150678</v>
      </c>
      <c r="EB321">
        <v>151413</v>
      </c>
      <c r="EC321">
        <v>153768</v>
      </c>
      <c r="ED321">
        <v>154722</v>
      </c>
      <c r="EE321">
        <v>151415</v>
      </c>
      <c r="EF321">
        <v>147613</v>
      </c>
      <c r="EG321">
        <v>144363</v>
      </c>
      <c r="EH321">
        <v>141183</v>
      </c>
      <c r="EI321">
        <v>140918</v>
      </c>
      <c r="EJ321">
        <v>140503</v>
      </c>
      <c r="EK321">
        <v>140284</v>
      </c>
      <c r="EL321">
        <v>140361</v>
      </c>
      <c r="EM321">
        <v>147464</v>
      </c>
      <c r="EN321">
        <v>148361</v>
      </c>
      <c r="EO321">
        <v>149333</v>
      </c>
      <c r="EP321">
        <v>150663</v>
      </c>
      <c r="EQ321">
        <v>151854</v>
      </c>
      <c r="ER321">
        <v>153418</v>
      </c>
      <c r="ES321">
        <v>154248</v>
      </c>
      <c r="ET321">
        <v>155532</v>
      </c>
      <c r="EU321">
        <v>154598</v>
      </c>
      <c r="EV321">
        <v>154344</v>
      </c>
      <c r="EW321">
        <v>153338</v>
      </c>
      <c r="EX321">
        <v>0</v>
      </c>
    </row>
    <row r="322" spans="1:154">
      <c r="A322" t="s">
        <v>329</v>
      </c>
      <c r="B322">
        <v>5904</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67399</v>
      </c>
      <c r="DH322">
        <v>68760</v>
      </c>
      <c r="DI322">
        <v>73345</v>
      </c>
      <c r="DJ322">
        <v>74840</v>
      </c>
      <c r="DK322">
        <v>77802</v>
      </c>
      <c r="DL322">
        <v>77763</v>
      </c>
      <c r="DM322">
        <v>81734</v>
      </c>
      <c r="DN322">
        <v>82536</v>
      </c>
      <c r="DO322">
        <v>86177</v>
      </c>
      <c r="DP322">
        <v>86278</v>
      </c>
      <c r="DQ322">
        <v>89365</v>
      </c>
      <c r="DR322">
        <v>88922</v>
      </c>
      <c r="DS322">
        <v>90376</v>
      </c>
      <c r="DT322">
        <v>87523</v>
      </c>
      <c r="DU322">
        <v>86786</v>
      </c>
      <c r="DV322">
        <v>82528</v>
      </c>
      <c r="DW322">
        <v>84435</v>
      </c>
      <c r="DX322">
        <v>82752</v>
      </c>
      <c r="DY322">
        <v>77299</v>
      </c>
      <c r="DZ322">
        <v>71327</v>
      </c>
      <c r="EA322">
        <v>70098</v>
      </c>
      <c r="EB322">
        <v>69014</v>
      </c>
      <c r="EC322">
        <v>68113</v>
      </c>
      <c r="ED322">
        <v>67074</v>
      </c>
      <c r="EE322">
        <v>64036</v>
      </c>
      <c r="EF322">
        <v>63509</v>
      </c>
      <c r="EG322">
        <v>60033</v>
      </c>
      <c r="EH322">
        <v>58023</v>
      </c>
      <c r="EI322">
        <v>56235</v>
      </c>
      <c r="EJ322">
        <v>54458</v>
      </c>
      <c r="EK322">
        <v>52630</v>
      </c>
      <c r="EL322">
        <v>51839</v>
      </c>
      <c r="EM322">
        <v>50643</v>
      </c>
      <c r="EN322">
        <v>49483</v>
      </c>
      <c r="EO322">
        <v>47536</v>
      </c>
      <c r="EP322">
        <v>47595</v>
      </c>
      <c r="EQ322">
        <v>46836</v>
      </c>
      <c r="ER322">
        <v>46060</v>
      </c>
      <c r="ES322">
        <v>45469</v>
      </c>
      <c r="ET322">
        <v>44157</v>
      </c>
      <c r="EU322">
        <v>42768</v>
      </c>
      <c r="EV322">
        <v>41365</v>
      </c>
      <c r="EW322">
        <v>39947</v>
      </c>
      <c r="EX322">
        <v>0</v>
      </c>
    </row>
    <row r="323" spans="1:154">
      <c r="A323" t="s">
        <v>330</v>
      </c>
      <c r="B323">
        <v>18710</v>
      </c>
      <c r="C323">
        <v>678821</v>
      </c>
      <c r="D323">
        <v>692151</v>
      </c>
      <c r="E323">
        <v>736043</v>
      </c>
      <c r="F323">
        <v>767889</v>
      </c>
      <c r="G323">
        <v>705845</v>
      </c>
      <c r="H323">
        <v>807631</v>
      </c>
      <c r="I323">
        <v>909904</v>
      </c>
      <c r="J323">
        <v>1010470</v>
      </c>
      <c r="K323">
        <v>1014946</v>
      </c>
      <c r="L323">
        <v>992933</v>
      </c>
      <c r="M323">
        <v>836812</v>
      </c>
      <c r="N323">
        <v>905145</v>
      </c>
      <c r="O323">
        <v>775113</v>
      </c>
      <c r="P323">
        <v>745219</v>
      </c>
      <c r="Q323">
        <v>796027</v>
      </c>
      <c r="R323">
        <v>966318</v>
      </c>
      <c r="S323">
        <v>1058391</v>
      </c>
      <c r="T323">
        <v>1179666</v>
      </c>
      <c r="U323">
        <v>1146214</v>
      </c>
      <c r="V323">
        <v>1088573</v>
      </c>
      <c r="W323">
        <v>1023778</v>
      </c>
      <c r="X323">
        <v>959429</v>
      </c>
      <c r="Y323">
        <v>1008919</v>
      </c>
      <c r="Z323">
        <v>1009964</v>
      </c>
      <c r="AA323">
        <v>1069654</v>
      </c>
      <c r="AB323">
        <v>1131477</v>
      </c>
      <c r="AC323">
        <v>1050818</v>
      </c>
      <c r="AD323">
        <v>1226872</v>
      </c>
      <c r="AE323">
        <v>1390552</v>
      </c>
      <c r="AF323">
        <v>1452430</v>
      </c>
      <c r="AG323">
        <v>1317074</v>
      </c>
      <c r="AH323">
        <v>1495169</v>
      </c>
      <c r="AI323">
        <v>1768928</v>
      </c>
      <c r="AJ323">
        <v>1756493</v>
      </c>
      <c r="AK323">
        <v>1837446</v>
      </c>
      <c r="AL323">
        <v>1472855</v>
      </c>
      <c r="AM323">
        <v>1573991</v>
      </c>
      <c r="AN323">
        <v>1651625</v>
      </c>
      <c r="AO323">
        <v>1661135</v>
      </c>
      <c r="AP323">
        <v>1766266</v>
      </c>
      <c r="AQ323">
        <v>1843660</v>
      </c>
      <c r="AR323">
        <v>1942620</v>
      </c>
      <c r="AS323">
        <v>2098103</v>
      </c>
      <c r="AT323">
        <v>2177525</v>
      </c>
      <c r="AU323">
        <v>2054436</v>
      </c>
      <c r="AV323">
        <v>2127841</v>
      </c>
      <c r="AW323">
        <v>1762010</v>
      </c>
      <c r="AX323">
        <v>1981360</v>
      </c>
      <c r="AY323">
        <v>2319065</v>
      </c>
      <c r="AZ323">
        <v>2287419</v>
      </c>
      <c r="BA323">
        <v>2428254</v>
      </c>
      <c r="BB323">
        <v>2822437</v>
      </c>
      <c r="BC323">
        <v>2727671</v>
      </c>
      <c r="BD323">
        <v>2688502</v>
      </c>
      <c r="BE323">
        <v>2772559</v>
      </c>
      <c r="BF323">
        <v>3112850</v>
      </c>
      <c r="BG323">
        <v>3198127</v>
      </c>
      <c r="BH323">
        <v>3208966</v>
      </c>
      <c r="BI323">
        <v>3324804</v>
      </c>
      <c r="BJ323">
        <v>3478889</v>
      </c>
      <c r="BK323">
        <v>3316875</v>
      </c>
      <c r="BL323">
        <v>3250488</v>
      </c>
      <c r="BM323">
        <v>3310075</v>
      </c>
      <c r="BN323">
        <v>3350509</v>
      </c>
      <c r="BO323">
        <v>3601795</v>
      </c>
      <c r="BP323">
        <v>3850083</v>
      </c>
      <c r="BQ323">
        <v>4148484</v>
      </c>
      <c r="BR323">
        <v>4498259</v>
      </c>
      <c r="BS323">
        <v>4680822</v>
      </c>
      <c r="BT323">
        <v>4830299</v>
      </c>
      <c r="BU323">
        <v>4847812</v>
      </c>
      <c r="BV323">
        <v>4756067</v>
      </c>
      <c r="BW323">
        <v>4755943</v>
      </c>
      <c r="BX323">
        <v>5620269</v>
      </c>
      <c r="BY323">
        <v>6117313</v>
      </c>
      <c r="BZ323">
        <v>6191067</v>
      </c>
      <c r="CA323">
        <v>6992266</v>
      </c>
      <c r="CB323">
        <v>7119830</v>
      </c>
      <c r="CC323">
        <v>6193207</v>
      </c>
      <c r="CD323">
        <v>7526071</v>
      </c>
      <c r="CE323">
        <v>7641316</v>
      </c>
      <c r="CF323">
        <v>8340309</v>
      </c>
      <c r="CG323">
        <v>7855918</v>
      </c>
      <c r="CH323">
        <v>9619135</v>
      </c>
      <c r="CI323">
        <v>10026975</v>
      </c>
      <c r="CJ323">
        <v>9351262</v>
      </c>
      <c r="CK323">
        <v>9226703</v>
      </c>
      <c r="CL323">
        <v>7974639</v>
      </c>
      <c r="CM323">
        <v>6848106</v>
      </c>
      <c r="CN323">
        <v>7375086</v>
      </c>
      <c r="CO323">
        <v>6014472</v>
      </c>
      <c r="CP323">
        <v>6873677</v>
      </c>
      <c r="CQ323">
        <v>6904136</v>
      </c>
      <c r="CR323">
        <v>5991183</v>
      </c>
      <c r="CS323">
        <v>4875839</v>
      </c>
      <c r="CT323">
        <v>5221556</v>
      </c>
      <c r="CU323">
        <v>4865663</v>
      </c>
      <c r="CV323">
        <v>5683287</v>
      </c>
      <c r="CW323">
        <v>5998499</v>
      </c>
      <c r="CX323">
        <v>6811948</v>
      </c>
      <c r="CY323">
        <v>6956832</v>
      </c>
      <c r="CZ323">
        <v>6930758</v>
      </c>
      <c r="DA323">
        <v>6761047</v>
      </c>
      <c r="DB323">
        <v>7552833</v>
      </c>
      <c r="DC323">
        <v>7551144</v>
      </c>
      <c r="DD323">
        <v>7736432</v>
      </c>
      <c r="DE323">
        <v>8135610</v>
      </c>
      <c r="DF323">
        <v>8237249</v>
      </c>
      <c r="DG323">
        <v>8977657</v>
      </c>
      <c r="DH323">
        <v>8659413</v>
      </c>
      <c r="DI323">
        <v>8915694</v>
      </c>
      <c r="DJ323">
        <v>10195738</v>
      </c>
      <c r="DK323">
        <v>10574915</v>
      </c>
      <c r="DL323">
        <v>10934570</v>
      </c>
      <c r="DM323">
        <v>10804432</v>
      </c>
      <c r="DN323">
        <v>10046819</v>
      </c>
      <c r="DO323">
        <v>9096011</v>
      </c>
      <c r="DP323">
        <v>8622789</v>
      </c>
      <c r="DQ323">
        <v>7495218</v>
      </c>
      <c r="DR323">
        <v>5673281</v>
      </c>
      <c r="DS323">
        <v>4886124</v>
      </c>
      <c r="DT323">
        <v>6009981</v>
      </c>
      <c r="DU323">
        <v>7184762</v>
      </c>
      <c r="DV323">
        <v>7352766</v>
      </c>
      <c r="DW323">
        <v>7687483</v>
      </c>
      <c r="DX323">
        <v>6912066</v>
      </c>
      <c r="DY323">
        <v>7913413</v>
      </c>
      <c r="DZ323">
        <v>8793914</v>
      </c>
      <c r="EA323">
        <v>9398701</v>
      </c>
      <c r="EB323">
        <v>9359422</v>
      </c>
      <c r="EC323">
        <v>7748643</v>
      </c>
      <c r="ED323">
        <v>8401476</v>
      </c>
      <c r="EE323">
        <v>9513994</v>
      </c>
      <c r="EF323">
        <v>9075224</v>
      </c>
      <c r="EG323">
        <v>9661772</v>
      </c>
      <c r="EH323">
        <v>9786177</v>
      </c>
      <c r="EI323">
        <v>11034015</v>
      </c>
      <c r="EJ323">
        <v>11244941</v>
      </c>
      <c r="EK323">
        <v>11954016</v>
      </c>
      <c r="EL323">
        <v>12845761</v>
      </c>
      <c r="EM323">
        <v>13166679</v>
      </c>
      <c r="EN323">
        <v>14019615</v>
      </c>
      <c r="EO323">
        <v>13763849</v>
      </c>
      <c r="EP323">
        <v>14356658</v>
      </c>
      <c r="EQ323">
        <v>14895821</v>
      </c>
      <c r="ER323">
        <v>14839427</v>
      </c>
      <c r="ES323">
        <v>13502014</v>
      </c>
      <c r="ET323">
        <v>14159833</v>
      </c>
      <c r="EU323">
        <v>14196929</v>
      </c>
      <c r="EV323">
        <v>14586331</v>
      </c>
      <c r="EW323">
        <v>14748393</v>
      </c>
      <c r="EX323">
        <v>0</v>
      </c>
    </row>
    <row r="324" spans="1:154">
      <c r="A324" t="s">
        <v>331</v>
      </c>
      <c r="B324">
        <v>18714</v>
      </c>
      <c r="C324">
        <v>42476</v>
      </c>
      <c r="D324">
        <v>43252</v>
      </c>
      <c r="E324">
        <v>44837</v>
      </c>
      <c r="F324">
        <v>38388</v>
      </c>
      <c r="G324">
        <v>39456</v>
      </c>
      <c r="H324">
        <v>44130</v>
      </c>
      <c r="I324">
        <v>49129</v>
      </c>
      <c r="J324">
        <v>52060</v>
      </c>
      <c r="K324">
        <v>52359</v>
      </c>
      <c r="L324">
        <v>53153</v>
      </c>
      <c r="M324">
        <v>48742</v>
      </c>
      <c r="N324">
        <v>52640</v>
      </c>
      <c r="O324">
        <v>49981</v>
      </c>
      <c r="P324">
        <v>50031</v>
      </c>
      <c r="Q324">
        <v>55666</v>
      </c>
      <c r="R324">
        <v>65110</v>
      </c>
      <c r="S324">
        <v>76160</v>
      </c>
      <c r="T324">
        <v>92057</v>
      </c>
      <c r="U324">
        <v>95017</v>
      </c>
      <c r="V324">
        <v>98040</v>
      </c>
      <c r="W324">
        <v>100040</v>
      </c>
      <c r="X324">
        <v>100241</v>
      </c>
      <c r="Y324">
        <v>113338</v>
      </c>
      <c r="Z324">
        <v>119018</v>
      </c>
      <c r="AA324">
        <v>135840</v>
      </c>
      <c r="AB324">
        <v>162766</v>
      </c>
      <c r="AC324">
        <v>179161</v>
      </c>
      <c r="AD324">
        <v>219442</v>
      </c>
      <c r="AE324">
        <v>275257</v>
      </c>
      <c r="AF324">
        <v>312493</v>
      </c>
      <c r="AG324">
        <v>338139</v>
      </c>
      <c r="AH324">
        <v>375743</v>
      </c>
      <c r="AI324">
        <v>453009</v>
      </c>
      <c r="AJ324">
        <v>458493</v>
      </c>
      <c r="AK324">
        <v>458924</v>
      </c>
      <c r="AL324">
        <v>397429</v>
      </c>
      <c r="AM324">
        <v>414777</v>
      </c>
      <c r="AN324">
        <v>420442</v>
      </c>
      <c r="AO324">
        <v>414755</v>
      </c>
      <c r="AP324">
        <v>411389</v>
      </c>
      <c r="AQ324">
        <v>418600</v>
      </c>
      <c r="AR324">
        <v>448276</v>
      </c>
      <c r="AS324">
        <v>468889</v>
      </c>
      <c r="AT324">
        <v>461721</v>
      </c>
      <c r="AU324">
        <v>455405</v>
      </c>
      <c r="AV324">
        <v>478148</v>
      </c>
      <c r="AW324">
        <v>438932</v>
      </c>
      <c r="AX324">
        <v>465940</v>
      </c>
      <c r="AY324">
        <v>503361</v>
      </c>
      <c r="AZ324">
        <v>524550</v>
      </c>
      <c r="BA324">
        <v>572077</v>
      </c>
      <c r="BB324">
        <v>633019</v>
      </c>
      <c r="BC324">
        <v>656459</v>
      </c>
      <c r="BD324">
        <v>700363</v>
      </c>
      <c r="BE324">
        <v>752857</v>
      </c>
      <c r="BF324">
        <v>801030</v>
      </c>
      <c r="BG324">
        <v>876486</v>
      </c>
      <c r="BH324">
        <v>949268</v>
      </c>
      <c r="BI324">
        <v>1031597</v>
      </c>
      <c r="BJ324">
        <v>1082245</v>
      </c>
      <c r="BK324">
        <v>1055369</v>
      </c>
      <c r="BL324">
        <v>1043163</v>
      </c>
      <c r="BM324">
        <v>1080637</v>
      </c>
      <c r="BN324">
        <v>998483</v>
      </c>
      <c r="BO324">
        <v>1035576</v>
      </c>
      <c r="BP324">
        <v>1101443</v>
      </c>
      <c r="BQ324">
        <v>1172754</v>
      </c>
      <c r="BR324">
        <v>1210218</v>
      </c>
      <c r="BS324">
        <v>1285952</v>
      </c>
      <c r="BT324">
        <v>1373964</v>
      </c>
      <c r="BU324">
        <v>1422429</v>
      </c>
      <c r="BV324">
        <v>1450356</v>
      </c>
      <c r="BW324">
        <v>1468855</v>
      </c>
      <c r="BX324">
        <v>1646651</v>
      </c>
      <c r="BY324">
        <v>1813166</v>
      </c>
      <c r="BZ324">
        <v>1831257</v>
      </c>
      <c r="CA324">
        <v>2065945</v>
      </c>
      <c r="CB324">
        <v>2157655</v>
      </c>
      <c r="CC324">
        <v>1965934</v>
      </c>
      <c r="CD324">
        <v>2213039</v>
      </c>
      <c r="CE324">
        <v>2249267</v>
      </c>
      <c r="CF324">
        <v>2397521</v>
      </c>
      <c r="CG324">
        <v>2282668</v>
      </c>
      <c r="CH324">
        <v>2651137</v>
      </c>
      <c r="CI324">
        <v>2852713</v>
      </c>
      <c r="CJ324">
        <v>2742018</v>
      </c>
      <c r="CK324">
        <v>2749199</v>
      </c>
      <c r="CL324">
        <v>2466199</v>
      </c>
      <c r="CM324">
        <v>2231645</v>
      </c>
      <c r="CN324">
        <v>2426316</v>
      </c>
      <c r="CO324">
        <v>2099917</v>
      </c>
      <c r="CP324">
        <v>2336419</v>
      </c>
      <c r="CQ324">
        <v>2347444</v>
      </c>
      <c r="CR324">
        <v>2184133</v>
      </c>
      <c r="CS324">
        <v>1910290</v>
      </c>
      <c r="CT324">
        <v>1996603</v>
      </c>
      <c r="CU324">
        <v>2001510</v>
      </c>
      <c r="CV324">
        <v>2312351</v>
      </c>
      <c r="CW324">
        <v>2421856</v>
      </c>
      <c r="CX324">
        <v>2677931</v>
      </c>
      <c r="CY324">
        <v>2844599</v>
      </c>
      <c r="CZ324">
        <v>2817355</v>
      </c>
      <c r="DA324">
        <v>2846862</v>
      </c>
      <c r="DB324">
        <v>3087564</v>
      </c>
      <c r="DC324">
        <v>3055691</v>
      </c>
      <c r="DD324">
        <v>3099646</v>
      </c>
      <c r="DE324">
        <v>3238840</v>
      </c>
      <c r="DF324">
        <v>3278597</v>
      </c>
      <c r="DG324">
        <v>3517273</v>
      </c>
      <c r="DH324">
        <v>3455045</v>
      </c>
      <c r="DI324">
        <v>3563335</v>
      </c>
      <c r="DJ324">
        <v>3831696</v>
      </c>
      <c r="DK324">
        <v>4011260</v>
      </c>
      <c r="DL324">
        <v>4265234</v>
      </c>
      <c r="DM324">
        <v>4377130</v>
      </c>
      <c r="DN324">
        <v>4314930</v>
      </c>
      <c r="DO324">
        <v>4033976</v>
      </c>
      <c r="DP324">
        <v>4081682</v>
      </c>
      <c r="DQ324">
        <v>3569410</v>
      </c>
      <c r="DR324">
        <v>2792277</v>
      </c>
      <c r="DS324">
        <v>2615548</v>
      </c>
      <c r="DT324">
        <v>3110998</v>
      </c>
      <c r="DU324">
        <v>3633722</v>
      </c>
      <c r="DV324">
        <v>3850331</v>
      </c>
      <c r="DW324">
        <v>4092349</v>
      </c>
      <c r="DX324">
        <v>3842355</v>
      </c>
      <c r="DY324">
        <v>4233489</v>
      </c>
      <c r="DZ324">
        <v>4472974</v>
      </c>
      <c r="EA324">
        <v>4717235</v>
      </c>
      <c r="EB324">
        <v>4786292</v>
      </c>
      <c r="EC324">
        <v>4245815</v>
      </c>
      <c r="ED324">
        <v>4432866</v>
      </c>
      <c r="EE324">
        <v>4955705</v>
      </c>
      <c r="EF324">
        <v>4877872</v>
      </c>
      <c r="EG324">
        <v>5173404</v>
      </c>
      <c r="EH324">
        <v>5251388</v>
      </c>
      <c r="EI324">
        <v>5677980</v>
      </c>
      <c r="EJ324">
        <v>5642276</v>
      </c>
      <c r="EK324">
        <v>5917170</v>
      </c>
      <c r="EL324">
        <v>6250202</v>
      </c>
      <c r="EM324">
        <v>6457383</v>
      </c>
      <c r="EN324">
        <v>6729144</v>
      </c>
      <c r="EO324">
        <v>6630706</v>
      </c>
      <c r="EP324">
        <v>6726337</v>
      </c>
      <c r="EQ324">
        <v>6822468</v>
      </c>
      <c r="ER324">
        <v>6813975</v>
      </c>
      <c r="ES324">
        <v>6360630</v>
      </c>
      <c r="ET324">
        <v>6504370</v>
      </c>
      <c r="EU324">
        <v>6513131</v>
      </c>
      <c r="EV324">
        <v>6661044</v>
      </c>
      <c r="EW324">
        <v>6875176</v>
      </c>
      <c r="EX324">
        <v>0</v>
      </c>
    </row>
    <row r="325" spans="1:154">
      <c r="A325" t="s">
        <v>332</v>
      </c>
      <c r="B325">
        <v>5716</v>
      </c>
      <c r="C325">
        <v>202002</v>
      </c>
      <c r="D325">
        <v>204897</v>
      </c>
      <c r="E325">
        <v>207494</v>
      </c>
      <c r="F325">
        <v>210305</v>
      </c>
      <c r="G325">
        <v>212764</v>
      </c>
      <c r="H325">
        <v>215454</v>
      </c>
      <c r="I325">
        <v>217872</v>
      </c>
      <c r="J325">
        <v>220559</v>
      </c>
      <c r="K325">
        <v>222852</v>
      </c>
      <c r="L325">
        <v>225503</v>
      </c>
      <c r="M325">
        <v>227711</v>
      </c>
      <c r="N325">
        <v>230141</v>
      </c>
      <c r="O325">
        <v>232060</v>
      </c>
      <c r="P325">
        <v>234096</v>
      </c>
      <c r="Q325">
        <v>235743</v>
      </c>
      <c r="R325">
        <v>237958</v>
      </c>
      <c r="S325">
        <v>239874</v>
      </c>
      <c r="T325">
        <v>242244</v>
      </c>
      <c r="U325">
        <v>244290</v>
      </c>
      <c r="V325">
        <v>246737</v>
      </c>
      <c r="W325">
        <v>247998</v>
      </c>
      <c r="X325">
        <v>249521</v>
      </c>
      <c r="Y325">
        <v>250880</v>
      </c>
      <c r="Z325">
        <v>252787</v>
      </c>
      <c r="AA325">
        <v>254900</v>
      </c>
      <c r="AB325">
        <v>257747</v>
      </c>
      <c r="AC325">
        <v>260564</v>
      </c>
      <c r="AD325">
        <v>264336</v>
      </c>
      <c r="AE325">
        <v>268266</v>
      </c>
      <c r="AF325">
        <v>272862</v>
      </c>
      <c r="AG325">
        <v>277435</v>
      </c>
      <c r="AH325">
        <v>282599</v>
      </c>
      <c r="AI325">
        <v>289604</v>
      </c>
      <c r="AJ325">
        <v>295990</v>
      </c>
      <c r="AK325">
        <v>303304</v>
      </c>
      <c r="AL325">
        <v>307540</v>
      </c>
      <c r="AM325">
        <v>313734</v>
      </c>
      <c r="AN325">
        <v>321119</v>
      </c>
      <c r="AO325">
        <v>327380</v>
      </c>
      <c r="AP325">
        <v>335651</v>
      </c>
      <c r="AQ325">
        <v>339423</v>
      </c>
      <c r="AR325">
        <v>348088</v>
      </c>
      <c r="AS325">
        <v>353884</v>
      </c>
      <c r="AT325">
        <v>365250</v>
      </c>
      <c r="AU325">
        <v>371326</v>
      </c>
      <c r="AV325">
        <v>379254</v>
      </c>
      <c r="AW325">
        <v>385289</v>
      </c>
      <c r="AX325">
        <v>391738</v>
      </c>
      <c r="AY325">
        <v>398407</v>
      </c>
      <c r="AZ325">
        <v>407093</v>
      </c>
      <c r="BA325">
        <v>411776</v>
      </c>
      <c r="BB325">
        <v>418577</v>
      </c>
      <c r="BC325">
        <v>425606</v>
      </c>
      <c r="BD325">
        <v>429996</v>
      </c>
      <c r="BE325">
        <v>439404</v>
      </c>
      <c r="BF325">
        <v>447710</v>
      </c>
      <c r="BG325">
        <v>455971</v>
      </c>
      <c r="BH325">
        <v>465216</v>
      </c>
      <c r="BI325">
        <v>474964</v>
      </c>
      <c r="BJ325">
        <v>484813</v>
      </c>
      <c r="BK325">
        <v>490866</v>
      </c>
      <c r="BL325">
        <v>497466</v>
      </c>
      <c r="BM325">
        <v>514825</v>
      </c>
      <c r="BN325">
        <v>520348</v>
      </c>
      <c r="BO325">
        <v>532694</v>
      </c>
      <c r="BP325">
        <v>548003</v>
      </c>
      <c r="BQ325">
        <v>556706</v>
      </c>
      <c r="BR325">
        <v>566188</v>
      </c>
      <c r="BS325">
        <v>571294</v>
      </c>
      <c r="BT325">
        <v>579766</v>
      </c>
      <c r="BU325">
        <v>594591</v>
      </c>
      <c r="BV325">
        <v>610646</v>
      </c>
      <c r="BW325">
        <v>622596</v>
      </c>
      <c r="BX325">
        <v>640193</v>
      </c>
      <c r="BY325">
        <v>657230</v>
      </c>
      <c r="BZ325">
        <v>664963</v>
      </c>
      <c r="CA325">
        <v>677161</v>
      </c>
      <c r="CB325">
        <v>687898</v>
      </c>
      <c r="CC325">
        <v>689579</v>
      </c>
      <c r="CD325">
        <v>718262</v>
      </c>
      <c r="CE325">
        <v>730987</v>
      </c>
      <c r="CF325">
        <v>750133</v>
      </c>
      <c r="CG325">
        <v>753025</v>
      </c>
      <c r="CH325">
        <v>783859</v>
      </c>
      <c r="CI325">
        <v>801724</v>
      </c>
      <c r="CJ325">
        <v>805122</v>
      </c>
      <c r="CK325">
        <v>816933</v>
      </c>
      <c r="CL325">
        <v>819098</v>
      </c>
      <c r="CM325">
        <v>832495</v>
      </c>
      <c r="CN325">
        <v>862376</v>
      </c>
      <c r="CO325">
        <v>850494</v>
      </c>
      <c r="CP325">
        <v>880004</v>
      </c>
      <c r="CQ325">
        <v>904851</v>
      </c>
      <c r="CR325">
        <v>916150</v>
      </c>
      <c r="CS325">
        <v>916976</v>
      </c>
      <c r="CT325">
        <v>920915</v>
      </c>
      <c r="CU325">
        <v>936154</v>
      </c>
      <c r="CV325">
        <v>966855</v>
      </c>
      <c r="CW325">
        <v>990822</v>
      </c>
      <c r="CX325">
        <v>1013152</v>
      </c>
      <c r="CY325">
        <v>1016866</v>
      </c>
      <c r="CZ325">
        <v>1028378</v>
      </c>
      <c r="DA325">
        <v>1036786</v>
      </c>
      <c r="DB325">
        <v>1060352</v>
      </c>
      <c r="DC325">
        <v>1059341</v>
      </c>
      <c r="DD325">
        <v>1063746</v>
      </c>
      <c r="DE325">
        <v>1078204</v>
      </c>
      <c r="DF325">
        <v>1082599</v>
      </c>
      <c r="DG325">
        <v>1010841</v>
      </c>
      <c r="DH325">
        <v>1008792</v>
      </c>
      <c r="DI325">
        <v>1027851</v>
      </c>
      <c r="DJ325">
        <v>1055178</v>
      </c>
      <c r="DK325">
        <v>1059391</v>
      </c>
      <c r="DL325">
        <v>1076425</v>
      </c>
      <c r="DM325">
        <v>1079149</v>
      </c>
      <c r="DN325">
        <v>1077158</v>
      </c>
      <c r="DO325">
        <v>1063985</v>
      </c>
      <c r="DP325">
        <v>1070140</v>
      </c>
      <c r="DQ325">
        <v>1063746</v>
      </c>
      <c r="DR325">
        <v>1050163</v>
      </c>
      <c r="DS325">
        <v>1055032</v>
      </c>
      <c r="DT325">
        <v>1073408</v>
      </c>
      <c r="DU325">
        <v>1094398</v>
      </c>
      <c r="DV325">
        <v>1109537</v>
      </c>
      <c r="DW325">
        <v>1115109</v>
      </c>
      <c r="DX325">
        <v>1099967</v>
      </c>
      <c r="DY325">
        <v>1126551</v>
      </c>
      <c r="DZ325">
        <v>1137483</v>
      </c>
      <c r="EA325">
        <v>1153338</v>
      </c>
      <c r="EB325">
        <v>1167209</v>
      </c>
      <c r="EC325">
        <v>1171739</v>
      </c>
      <c r="ED325">
        <v>1199263</v>
      </c>
      <c r="EE325">
        <v>1198336</v>
      </c>
      <c r="EF325">
        <v>1173144</v>
      </c>
      <c r="EG325">
        <v>1181835</v>
      </c>
      <c r="EH325">
        <v>1186353</v>
      </c>
      <c r="EI325">
        <v>1198003</v>
      </c>
      <c r="EJ325">
        <v>1201356</v>
      </c>
      <c r="EK325">
        <v>1217525</v>
      </c>
      <c r="EL325">
        <v>1233043</v>
      </c>
      <c r="EM325">
        <v>1242635</v>
      </c>
      <c r="EN325">
        <v>1258371</v>
      </c>
      <c r="EO325">
        <v>1264801</v>
      </c>
      <c r="EP325">
        <v>1282760</v>
      </c>
      <c r="EQ325">
        <v>1299959</v>
      </c>
      <c r="ER325">
        <v>1303799</v>
      </c>
      <c r="ES325">
        <v>1298267</v>
      </c>
      <c r="ET325">
        <v>1310567</v>
      </c>
      <c r="EU325">
        <v>1315959</v>
      </c>
      <c r="EV325">
        <v>1340326</v>
      </c>
      <c r="EW325">
        <v>1356569</v>
      </c>
      <c r="EX325">
        <v>0</v>
      </c>
    </row>
    <row r="326" spans="1:154">
      <c r="A326" t="s">
        <v>341</v>
      </c>
      <c r="B326">
        <v>5780</v>
      </c>
      <c r="C326">
        <v>33335</v>
      </c>
      <c r="D326">
        <v>34494</v>
      </c>
      <c r="E326">
        <v>35717</v>
      </c>
      <c r="F326">
        <v>37022</v>
      </c>
      <c r="G326">
        <v>38599</v>
      </c>
      <c r="H326">
        <v>39773</v>
      </c>
      <c r="I326">
        <v>40926</v>
      </c>
      <c r="J326">
        <v>42115</v>
      </c>
      <c r="K326">
        <v>43349</v>
      </c>
      <c r="L326">
        <v>44604</v>
      </c>
      <c r="M326">
        <v>45743</v>
      </c>
      <c r="N326">
        <v>46795</v>
      </c>
      <c r="O326">
        <v>47336</v>
      </c>
      <c r="P326">
        <v>47765</v>
      </c>
      <c r="Q326">
        <v>48397</v>
      </c>
      <c r="R326">
        <v>51600</v>
      </c>
      <c r="S326">
        <v>53786</v>
      </c>
      <c r="T326">
        <v>56555</v>
      </c>
      <c r="U326">
        <v>60148</v>
      </c>
      <c r="V326">
        <v>63899</v>
      </c>
      <c r="W326">
        <v>57737</v>
      </c>
      <c r="X326">
        <v>59350</v>
      </c>
      <c r="Y326">
        <v>60801</v>
      </c>
      <c r="Z326">
        <v>62521</v>
      </c>
      <c r="AA326">
        <v>63656</v>
      </c>
      <c r="AB326">
        <v>69414</v>
      </c>
      <c r="AC326">
        <v>78845</v>
      </c>
      <c r="AD326">
        <v>89762</v>
      </c>
      <c r="AE326">
        <v>92915</v>
      </c>
      <c r="AF326">
        <v>96710</v>
      </c>
      <c r="AG326">
        <v>101732</v>
      </c>
      <c r="AH326">
        <v>106421</v>
      </c>
      <c r="AI326">
        <v>112696</v>
      </c>
      <c r="AJ326">
        <v>118333</v>
      </c>
      <c r="AK326">
        <v>123646</v>
      </c>
      <c r="AL326">
        <v>129445</v>
      </c>
      <c r="AM326">
        <v>132211</v>
      </c>
      <c r="AN326">
        <v>134937</v>
      </c>
      <c r="AO326">
        <v>139109</v>
      </c>
      <c r="AP326">
        <v>144137</v>
      </c>
      <c r="AQ326">
        <v>146395</v>
      </c>
      <c r="AR326">
        <v>149339</v>
      </c>
      <c r="AS326">
        <v>153384</v>
      </c>
      <c r="AT326">
        <v>155955</v>
      </c>
      <c r="AU326">
        <v>163946</v>
      </c>
      <c r="AV326">
        <v>164481</v>
      </c>
      <c r="AW326">
        <v>167872</v>
      </c>
      <c r="AX326">
        <v>170339</v>
      </c>
      <c r="AY326">
        <v>170713</v>
      </c>
      <c r="AZ326">
        <v>171614</v>
      </c>
      <c r="BA326">
        <v>172548</v>
      </c>
      <c r="BB326">
        <v>175175</v>
      </c>
      <c r="BC326">
        <v>177223</v>
      </c>
      <c r="BD326">
        <v>179849</v>
      </c>
      <c r="BE326">
        <v>182713</v>
      </c>
      <c r="BF326">
        <v>184966</v>
      </c>
      <c r="BG326">
        <v>186683</v>
      </c>
      <c r="BH326">
        <v>187941</v>
      </c>
      <c r="BI326">
        <v>189116</v>
      </c>
      <c r="BJ326">
        <v>190665</v>
      </c>
      <c r="BK326">
        <v>192295</v>
      </c>
      <c r="BL326">
        <v>193887</v>
      </c>
      <c r="BM326">
        <v>195507</v>
      </c>
      <c r="BN326">
        <v>197268</v>
      </c>
      <c r="BO326">
        <v>201577</v>
      </c>
      <c r="BP326">
        <v>205839</v>
      </c>
      <c r="BQ326">
        <v>204395</v>
      </c>
      <c r="BR326">
        <v>206825</v>
      </c>
      <c r="BS326">
        <v>208188</v>
      </c>
      <c r="BT326">
        <v>208958</v>
      </c>
      <c r="BU326">
        <v>211620</v>
      </c>
      <c r="BV326">
        <v>209578</v>
      </c>
      <c r="BW326">
        <v>210697</v>
      </c>
      <c r="BX326">
        <v>211330</v>
      </c>
      <c r="BY326">
        <v>214073</v>
      </c>
      <c r="BZ326">
        <v>211578</v>
      </c>
      <c r="CA326">
        <v>212862</v>
      </c>
      <c r="CB326">
        <v>212734</v>
      </c>
      <c r="CC326">
        <v>213688</v>
      </c>
      <c r="CD326">
        <v>210532</v>
      </c>
      <c r="CE326">
        <v>210421</v>
      </c>
      <c r="CF326">
        <v>211710</v>
      </c>
      <c r="CG326">
        <v>213491</v>
      </c>
      <c r="CH326">
        <v>210599</v>
      </c>
      <c r="CI326">
        <v>210912</v>
      </c>
      <c r="CJ326">
        <v>212716</v>
      </c>
      <c r="CK326">
        <v>213611</v>
      </c>
      <c r="CL326">
        <v>209852</v>
      </c>
      <c r="CM326">
        <v>210584</v>
      </c>
      <c r="CN326">
        <v>214063</v>
      </c>
      <c r="CO326">
        <v>222347</v>
      </c>
      <c r="CP326">
        <v>222363</v>
      </c>
      <c r="CQ326">
        <v>225958</v>
      </c>
      <c r="CR326">
        <v>232703</v>
      </c>
      <c r="CS326">
        <v>240276</v>
      </c>
      <c r="CT326">
        <v>243919</v>
      </c>
      <c r="CU326">
        <v>251366</v>
      </c>
      <c r="CV326">
        <v>256839</v>
      </c>
      <c r="CW326">
        <v>265908</v>
      </c>
      <c r="CX326">
        <v>266784</v>
      </c>
      <c r="CY326">
        <v>271604</v>
      </c>
      <c r="CZ326">
        <v>277879</v>
      </c>
      <c r="DA326">
        <v>291180</v>
      </c>
      <c r="DB326">
        <v>290411</v>
      </c>
      <c r="DC326">
        <v>293590</v>
      </c>
      <c r="DD326">
        <v>298092</v>
      </c>
      <c r="DE326">
        <v>311821</v>
      </c>
      <c r="DF326">
        <v>315983</v>
      </c>
      <c r="DG326">
        <v>316490</v>
      </c>
      <c r="DH326">
        <v>319389</v>
      </c>
      <c r="DI326">
        <v>322059</v>
      </c>
      <c r="DJ326">
        <v>320547</v>
      </c>
      <c r="DK326">
        <v>323576</v>
      </c>
      <c r="DL326">
        <v>326650</v>
      </c>
      <c r="DM326">
        <v>329594</v>
      </c>
      <c r="DN326">
        <v>327255</v>
      </c>
      <c r="DO326">
        <v>329165</v>
      </c>
      <c r="DP326">
        <v>333897</v>
      </c>
      <c r="DQ326">
        <v>340946</v>
      </c>
      <c r="DR326">
        <v>337277</v>
      </c>
      <c r="DS326">
        <v>339403</v>
      </c>
      <c r="DT326">
        <v>342072</v>
      </c>
      <c r="DU326">
        <v>345359</v>
      </c>
      <c r="DV326">
        <v>346012</v>
      </c>
      <c r="DW326">
        <v>336002</v>
      </c>
      <c r="DX326">
        <v>329538</v>
      </c>
      <c r="DY326">
        <v>322319</v>
      </c>
      <c r="DZ326">
        <v>310778</v>
      </c>
      <c r="EA326">
        <v>313290</v>
      </c>
      <c r="EB326">
        <v>322185</v>
      </c>
      <c r="EC326">
        <v>328177</v>
      </c>
      <c r="ED326">
        <v>338350</v>
      </c>
      <c r="EE326">
        <v>330213</v>
      </c>
      <c r="EF326">
        <v>325475</v>
      </c>
      <c r="EG326">
        <v>320483</v>
      </c>
      <c r="EH326">
        <v>320681</v>
      </c>
      <c r="EI326">
        <v>328358</v>
      </c>
      <c r="EJ326">
        <v>339855</v>
      </c>
      <c r="EK326">
        <v>349690</v>
      </c>
      <c r="EL326">
        <v>358505</v>
      </c>
      <c r="EM326">
        <v>355820</v>
      </c>
      <c r="EN326">
        <v>355669</v>
      </c>
      <c r="EO326">
        <v>354953</v>
      </c>
      <c r="EP326">
        <v>350102</v>
      </c>
      <c r="EQ326">
        <v>353391</v>
      </c>
      <c r="ER326">
        <v>360951</v>
      </c>
      <c r="ES326">
        <v>369965</v>
      </c>
      <c r="ET326">
        <v>373499</v>
      </c>
      <c r="EU326">
        <v>376899</v>
      </c>
      <c r="EV326">
        <v>381543</v>
      </c>
      <c r="EW326">
        <v>387193</v>
      </c>
      <c r="EX326">
        <v>0</v>
      </c>
    </row>
    <row r="327" spans="1:154">
      <c r="A327" t="s">
        <v>342</v>
      </c>
      <c r="B327">
        <v>5722</v>
      </c>
      <c r="C327">
        <v>1372785</v>
      </c>
      <c r="D327">
        <v>1402700</v>
      </c>
      <c r="E327">
        <v>1438115</v>
      </c>
      <c r="F327">
        <v>1482128</v>
      </c>
      <c r="G327">
        <v>1516561</v>
      </c>
      <c r="H327">
        <v>1569834</v>
      </c>
      <c r="I327">
        <v>1624890</v>
      </c>
      <c r="J327">
        <v>1674445</v>
      </c>
      <c r="K327">
        <v>1719423</v>
      </c>
      <c r="L327">
        <v>1759711</v>
      </c>
      <c r="M327">
        <v>1794793</v>
      </c>
      <c r="N327">
        <v>1841683</v>
      </c>
      <c r="O327">
        <v>1884668</v>
      </c>
      <c r="P327">
        <v>1933328</v>
      </c>
      <c r="Q327">
        <v>2001332</v>
      </c>
      <c r="R327">
        <v>2062168</v>
      </c>
      <c r="S327">
        <v>2132996</v>
      </c>
      <c r="T327">
        <v>2215651</v>
      </c>
      <c r="U327">
        <v>2270813</v>
      </c>
      <c r="V327">
        <v>2325818</v>
      </c>
      <c r="W327">
        <v>2386563</v>
      </c>
      <c r="X327">
        <v>2431294</v>
      </c>
      <c r="Y327">
        <v>2509172</v>
      </c>
      <c r="Z327">
        <v>2583417</v>
      </c>
      <c r="AA327">
        <v>2675022</v>
      </c>
      <c r="AB327">
        <v>2739032</v>
      </c>
      <c r="AC327">
        <v>2785726</v>
      </c>
      <c r="AD327">
        <v>2847102</v>
      </c>
      <c r="AE327">
        <v>2932177</v>
      </c>
      <c r="AF327">
        <v>3000819</v>
      </c>
      <c r="AG327">
        <v>3042792</v>
      </c>
      <c r="AH327">
        <v>3130169</v>
      </c>
      <c r="AI327">
        <v>3230888</v>
      </c>
      <c r="AJ327">
        <v>3305455</v>
      </c>
      <c r="AK327">
        <v>3406832</v>
      </c>
      <c r="AL327">
        <v>3402424</v>
      </c>
      <c r="AM327">
        <v>3491230</v>
      </c>
      <c r="AN327">
        <v>3569114</v>
      </c>
      <c r="AO327">
        <v>3627437</v>
      </c>
      <c r="AP327">
        <v>3701028</v>
      </c>
      <c r="AQ327">
        <v>3802487</v>
      </c>
      <c r="AR327">
        <v>3915949</v>
      </c>
      <c r="AS327">
        <v>4026067</v>
      </c>
      <c r="AT327">
        <v>4141760</v>
      </c>
      <c r="AU327">
        <v>4205873</v>
      </c>
      <c r="AV327">
        <v>4297143</v>
      </c>
      <c r="AW327">
        <v>4332902</v>
      </c>
      <c r="AX327">
        <v>4435277</v>
      </c>
      <c r="AY327">
        <v>4545074</v>
      </c>
      <c r="AZ327">
        <v>4626410</v>
      </c>
      <c r="BA327">
        <v>4730091</v>
      </c>
      <c r="BB327">
        <v>4846523</v>
      </c>
      <c r="BC327">
        <v>4938007</v>
      </c>
      <c r="BD327">
        <v>5056163</v>
      </c>
      <c r="BE327">
        <v>5192287</v>
      </c>
      <c r="BF327">
        <v>5342618</v>
      </c>
      <c r="BG327">
        <v>5471510</v>
      </c>
      <c r="BH327">
        <v>5571242</v>
      </c>
      <c r="BI327">
        <v>5683776</v>
      </c>
      <c r="BJ327">
        <v>5771937</v>
      </c>
      <c r="BK327">
        <v>5843704</v>
      </c>
      <c r="BL327">
        <v>5933297</v>
      </c>
      <c r="BM327">
        <v>6049558</v>
      </c>
      <c r="BN327">
        <v>6093038</v>
      </c>
      <c r="BO327">
        <v>6237879</v>
      </c>
      <c r="BP327">
        <v>6399979</v>
      </c>
      <c r="BQ327">
        <v>6570004</v>
      </c>
      <c r="BR327">
        <v>6714859</v>
      </c>
      <c r="BS327">
        <v>6853333</v>
      </c>
      <c r="BT327">
        <v>6964680</v>
      </c>
      <c r="BU327">
        <v>7087130</v>
      </c>
      <c r="BV327">
        <v>7312799</v>
      </c>
      <c r="BW327">
        <v>7395587</v>
      </c>
      <c r="BX327">
        <v>7711686</v>
      </c>
      <c r="BY327">
        <v>7976685</v>
      </c>
      <c r="BZ327">
        <v>8034651</v>
      </c>
      <c r="CA327">
        <v>8388215</v>
      </c>
      <c r="CB327">
        <v>8520829</v>
      </c>
      <c r="CC327">
        <v>8386249</v>
      </c>
      <c r="CD327">
        <v>8861552</v>
      </c>
      <c r="CE327">
        <v>9025735</v>
      </c>
      <c r="CF327">
        <v>9273033</v>
      </c>
      <c r="CG327">
        <v>9236487</v>
      </c>
      <c r="CH327">
        <v>9682923</v>
      </c>
      <c r="CI327">
        <v>9913637</v>
      </c>
      <c r="CJ327">
        <v>9938633</v>
      </c>
      <c r="CK327">
        <v>10068929</v>
      </c>
      <c r="CL327">
        <v>9970265</v>
      </c>
      <c r="CM327">
        <v>9786139</v>
      </c>
      <c r="CN327">
        <v>10031278</v>
      </c>
      <c r="CO327">
        <v>9839474</v>
      </c>
      <c r="CP327">
        <v>10116929</v>
      </c>
      <c r="CQ327">
        <v>10312047</v>
      </c>
      <c r="CR327">
        <v>10153354</v>
      </c>
      <c r="CS327">
        <v>9973907</v>
      </c>
      <c r="CT327">
        <v>10235024</v>
      </c>
      <c r="CU327">
        <v>10331946</v>
      </c>
      <c r="CV327">
        <v>10732224</v>
      </c>
      <c r="CW327">
        <v>10897340</v>
      </c>
      <c r="CX327">
        <v>11281562</v>
      </c>
      <c r="CY327">
        <v>11529725</v>
      </c>
      <c r="CZ327">
        <v>11741493</v>
      </c>
      <c r="DA327">
        <v>11926467</v>
      </c>
      <c r="DB327">
        <v>12410072</v>
      </c>
      <c r="DC327">
        <v>12504249</v>
      </c>
      <c r="DD327">
        <v>12752744</v>
      </c>
      <c r="DE327">
        <v>13037448</v>
      </c>
      <c r="DF327">
        <v>13303155</v>
      </c>
      <c r="DG327">
        <v>13634515</v>
      </c>
      <c r="DH327">
        <v>13733555</v>
      </c>
      <c r="DI327">
        <v>14045947</v>
      </c>
      <c r="DJ327">
        <v>14308451</v>
      </c>
      <c r="DK327">
        <v>14489458</v>
      </c>
      <c r="DL327">
        <v>14845285</v>
      </c>
      <c r="DM327">
        <v>15060798</v>
      </c>
      <c r="DN327">
        <v>15073409</v>
      </c>
      <c r="DO327">
        <v>14832893</v>
      </c>
      <c r="DP327">
        <v>14899004</v>
      </c>
      <c r="DQ327">
        <v>14631207</v>
      </c>
      <c r="DR327">
        <v>14081006</v>
      </c>
      <c r="DS327">
        <v>13960921</v>
      </c>
      <c r="DT327">
        <v>14472518</v>
      </c>
      <c r="DU327">
        <v>15023021</v>
      </c>
      <c r="DV327">
        <v>15290197</v>
      </c>
      <c r="DW327">
        <v>15713694</v>
      </c>
      <c r="DX327">
        <v>15661199</v>
      </c>
      <c r="DY327">
        <v>16300730</v>
      </c>
      <c r="DZ327">
        <v>16873569</v>
      </c>
      <c r="EA327">
        <v>17197267</v>
      </c>
      <c r="EB327">
        <v>17327646</v>
      </c>
      <c r="EC327">
        <v>16898278</v>
      </c>
      <c r="ED327">
        <v>17301136</v>
      </c>
      <c r="EE327">
        <v>17880866</v>
      </c>
      <c r="EF327">
        <v>17834007</v>
      </c>
      <c r="EG327">
        <v>18186989</v>
      </c>
      <c r="EH327">
        <v>18338782</v>
      </c>
      <c r="EI327">
        <v>18798274</v>
      </c>
      <c r="EJ327">
        <v>18949973</v>
      </c>
      <c r="EK327">
        <v>19363504</v>
      </c>
      <c r="EL327">
        <v>19860829</v>
      </c>
      <c r="EM327">
        <v>20063606</v>
      </c>
      <c r="EN327">
        <v>20382950</v>
      </c>
      <c r="EO327">
        <v>20421797</v>
      </c>
      <c r="EP327">
        <v>20658648</v>
      </c>
      <c r="EQ327">
        <v>21039415</v>
      </c>
      <c r="ER327">
        <v>21169802</v>
      </c>
      <c r="ES327">
        <v>20878328</v>
      </c>
      <c r="ET327">
        <v>21247644</v>
      </c>
      <c r="EU327">
        <v>21459330</v>
      </c>
      <c r="EV327">
        <v>21721413</v>
      </c>
      <c r="EW327">
        <v>22087547</v>
      </c>
      <c r="EX327">
        <v>0</v>
      </c>
    </row>
    <row r="328" spans="1:154">
      <c r="A328" t="s">
        <v>344</v>
      </c>
      <c r="B328">
        <v>5726</v>
      </c>
      <c r="C328">
        <v>720298</v>
      </c>
      <c r="D328">
        <v>746076</v>
      </c>
      <c r="E328">
        <v>785257</v>
      </c>
      <c r="F328">
        <v>807538</v>
      </c>
      <c r="G328">
        <v>819642</v>
      </c>
      <c r="H328">
        <v>875484</v>
      </c>
      <c r="I328">
        <v>933258</v>
      </c>
      <c r="J328">
        <v>969655</v>
      </c>
      <c r="K328">
        <v>988771</v>
      </c>
      <c r="L328">
        <v>1007881</v>
      </c>
      <c r="M328">
        <v>1017402</v>
      </c>
      <c r="N328">
        <v>1063520</v>
      </c>
      <c r="O328">
        <v>1092816</v>
      </c>
      <c r="P328">
        <v>1133894</v>
      </c>
      <c r="Q328">
        <v>1231916</v>
      </c>
      <c r="R328">
        <v>1289101</v>
      </c>
      <c r="S328">
        <v>1369991</v>
      </c>
      <c r="T328">
        <v>1475057</v>
      </c>
      <c r="U328">
        <v>1507791</v>
      </c>
      <c r="V328">
        <v>1535809</v>
      </c>
      <c r="W328">
        <v>1520601</v>
      </c>
      <c r="X328">
        <v>1517385</v>
      </c>
      <c r="Y328">
        <v>1628658</v>
      </c>
      <c r="Z328">
        <v>1707455</v>
      </c>
      <c r="AA328">
        <v>1806270</v>
      </c>
      <c r="AB328">
        <v>1876115</v>
      </c>
      <c r="AC328">
        <v>1873283</v>
      </c>
      <c r="AD328">
        <v>2088568</v>
      </c>
      <c r="AE328">
        <v>2206609</v>
      </c>
      <c r="AF328">
        <v>2263942</v>
      </c>
      <c r="AG328">
        <v>2233391</v>
      </c>
      <c r="AH328">
        <v>2326777</v>
      </c>
      <c r="AI328">
        <v>2543685</v>
      </c>
      <c r="AJ328">
        <v>2630110</v>
      </c>
      <c r="AK328">
        <v>2755131</v>
      </c>
      <c r="AL328">
        <v>2506830</v>
      </c>
      <c r="AM328">
        <v>2572583</v>
      </c>
      <c r="AN328">
        <v>2650889</v>
      </c>
      <c r="AO328">
        <v>2673619</v>
      </c>
      <c r="AP328">
        <v>2738348</v>
      </c>
      <c r="AQ328">
        <v>2825234</v>
      </c>
      <c r="AR328">
        <v>2953842</v>
      </c>
      <c r="AS328">
        <v>3090327</v>
      </c>
      <c r="AT328">
        <v>3168961</v>
      </c>
      <c r="AU328">
        <v>3164853</v>
      </c>
      <c r="AV328">
        <v>3283913</v>
      </c>
      <c r="AW328">
        <v>3182024</v>
      </c>
      <c r="AX328">
        <v>3310525</v>
      </c>
      <c r="AY328">
        <v>3490626</v>
      </c>
      <c r="AZ328">
        <v>3541982</v>
      </c>
      <c r="BA328">
        <v>3675909</v>
      </c>
      <c r="BB328">
        <v>3830293</v>
      </c>
      <c r="BC328">
        <v>3805606</v>
      </c>
      <c r="BD328">
        <v>3874746</v>
      </c>
      <c r="BE328">
        <v>3974713</v>
      </c>
      <c r="BF328">
        <v>4140445</v>
      </c>
      <c r="BG328">
        <v>4296663</v>
      </c>
      <c r="BH328">
        <v>4375022</v>
      </c>
      <c r="BI328">
        <v>4513150</v>
      </c>
      <c r="BJ328">
        <v>4616201</v>
      </c>
      <c r="BK328">
        <v>4584324</v>
      </c>
      <c r="BL328">
        <v>4658306</v>
      </c>
      <c r="BM328">
        <v>4827548</v>
      </c>
      <c r="BN328">
        <v>4896316</v>
      </c>
      <c r="BO328">
        <v>5095634</v>
      </c>
      <c r="BP328">
        <v>5330818</v>
      </c>
      <c r="BQ328">
        <v>5562268</v>
      </c>
      <c r="BR328">
        <v>5714135</v>
      </c>
      <c r="BS328">
        <v>5887343</v>
      </c>
      <c r="BT328">
        <v>6028481</v>
      </c>
      <c r="BU328">
        <v>6157372</v>
      </c>
      <c r="BV328">
        <v>6457994</v>
      </c>
      <c r="BW328">
        <v>6481709</v>
      </c>
      <c r="BX328">
        <v>7020548</v>
      </c>
      <c r="BY328">
        <v>7421261</v>
      </c>
      <c r="BZ328">
        <v>7457698</v>
      </c>
      <c r="CA328">
        <v>7977793</v>
      </c>
      <c r="CB328">
        <v>8037642</v>
      </c>
      <c r="CC328">
        <v>7556988</v>
      </c>
      <c r="CD328">
        <v>8388880</v>
      </c>
      <c r="CE328">
        <v>8533674</v>
      </c>
      <c r="CF328">
        <v>8889541</v>
      </c>
      <c r="CG328">
        <v>8624341</v>
      </c>
      <c r="CH328">
        <v>9421091</v>
      </c>
      <c r="CI328">
        <v>9737507</v>
      </c>
      <c r="CJ328">
        <v>9609484</v>
      </c>
      <c r="CK328">
        <v>9710606</v>
      </c>
      <c r="CL328">
        <v>9291818</v>
      </c>
      <c r="CM328">
        <v>8707358</v>
      </c>
      <c r="CN328">
        <v>9027269</v>
      </c>
      <c r="CO328">
        <v>8383523</v>
      </c>
      <c r="CP328">
        <v>8846984</v>
      </c>
      <c r="CQ328">
        <v>8999256</v>
      </c>
      <c r="CR328">
        <v>8525692</v>
      </c>
      <c r="CS328">
        <v>7890182</v>
      </c>
      <c r="CT328">
        <v>8232081</v>
      </c>
      <c r="CU328">
        <v>8135167</v>
      </c>
      <c r="CV328">
        <v>8879553</v>
      </c>
      <c r="CW328">
        <v>9111843</v>
      </c>
      <c r="CX328">
        <v>9773010</v>
      </c>
      <c r="CY328">
        <v>9961580</v>
      </c>
      <c r="CZ328">
        <v>10055359</v>
      </c>
      <c r="DA328">
        <v>10050097</v>
      </c>
      <c r="DB328">
        <v>10688850</v>
      </c>
      <c r="DC328">
        <v>10634848</v>
      </c>
      <c r="DD328">
        <v>10880069</v>
      </c>
      <c r="DE328">
        <v>11242782</v>
      </c>
      <c r="DF328">
        <v>11556831</v>
      </c>
      <c r="DG328">
        <v>11963284</v>
      </c>
      <c r="DH328">
        <v>11908508</v>
      </c>
      <c r="DI328">
        <v>12242500</v>
      </c>
      <c r="DJ328">
        <v>12592327</v>
      </c>
      <c r="DK328">
        <v>12724969</v>
      </c>
      <c r="DL328">
        <v>13217535</v>
      </c>
      <c r="DM328">
        <v>13430180</v>
      </c>
      <c r="DN328">
        <v>13285365</v>
      </c>
      <c r="DO328">
        <v>12596139</v>
      </c>
      <c r="DP328">
        <v>12546823</v>
      </c>
      <c r="DQ328">
        <v>11863271</v>
      </c>
      <c r="DR328">
        <v>10536292</v>
      </c>
      <c r="DS328">
        <v>10029138</v>
      </c>
      <c r="DT328">
        <v>10714241</v>
      </c>
      <c r="DU328">
        <v>11558400</v>
      </c>
      <c r="DV328">
        <v>11962379</v>
      </c>
      <c r="DW328">
        <v>12340197</v>
      </c>
      <c r="DX328">
        <v>11754940</v>
      </c>
      <c r="DY328">
        <v>12471506</v>
      </c>
      <c r="DZ328">
        <v>13239475</v>
      </c>
      <c r="EA328">
        <v>13635394</v>
      </c>
      <c r="EB328">
        <v>13442256</v>
      </c>
      <c r="EC328">
        <v>12601562</v>
      </c>
      <c r="ED328">
        <v>13269012</v>
      </c>
      <c r="EE328">
        <v>14107951</v>
      </c>
      <c r="EF328">
        <v>13841120</v>
      </c>
      <c r="EG328">
        <v>14283367</v>
      </c>
      <c r="EH328">
        <v>14359085</v>
      </c>
      <c r="EI328">
        <v>15030708</v>
      </c>
      <c r="EJ328">
        <v>15037574</v>
      </c>
      <c r="EK328">
        <v>15403969</v>
      </c>
      <c r="EL328">
        <v>16418278</v>
      </c>
      <c r="EM328">
        <v>16509371</v>
      </c>
      <c r="EN328">
        <v>16845547</v>
      </c>
      <c r="EO328">
        <v>16745380</v>
      </c>
      <c r="EP328">
        <v>17065199</v>
      </c>
      <c r="EQ328">
        <v>17253923</v>
      </c>
      <c r="ER328">
        <v>17128729</v>
      </c>
      <c r="ES328">
        <v>16269624</v>
      </c>
      <c r="ET328">
        <v>17097243</v>
      </c>
      <c r="EU328">
        <v>17178615</v>
      </c>
      <c r="EV328">
        <v>17393960</v>
      </c>
      <c r="EW328">
        <v>17811535</v>
      </c>
      <c r="EX328">
        <v>0</v>
      </c>
    </row>
    <row r="329" spans="1:154">
      <c r="A329" t="s">
        <v>343</v>
      </c>
      <c r="B329">
        <v>7582</v>
      </c>
      <c r="C329">
        <v>652487</v>
      </c>
      <c r="D329">
        <v>656624</v>
      </c>
      <c r="E329">
        <v>652858</v>
      </c>
      <c r="F329">
        <v>674590</v>
      </c>
      <c r="G329">
        <v>696919</v>
      </c>
      <c r="H329">
        <v>694350</v>
      </c>
      <c r="I329">
        <v>691632</v>
      </c>
      <c r="J329">
        <v>704790</v>
      </c>
      <c r="K329">
        <v>730652</v>
      </c>
      <c r="L329">
        <v>751830</v>
      </c>
      <c r="M329">
        <v>777391</v>
      </c>
      <c r="N329">
        <v>778163</v>
      </c>
      <c r="O329">
        <v>791852</v>
      </c>
      <c r="P329">
        <v>799434</v>
      </c>
      <c r="Q329">
        <v>769416</v>
      </c>
      <c r="R329">
        <v>773067</v>
      </c>
      <c r="S329">
        <v>763005</v>
      </c>
      <c r="T329">
        <v>740594</v>
      </c>
      <c r="U329">
        <v>763022</v>
      </c>
      <c r="V329">
        <v>790009</v>
      </c>
      <c r="W329">
        <v>865962</v>
      </c>
      <c r="X329">
        <v>913909</v>
      </c>
      <c r="Y329">
        <v>880514</v>
      </c>
      <c r="Z329">
        <v>875962</v>
      </c>
      <c r="AA329">
        <v>868752</v>
      </c>
      <c r="AB329">
        <v>862917</v>
      </c>
      <c r="AC329">
        <v>912443</v>
      </c>
      <c r="AD329">
        <v>758534</v>
      </c>
      <c r="AE329">
        <v>725568</v>
      </c>
      <c r="AF329">
        <v>736877</v>
      </c>
      <c r="AG329">
        <v>809401</v>
      </c>
      <c r="AH329">
        <v>803392</v>
      </c>
      <c r="AI329">
        <v>687203</v>
      </c>
      <c r="AJ329">
        <v>675345</v>
      </c>
      <c r="AK329">
        <v>651701</v>
      </c>
      <c r="AL329">
        <v>895594</v>
      </c>
      <c r="AM329">
        <v>918647</v>
      </c>
      <c r="AN329">
        <v>918225</v>
      </c>
      <c r="AO329">
        <v>953818</v>
      </c>
      <c r="AP329">
        <v>962680</v>
      </c>
      <c r="AQ329">
        <v>977253</v>
      </c>
      <c r="AR329">
        <v>962107</v>
      </c>
      <c r="AS329">
        <v>935740</v>
      </c>
      <c r="AT329">
        <v>972799</v>
      </c>
      <c r="AU329">
        <v>1041020</v>
      </c>
      <c r="AV329">
        <v>1013230</v>
      </c>
      <c r="AW329">
        <v>1150878</v>
      </c>
      <c r="AX329">
        <v>1124752</v>
      </c>
      <c r="AY329">
        <v>1054448</v>
      </c>
      <c r="AZ329">
        <v>1084428</v>
      </c>
      <c r="BA329">
        <v>1054182</v>
      </c>
      <c r="BB329">
        <v>1016230</v>
      </c>
      <c r="BC329">
        <v>1132401</v>
      </c>
      <c r="BD329">
        <v>1181417</v>
      </c>
      <c r="BE329">
        <v>1217574</v>
      </c>
      <c r="BF329">
        <v>1202173</v>
      </c>
      <c r="BG329">
        <v>1174847</v>
      </c>
      <c r="BH329">
        <v>1196220</v>
      </c>
      <c r="BI329">
        <v>1170626</v>
      </c>
      <c r="BJ329">
        <v>1155736</v>
      </c>
      <c r="BK329">
        <v>1259380</v>
      </c>
      <c r="BL329">
        <v>1274991</v>
      </c>
      <c r="BM329">
        <v>1222010</v>
      </c>
      <c r="BN329">
        <v>1196722</v>
      </c>
      <c r="BO329">
        <v>1142245</v>
      </c>
      <c r="BP329">
        <v>1069161</v>
      </c>
      <c r="BQ329">
        <v>1007736</v>
      </c>
      <c r="BR329">
        <v>1000724</v>
      </c>
      <c r="BS329">
        <v>965990</v>
      </c>
      <c r="BT329">
        <v>936199</v>
      </c>
      <c r="BU329">
        <v>929758</v>
      </c>
      <c r="BV329">
        <v>854805</v>
      </c>
      <c r="BW329">
        <v>913878</v>
      </c>
      <c r="BX329">
        <v>691138</v>
      </c>
      <c r="BY329">
        <v>555424</v>
      </c>
      <c r="BZ329">
        <v>576953</v>
      </c>
      <c r="CA329">
        <v>410422</v>
      </c>
      <c r="CB329">
        <v>483187</v>
      </c>
      <c r="CC329">
        <v>829261</v>
      </c>
      <c r="CD329">
        <v>472672</v>
      </c>
      <c r="CE329">
        <v>492061</v>
      </c>
      <c r="CF329">
        <v>383492</v>
      </c>
      <c r="CG329">
        <v>612146</v>
      </c>
      <c r="CH329">
        <v>261832</v>
      </c>
      <c r="CI329">
        <v>176130</v>
      </c>
      <c r="CJ329">
        <v>329149</v>
      </c>
      <c r="CK329">
        <v>358323</v>
      </c>
      <c r="CL329">
        <v>678447</v>
      </c>
      <c r="CM329">
        <v>1078781</v>
      </c>
      <c r="CN329">
        <v>1004009</v>
      </c>
      <c r="CO329">
        <v>1455951</v>
      </c>
      <c r="CP329">
        <v>1269945</v>
      </c>
      <c r="CQ329">
        <v>1312791</v>
      </c>
      <c r="CR329">
        <v>1627662</v>
      </c>
      <c r="CS329">
        <v>2083725</v>
      </c>
      <c r="CT329">
        <v>2002943</v>
      </c>
      <c r="CU329">
        <v>2196779</v>
      </c>
      <c r="CV329">
        <v>1852671</v>
      </c>
      <c r="CW329">
        <v>1785497</v>
      </c>
      <c r="CX329">
        <v>1508552</v>
      </c>
      <c r="CY329">
        <v>1568145</v>
      </c>
      <c r="CZ329">
        <v>1686134</v>
      </c>
      <c r="DA329">
        <v>1876370</v>
      </c>
      <c r="DB329">
        <v>1721222</v>
      </c>
      <c r="DC329">
        <v>1869401</v>
      </c>
      <c r="DD329">
        <v>1872675</v>
      </c>
      <c r="DE329">
        <v>1794666</v>
      </c>
      <c r="DF329">
        <v>1746324</v>
      </c>
      <c r="DG329">
        <v>1671231</v>
      </c>
      <c r="DH329">
        <v>1825047</v>
      </c>
      <c r="DI329">
        <v>1803447</v>
      </c>
      <c r="DJ329">
        <v>1716124</v>
      </c>
      <c r="DK329">
        <v>1764489</v>
      </c>
      <c r="DL329">
        <v>1627750</v>
      </c>
      <c r="DM329">
        <v>1630618</v>
      </c>
      <c r="DN329">
        <v>1788044</v>
      </c>
      <c r="DO329">
        <v>2236754</v>
      </c>
      <c r="DP329">
        <v>2352181</v>
      </c>
      <c r="DQ329">
        <v>2767936</v>
      </c>
      <c r="DR329">
        <v>3544714</v>
      </c>
      <c r="DS329">
        <v>3931783</v>
      </c>
      <c r="DT329">
        <v>3758277</v>
      </c>
      <c r="DU329">
        <v>3464621</v>
      </c>
      <c r="DV329">
        <v>3327818</v>
      </c>
      <c r="DW329">
        <v>3373497</v>
      </c>
      <c r="DX329">
        <v>3906259</v>
      </c>
      <c r="DY329">
        <v>3829224</v>
      </c>
      <c r="DZ329">
        <v>3634094</v>
      </c>
      <c r="EA329">
        <v>3561873</v>
      </c>
      <c r="EB329">
        <v>3885390</v>
      </c>
      <c r="EC329">
        <v>4296716</v>
      </c>
      <c r="ED329">
        <v>4032124</v>
      </c>
      <c r="EE329">
        <v>3772915</v>
      </c>
      <c r="EF329">
        <v>3992887</v>
      </c>
      <c r="EG329">
        <v>3903622</v>
      </c>
      <c r="EH329">
        <v>3979697</v>
      </c>
      <c r="EI329">
        <v>3767566</v>
      </c>
      <c r="EJ329">
        <v>3912399</v>
      </c>
      <c r="EK329">
        <v>3959535</v>
      </c>
      <c r="EL329">
        <v>3442551</v>
      </c>
      <c r="EM329">
        <v>3554235</v>
      </c>
      <c r="EN329">
        <v>3537403</v>
      </c>
      <c r="EO329">
        <v>3676417</v>
      </c>
      <c r="EP329">
        <v>3593449</v>
      </c>
      <c r="EQ329">
        <v>3785492</v>
      </c>
      <c r="ER329">
        <v>4041073</v>
      </c>
      <c r="ES329">
        <v>4608704</v>
      </c>
      <c r="ET329">
        <v>4150401</v>
      </c>
      <c r="EU329">
        <v>4280715</v>
      </c>
      <c r="EV329">
        <v>4327453</v>
      </c>
      <c r="EW329">
        <v>4276012</v>
      </c>
      <c r="EX329">
        <v>0</v>
      </c>
    </row>
    <row r="330" spans="1:154">
      <c r="A330" t="s">
        <v>260</v>
      </c>
      <c r="B330">
        <v>6468</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15369</v>
      </c>
      <c r="CU330">
        <v>16094</v>
      </c>
      <c r="CV330">
        <v>17217</v>
      </c>
      <c r="CW330">
        <v>18445</v>
      </c>
      <c r="CX330">
        <v>34980</v>
      </c>
      <c r="CY330">
        <v>34473</v>
      </c>
      <c r="CZ330">
        <v>35296</v>
      </c>
      <c r="DA330">
        <v>35864</v>
      </c>
      <c r="DB330">
        <v>52372</v>
      </c>
      <c r="DC330">
        <v>54286</v>
      </c>
      <c r="DD330">
        <v>50902</v>
      </c>
      <c r="DE330">
        <v>52873</v>
      </c>
      <c r="DF330">
        <v>75388</v>
      </c>
      <c r="DG330">
        <v>74191</v>
      </c>
      <c r="DH330">
        <v>73193</v>
      </c>
      <c r="DI330">
        <v>72740</v>
      </c>
      <c r="DJ330">
        <v>93469</v>
      </c>
      <c r="DK330">
        <v>92276</v>
      </c>
      <c r="DL330">
        <v>112870</v>
      </c>
      <c r="DM330">
        <v>117682</v>
      </c>
      <c r="DN330">
        <v>137344</v>
      </c>
      <c r="DO330">
        <v>136915</v>
      </c>
      <c r="DP330">
        <v>138523</v>
      </c>
      <c r="DQ330">
        <v>145019</v>
      </c>
      <c r="DR330">
        <v>163846</v>
      </c>
      <c r="DS330">
        <v>159645</v>
      </c>
      <c r="DT330">
        <v>160814</v>
      </c>
      <c r="DU330">
        <v>161936</v>
      </c>
      <c r="DV330">
        <v>180413</v>
      </c>
      <c r="DW330">
        <v>179337</v>
      </c>
      <c r="DX330">
        <v>180481</v>
      </c>
      <c r="DY330">
        <v>184404</v>
      </c>
      <c r="DZ330">
        <v>202897</v>
      </c>
      <c r="EA330">
        <v>202811</v>
      </c>
      <c r="EB330">
        <v>196467</v>
      </c>
      <c r="EC330">
        <v>205448</v>
      </c>
      <c r="ED330">
        <v>221428</v>
      </c>
      <c r="EE330">
        <v>220276</v>
      </c>
      <c r="EF330">
        <v>223129</v>
      </c>
      <c r="EG330">
        <v>221460</v>
      </c>
      <c r="EH330">
        <v>234774</v>
      </c>
      <c r="EI330">
        <v>233638</v>
      </c>
      <c r="EJ330">
        <v>231253</v>
      </c>
      <c r="EK330">
        <v>230988</v>
      </c>
      <c r="EL330">
        <v>246931</v>
      </c>
      <c r="EM330">
        <v>246245</v>
      </c>
      <c r="EN330">
        <v>248999</v>
      </c>
      <c r="EO330">
        <v>248839</v>
      </c>
      <c r="EP330">
        <v>257309</v>
      </c>
      <c r="EQ330">
        <v>253237</v>
      </c>
      <c r="ER330">
        <v>250593</v>
      </c>
      <c r="ES330">
        <v>251029</v>
      </c>
      <c r="ET330">
        <v>264694</v>
      </c>
      <c r="EU330">
        <v>262972</v>
      </c>
      <c r="EV330">
        <v>264982</v>
      </c>
      <c r="EW330">
        <v>264977</v>
      </c>
      <c r="EX330">
        <v>0</v>
      </c>
    </row>
    <row r="331" spans="1:154">
      <c r="A331" t="s">
        <v>333</v>
      </c>
      <c r="B331">
        <v>5704</v>
      </c>
      <c r="C331">
        <v>1749315</v>
      </c>
      <c r="D331">
        <v>1815252</v>
      </c>
      <c r="E331">
        <v>1882764</v>
      </c>
      <c r="F331">
        <v>1944232</v>
      </c>
      <c r="G331">
        <v>1990476</v>
      </c>
      <c r="H331">
        <v>2049304</v>
      </c>
      <c r="I331">
        <v>2114788</v>
      </c>
      <c r="J331">
        <v>2187417</v>
      </c>
      <c r="K331">
        <v>2239529</v>
      </c>
      <c r="L331">
        <v>2281265</v>
      </c>
      <c r="M331">
        <v>2308118</v>
      </c>
      <c r="N331">
        <v>2345103</v>
      </c>
      <c r="O331">
        <v>2372227</v>
      </c>
      <c r="P331">
        <v>2383345</v>
      </c>
      <c r="Q331">
        <v>2379481</v>
      </c>
      <c r="R331">
        <v>2386377</v>
      </c>
      <c r="S331">
        <v>2413838</v>
      </c>
      <c r="T331">
        <v>2411547</v>
      </c>
      <c r="U331">
        <v>2420015</v>
      </c>
      <c r="V331">
        <v>2445038</v>
      </c>
      <c r="W331">
        <v>2455065</v>
      </c>
      <c r="X331">
        <v>2445148</v>
      </c>
      <c r="Y331">
        <v>2440124</v>
      </c>
      <c r="Z331">
        <v>2442558</v>
      </c>
      <c r="AA331">
        <v>2446602</v>
      </c>
      <c r="AB331">
        <v>2431379</v>
      </c>
      <c r="AC331">
        <v>2444525</v>
      </c>
      <c r="AD331">
        <v>2506899</v>
      </c>
      <c r="AE331">
        <v>2543411</v>
      </c>
      <c r="AF331">
        <v>2563387</v>
      </c>
      <c r="AG331">
        <v>2597813</v>
      </c>
      <c r="AH331">
        <v>2625715</v>
      </c>
      <c r="AI331">
        <v>2657043</v>
      </c>
      <c r="AJ331">
        <v>2675706</v>
      </c>
      <c r="AK331">
        <v>2694771</v>
      </c>
      <c r="AL331">
        <v>2739223</v>
      </c>
      <c r="AM331">
        <v>2785490</v>
      </c>
      <c r="AN331">
        <v>2820877</v>
      </c>
      <c r="AO331">
        <v>2849671</v>
      </c>
      <c r="AP331">
        <v>2881666</v>
      </c>
      <c r="AQ331">
        <v>2923952</v>
      </c>
      <c r="AR331">
        <v>2959104</v>
      </c>
      <c r="AS331">
        <v>2971984</v>
      </c>
      <c r="AT331">
        <v>3000525</v>
      </c>
      <c r="AU331">
        <v>3016386</v>
      </c>
      <c r="AV331">
        <v>3026236</v>
      </c>
      <c r="AW331">
        <v>3044461</v>
      </c>
      <c r="AX331">
        <v>3056631</v>
      </c>
      <c r="AY331">
        <v>3066122</v>
      </c>
      <c r="AZ331">
        <v>3053342</v>
      </c>
      <c r="BA331">
        <v>3029072</v>
      </c>
      <c r="BB331">
        <v>3015600</v>
      </c>
      <c r="BC331">
        <v>3026397</v>
      </c>
      <c r="BD331">
        <v>3004581</v>
      </c>
      <c r="BE331">
        <v>3007817</v>
      </c>
      <c r="BF331">
        <v>2997542</v>
      </c>
      <c r="BG331">
        <v>3035823</v>
      </c>
      <c r="BH331">
        <v>3066714</v>
      </c>
      <c r="BI331">
        <v>3100597</v>
      </c>
      <c r="BJ331">
        <v>3137129</v>
      </c>
      <c r="BK331">
        <v>3200019</v>
      </c>
      <c r="BL331">
        <v>3261607</v>
      </c>
      <c r="BM331">
        <v>3296276</v>
      </c>
      <c r="BN331">
        <v>3342078</v>
      </c>
      <c r="BO331">
        <v>3386969</v>
      </c>
      <c r="BP331">
        <v>3420257</v>
      </c>
      <c r="BQ331">
        <v>3471633</v>
      </c>
      <c r="BR331">
        <v>3517127</v>
      </c>
      <c r="BS331">
        <v>3556258</v>
      </c>
      <c r="BT331">
        <v>3558263</v>
      </c>
      <c r="BU331">
        <v>3573774</v>
      </c>
      <c r="BV331">
        <v>3636144</v>
      </c>
      <c r="BW331">
        <v>3768860</v>
      </c>
      <c r="BX331">
        <v>3822055</v>
      </c>
      <c r="BY331">
        <v>3894272</v>
      </c>
      <c r="BZ331">
        <v>4018320</v>
      </c>
      <c r="CA331">
        <v>4135738</v>
      </c>
      <c r="CB331">
        <v>4139221</v>
      </c>
      <c r="CC331">
        <v>4205517</v>
      </c>
      <c r="CD331">
        <v>4257969</v>
      </c>
      <c r="CE331">
        <v>4308390</v>
      </c>
      <c r="CF331">
        <v>4307336</v>
      </c>
      <c r="CG331">
        <v>4394829</v>
      </c>
      <c r="CH331">
        <v>4491679</v>
      </c>
      <c r="CI331">
        <v>4557099</v>
      </c>
      <c r="CJ331">
        <v>4599689</v>
      </c>
      <c r="CK331">
        <v>4822262</v>
      </c>
      <c r="CL331">
        <v>4958906</v>
      </c>
      <c r="CM331">
        <v>5011419</v>
      </c>
      <c r="CN331">
        <v>5065301</v>
      </c>
      <c r="CO331">
        <v>5144729</v>
      </c>
      <c r="CP331">
        <v>5141340</v>
      </c>
      <c r="CQ331">
        <v>5213157</v>
      </c>
      <c r="CR331">
        <v>5255086</v>
      </c>
      <c r="CS331">
        <v>5340088</v>
      </c>
      <c r="CT331">
        <v>5460679</v>
      </c>
      <c r="CU331">
        <v>5658763</v>
      </c>
      <c r="CV331">
        <v>5794407</v>
      </c>
      <c r="CW331">
        <v>5916412</v>
      </c>
      <c r="CX331">
        <v>6033200</v>
      </c>
      <c r="CY331">
        <v>6290787</v>
      </c>
      <c r="CZ331">
        <v>6617846</v>
      </c>
      <c r="DA331">
        <v>6968040</v>
      </c>
      <c r="DB331">
        <v>7232743</v>
      </c>
      <c r="DC331">
        <v>7451449</v>
      </c>
      <c r="DD331">
        <v>7736291</v>
      </c>
      <c r="DE331">
        <v>8026609</v>
      </c>
      <c r="DF331">
        <v>8336276</v>
      </c>
      <c r="DG331">
        <v>8481135</v>
      </c>
      <c r="DH331">
        <v>8587530</v>
      </c>
      <c r="DI331">
        <v>8710892</v>
      </c>
      <c r="DJ331">
        <v>8754021</v>
      </c>
      <c r="DK331">
        <v>8909260</v>
      </c>
      <c r="DL331">
        <v>8936118</v>
      </c>
      <c r="DM331">
        <v>8937868</v>
      </c>
      <c r="DN331">
        <v>8815531</v>
      </c>
      <c r="DO331">
        <v>8415295</v>
      </c>
      <c r="DP331">
        <v>7964803</v>
      </c>
      <c r="DQ331">
        <v>7770909</v>
      </c>
      <c r="DR331">
        <v>7334028</v>
      </c>
      <c r="DS331">
        <v>6941992</v>
      </c>
      <c r="DT331">
        <v>6473771</v>
      </c>
      <c r="DU331">
        <v>6134245</v>
      </c>
      <c r="DV331">
        <v>6128936</v>
      </c>
      <c r="DW331">
        <v>6168480</v>
      </c>
      <c r="DX331">
        <v>6434563</v>
      </c>
      <c r="DY331">
        <v>6573427</v>
      </c>
      <c r="DZ331">
        <v>6761115</v>
      </c>
      <c r="EA331">
        <v>6948065</v>
      </c>
      <c r="EB331">
        <v>7016579</v>
      </c>
      <c r="EC331">
        <v>7172537</v>
      </c>
      <c r="ED331">
        <v>7415515</v>
      </c>
      <c r="EE331">
        <v>7514317</v>
      </c>
      <c r="EF331">
        <v>7687952</v>
      </c>
      <c r="EG331">
        <v>7992264</v>
      </c>
      <c r="EH331">
        <v>8174703</v>
      </c>
      <c r="EI331">
        <v>8389015</v>
      </c>
      <c r="EJ331">
        <v>8699476</v>
      </c>
      <c r="EK331">
        <v>9053957</v>
      </c>
      <c r="EL331">
        <v>9327491</v>
      </c>
      <c r="EM331">
        <v>9448098</v>
      </c>
      <c r="EN331">
        <v>9641481</v>
      </c>
      <c r="EO331">
        <v>9839135</v>
      </c>
      <c r="EP331">
        <v>10097465</v>
      </c>
      <c r="EQ331">
        <v>10358041</v>
      </c>
      <c r="ER331">
        <v>10502373</v>
      </c>
      <c r="ES331">
        <v>10661264</v>
      </c>
      <c r="ET331">
        <v>10829426</v>
      </c>
      <c r="EU331">
        <v>10881080</v>
      </c>
      <c r="EV331">
        <v>11013938</v>
      </c>
      <c r="EW331">
        <v>11174036</v>
      </c>
      <c r="EX331">
        <v>0</v>
      </c>
    </row>
    <row r="332" spans="1:154">
      <c r="A332" t="s">
        <v>340</v>
      </c>
      <c r="B332">
        <v>5792</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894</v>
      </c>
      <c r="DW332">
        <v>2110</v>
      </c>
      <c r="DX332">
        <v>3076</v>
      </c>
      <c r="DY332">
        <v>3556</v>
      </c>
      <c r="DZ332">
        <v>3839</v>
      </c>
      <c r="EA332">
        <v>4815</v>
      </c>
      <c r="EB332">
        <v>5006</v>
      </c>
      <c r="EC332">
        <v>5196</v>
      </c>
      <c r="ED332">
        <v>5217</v>
      </c>
      <c r="EE332">
        <v>4853</v>
      </c>
      <c r="EF332">
        <v>4760</v>
      </c>
      <c r="EG332">
        <v>3056</v>
      </c>
      <c r="EH332">
        <v>1759</v>
      </c>
      <c r="EI332">
        <v>240</v>
      </c>
      <c r="EJ332">
        <v>0</v>
      </c>
      <c r="EK332">
        <v>0</v>
      </c>
      <c r="EL332">
        <v>0</v>
      </c>
      <c r="EM332">
        <v>0</v>
      </c>
      <c r="EN332">
        <v>0</v>
      </c>
      <c r="EO332">
        <v>0</v>
      </c>
      <c r="EP332">
        <v>0</v>
      </c>
      <c r="EQ332">
        <v>0</v>
      </c>
      <c r="ER332">
        <v>0</v>
      </c>
      <c r="ES332">
        <v>0</v>
      </c>
      <c r="ET332">
        <v>0</v>
      </c>
      <c r="EU332">
        <v>0</v>
      </c>
      <c r="EV332">
        <v>0</v>
      </c>
      <c r="EW332">
        <v>0</v>
      </c>
      <c r="EX332">
        <v>0</v>
      </c>
    </row>
    <row r="333" spans="1:154">
      <c r="A333" t="s">
        <v>346</v>
      </c>
      <c r="B333">
        <v>7286</v>
      </c>
      <c r="C333">
        <v>33006</v>
      </c>
      <c r="D333">
        <v>33786</v>
      </c>
      <c r="E333">
        <v>34537</v>
      </c>
      <c r="F333">
        <v>35234</v>
      </c>
      <c r="G333">
        <v>35800</v>
      </c>
      <c r="H333">
        <v>36289</v>
      </c>
      <c r="I333">
        <v>36770</v>
      </c>
      <c r="J333">
        <v>37313</v>
      </c>
      <c r="K333">
        <v>38109</v>
      </c>
      <c r="L333">
        <v>38942</v>
      </c>
      <c r="M333">
        <v>39793</v>
      </c>
      <c r="N333">
        <v>40637</v>
      </c>
      <c r="O333">
        <v>41580</v>
      </c>
      <c r="P333">
        <v>42503</v>
      </c>
      <c r="Q333">
        <v>43459</v>
      </c>
      <c r="R333">
        <v>44497</v>
      </c>
      <c r="S333">
        <v>45452</v>
      </c>
      <c r="T333">
        <v>46491</v>
      </c>
      <c r="U333">
        <v>47560</v>
      </c>
      <c r="V333">
        <v>48606</v>
      </c>
      <c r="W333">
        <v>49700</v>
      </c>
      <c r="X333">
        <v>50741</v>
      </c>
      <c r="Y333">
        <v>51766</v>
      </c>
      <c r="Z333">
        <v>52849</v>
      </c>
      <c r="AA333">
        <v>53818</v>
      </c>
      <c r="AB333">
        <v>54870</v>
      </c>
      <c r="AC333">
        <v>55931</v>
      </c>
      <c r="AD333">
        <v>56930</v>
      </c>
      <c r="AE333">
        <v>58005</v>
      </c>
      <c r="AF333">
        <v>59077</v>
      </c>
      <c r="AG333">
        <v>60096</v>
      </c>
      <c r="AH333">
        <v>61019</v>
      </c>
      <c r="AI333">
        <v>62372</v>
      </c>
      <c r="AJ333">
        <v>63884</v>
      </c>
      <c r="AK333">
        <v>65297</v>
      </c>
      <c r="AL333">
        <v>66334</v>
      </c>
      <c r="AM333">
        <v>68293</v>
      </c>
      <c r="AN333">
        <v>69959</v>
      </c>
      <c r="AO333">
        <v>71259</v>
      </c>
      <c r="AP333">
        <v>72600</v>
      </c>
      <c r="AQ333">
        <v>73893</v>
      </c>
      <c r="AR333">
        <v>74800</v>
      </c>
      <c r="AS333">
        <v>75631</v>
      </c>
      <c r="AT333">
        <v>77898</v>
      </c>
      <c r="AU333">
        <v>78583</v>
      </c>
      <c r="AV333">
        <v>79750</v>
      </c>
      <c r="AW333">
        <v>81270</v>
      </c>
      <c r="AX333">
        <v>83465</v>
      </c>
      <c r="AY333">
        <v>84937</v>
      </c>
      <c r="AZ333">
        <v>86409</v>
      </c>
      <c r="BA333">
        <v>87881</v>
      </c>
      <c r="BB333">
        <v>89350</v>
      </c>
      <c r="BC333">
        <v>91471</v>
      </c>
      <c r="BD333">
        <v>93591</v>
      </c>
      <c r="BE333">
        <v>95710</v>
      </c>
      <c r="BF333">
        <v>97830</v>
      </c>
      <c r="BG333">
        <v>99770</v>
      </c>
      <c r="BH333">
        <v>101596</v>
      </c>
      <c r="BI333">
        <v>104689</v>
      </c>
      <c r="BJ333">
        <v>105432</v>
      </c>
      <c r="BK333">
        <v>107391</v>
      </c>
      <c r="BL333">
        <v>108500</v>
      </c>
      <c r="BM333">
        <v>111611</v>
      </c>
      <c r="BN333">
        <v>113483</v>
      </c>
      <c r="BO333">
        <v>116223</v>
      </c>
      <c r="BP333">
        <v>118963</v>
      </c>
      <c r="BQ333">
        <v>120078</v>
      </c>
      <c r="BR333">
        <v>121502</v>
      </c>
      <c r="BS333">
        <v>121703</v>
      </c>
      <c r="BT333">
        <v>122682</v>
      </c>
      <c r="BU333">
        <v>124033</v>
      </c>
      <c r="BV333">
        <v>129304</v>
      </c>
      <c r="BW333">
        <v>131634</v>
      </c>
      <c r="BX333">
        <v>134576</v>
      </c>
      <c r="BY333">
        <v>137407</v>
      </c>
      <c r="BZ333">
        <v>139969</v>
      </c>
      <c r="CA333">
        <v>141869</v>
      </c>
      <c r="CB333">
        <v>143030</v>
      </c>
      <c r="CC333">
        <v>145968</v>
      </c>
      <c r="CD333">
        <v>150256</v>
      </c>
      <c r="CE333">
        <v>151789</v>
      </c>
      <c r="CF333">
        <v>152586</v>
      </c>
      <c r="CG333">
        <v>158046</v>
      </c>
      <c r="CH333">
        <v>161994</v>
      </c>
      <c r="CI333">
        <v>162928</v>
      </c>
      <c r="CJ333">
        <v>164514</v>
      </c>
      <c r="CK333">
        <v>167432</v>
      </c>
      <c r="CL333">
        <v>168874</v>
      </c>
      <c r="CM333">
        <v>166047</v>
      </c>
      <c r="CN333">
        <v>171395</v>
      </c>
      <c r="CO333">
        <v>175896</v>
      </c>
      <c r="CP333">
        <v>175412</v>
      </c>
      <c r="CQ333">
        <v>176540</v>
      </c>
      <c r="CR333">
        <v>182475</v>
      </c>
      <c r="CS333">
        <v>184925</v>
      </c>
      <c r="CT333">
        <v>185626</v>
      </c>
      <c r="CU333">
        <v>188462</v>
      </c>
      <c r="CV333">
        <v>191060</v>
      </c>
      <c r="CW333">
        <v>198141</v>
      </c>
      <c r="CX333">
        <v>199533</v>
      </c>
      <c r="CY333">
        <v>202384</v>
      </c>
      <c r="CZ333">
        <v>202317</v>
      </c>
      <c r="DA333">
        <v>205384</v>
      </c>
      <c r="DB333">
        <v>210979</v>
      </c>
      <c r="DC333">
        <v>212686</v>
      </c>
      <c r="DD333">
        <v>213786</v>
      </c>
      <c r="DE333">
        <v>218441</v>
      </c>
      <c r="DF333">
        <v>217300</v>
      </c>
      <c r="DG333">
        <v>224106</v>
      </c>
      <c r="DH333">
        <v>228166</v>
      </c>
      <c r="DI333">
        <v>230748</v>
      </c>
      <c r="DJ333">
        <v>232066</v>
      </c>
      <c r="DK333">
        <v>236707</v>
      </c>
      <c r="DL333">
        <v>238388</v>
      </c>
      <c r="DM333">
        <v>244821</v>
      </c>
      <c r="DN333">
        <v>247611</v>
      </c>
      <c r="DO333">
        <v>258286</v>
      </c>
      <c r="DP333">
        <v>259402</v>
      </c>
      <c r="DQ333">
        <v>263304</v>
      </c>
      <c r="DR333">
        <v>265195</v>
      </c>
      <c r="DS333">
        <v>267448</v>
      </c>
      <c r="DT333">
        <v>268924</v>
      </c>
      <c r="DU333">
        <v>274613</v>
      </c>
      <c r="DV333">
        <v>273620</v>
      </c>
      <c r="DW333">
        <v>275669</v>
      </c>
      <c r="DX333">
        <v>281234</v>
      </c>
      <c r="DY333">
        <v>288453</v>
      </c>
      <c r="DZ333">
        <v>290735</v>
      </c>
      <c r="EA333">
        <v>293637</v>
      </c>
      <c r="EB333">
        <v>296320</v>
      </c>
      <c r="EC333">
        <v>303040</v>
      </c>
      <c r="ED333">
        <v>305498</v>
      </c>
      <c r="EE333">
        <v>305450</v>
      </c>
      <c r="EF333">
        <v>301686</v>
      </c>
      <c r="EG333">
        <v>306448</v>
      </c>
      <c r="EH333">
        <v>303741</v>
      </c>
      <c r="EI333">
        <v>302286</v>
      </c>
      <c r="EJ333">
        <v>301985</v>
      </c>
      <c r="EK333">
        <v>305596</v>
      </c>
      <c r="EL333">
        <v>304160</v>
      </c>
      <c r="EM333">
        <v>307918</v>
      </c>
      <c r="EN333">
        <v>311100</v>
      </c>
      <c r="EO333">
        <v>311527</v>
      </c>
      <c r="EP333">
        <v>309971</v>
      </c>
      <c r="EQ333">
        <v>312271</v>
      </c>
      <c r="ER333">
        <v>311139</v>
      </c>
      <c r="ES333">
        <v>314570</v>
      </c>
      <c r="ET333">
        <v>313120</v>
      </c>
      <c r="EU333">
        <v>320791</v>
      </c>
      <c r="EV333">
        <v>328218</v>
      </c>
      <c r="EW333">
        <v>332145</v>
      </c>
      <c r="EX333">
        <v>0</v>
      </c>
    </row>
    <row r="334" spans="1:154">
      <c r="A334" t="s">
        <v>372</v>
      </c>
      <c r="B334">
        <v>5698</v>
      </c>
      <c r="C334">
        <v>3561983</v>
      </c>
      <c r="D334">
        <v>3717561</v>
      </c>
      <c r="E334">
        <v>3845333</v>
      </c>
      <c r="F334">
        <v>3962029</v>
      </c>
      <c r="G334">
        <v>4113215</v>
      </c>
      <c r="H334">
        <v>4223790</v>
      </c>
      <c r="I334">
        <v>4369674</v>
      </c>
      <c r="J334">
        <v>4451151</v>
      </c>
      <c r="K334">
        <v>4514660</v>
      </c>
      <c r="L334">
        <v>4715711</v>
      </c>
      <c r="M334">
        <v>4841960</v>
      </c>
      <c r="N334">
        <v>4916756</v>
      </c>
      <c r="O334">
        <v>5030334</v>
      </c>
      <c r="P334">
        <v>5075104</v>
      </c>
      <c r="Q334">
        <v>5096936</v>
      </c>
      <c r="R334">
        <v>5148110</v>
      </c>
      <c r="S334">
        <v>5214003</v>
      </c>
      <c r="T334">
        <v>5274275</v>
      </c>
      <c r="U334">
        <v>5340978</v>
      </c>
      <c r="V334">
        <v>5410783</v>
      </c>
      <c r="W334">
        <v>5608257</v>
      </c>
      <c r="X334">
        <v>5771743</v>
      </c>
      <c r="Y334">
        <v>5923368</v>
      </c>
      <c r="Z334">
        <v>6067097</v>
      </c>
      <c r="AA334">
        <v>6228739</v>
      </c>
      <c r="AB334">
        <v>6407427</v>
      </c>
      <c r="AC334">
        <v>6595956</v>
      </c>
      <c r="AD334">
        <v>6784051</v>
      </c>
      <c r="AE334">
        <v>6911010</v>
      </c>
      <c r="AF334">
        <v>7079910</v>
      </c>
      <c r="AG334">
        <v>7257922</v>
      </c>
      <c r="AH334">
        <v>7422335</v>
      </c>
      <c r="AI334">
        <v>7585701</v>
      </c>
      <c r="AJ334">
        <v>7755325</v>
      </c>
      <c r="AK334">
        <v>7919080</v>
      </c>
      <c r="AL334">
        <v>8040274</v>
      </c>
      <c r="AM334">
        <v>8208146</v>
      </c>
      <c r="AN334">
        <v>8425257</v>
      </c>
      <c r="AO334">
        <v>8597014</v>
      </c>
      <c r="AP334">
        <v>8763149</v>
      </c>
      <c r="AQ334">
        <v>8925218</v>
      </c>
      <c r="AR334">
        <v>9092770</v>
      </c>
      <c r="AS334">
        <v>9325843</v>
      </c>
      <c r="AT334">
        <v>9464624</v>
      </c>
      <c r="AU334">
        <v>9602150</v>
      </c>
      <c r="AV334">
        <v>9664232</v>
      </c>
      <c r="AW334">
        <v>9736752</v>
      </c>
      <c r="AX334">
        <v>9746846</v>
      </c>
      <c r="AY334">
        <v>9815006</v>
      </c>
      <c r="AZ334">
        <v>9866501</v>
      </c>
      <c r="BA334">
        <v>9898961</v>
      </c>
      <c r="BB334">
        <v>9957681</v>
      </c>
      <c r="BC334">
        <v>10056878</v>
      </c>
      <c r="BD334">
        <v>10099744</v>
      </c>
      <c r="BE334">
        <v>10188309</v>
      </c>
      <c r="BF334">
        <v>10274242</v>
      </c>
      <c r="BG334">
        <v>10296733</v>
      </c>
      <c r="BH334">
        <v>10410607</v>
      </c>
      <c r="BI334">
        <v>10526168</v>
      </c>
      <c r="BJ334">
        <v>10651499</v>
      </c>
      <c r="BK334">
        <v>10747226</v>
      </c>
      <c r="BL334">
        <v>10874839</v>
      </c>
      <c r="BM334">
        <v>10994657</v>
      </c>
      <c r="BN334">
        <v>11089817</v>
      </c>
      <c r="BO334">
        <v>11177497</v>
      </c>
      <c r="BP334">
        <v>11275174</v>
      </c>
      <c r="BQ334">
        <v>11389826</v>
      </c>
      <c r="BR334">
        <v>11497329</v>
      </c>
      <c r="BS334">
        <v>11636793</v>
      </c>
      <c r="BT334">
        <v>11739556</v>
      </c>
      <c r="BU334">
        <v>11859087</v>
      </c>
      <c r="BV334">
        <v>11985985</v>
      </c>
      <c r="BW334">
        <v>12172849</v>
      </c>
      <c r="BX334">
        <v>12311264</v>
      </c>
      <c r="BY334">
        <v>12475759</v>
      </c>
      <c r="BZ334">
        <v>12688406</v>
      </c>
      <c r="CA334">
        <v>12947874</v>
      </c>
      <c r="CB334">
        <v>13194546</v>
      </c>
      <c r="CC334">
        <v>13476276</v>
      </c>
      <c r="CD334">
        <v>13777881</v>
      </c>
      <c r="CE334">
        <v>14028545</v>
      </c>
      <c r="CF334">
        <v>14290744</v>
      </c>
      <c r="CG334">
        <v>14633476</v>
      </c>
      <c r="CH334">
        <v>14967287</v>
      </c>
      <c r="CI334">
        <v>15422242</v>
      </c>
      <c r="CJ334">
        <v>15889561</v>
      </c>
      <c r="CK334">
        <v>16419647</v>
      </c>
      <c r="CL334">
        <v>16915918</v>
      </c>
      <c r="CM334">
        <v>17362938</v>
      </c>
      <c r="CN334">
        <v>17747623</v>
      </c>
      <c r="CO334">
        <v>18170735</v>
      </c>
      <c r="CP334">
        <v>18432815</v>
      </c>
      <c r="CQ334">
        <v>18769243</v>
      </c>
      <c r="CR334">
        <v>19178111</v>
      </c>
      <c r="CS334">
        <v>19623075</v>
      </c>
      <c r="CT334">
        <v>20035241</v>
      </c>
      <c r="CU334">
        <v>20442812</v>
      </c>
      <c r="CV334">
        <v>20854862</v>
      </c>
      <c r="CW334">
        <v>21355997</v>
      </c>
      <c r="CX334">
        <v>21932511</v>
      </c>
      <c r="CY334">
        <v>22638939</v>
      </c>
      <c r="CZ334">
        <v>23450755</v>
      </c>
      <c r="DA334">
        <v>24236535</v>
      </c>
      <c r="DB334">
        <v>25064692</v>
      </c>
      <c r="DC334">
        <v>25951402</v>
      </c>
      <c r="DD334">
        <v>26903673</v>
      </c>
      <c r="DE334">
        <v>27795470</v>
      </c>
      <c r="DF334">
        <v>28685412</v>
      </c>
      <c r="DG334">
        <v>29277399</v>
      </c>
      <c r="DH334">
        <v>29445290</v>
      </c>
      <c r="DI334">
        <v>29515707</v>
      </c>
      <c r="DJ334">
        <v>29589944</v>
      </c>
      <c r="DK334">
        <v>29572074</v>
      </c>
      <c r="DL334">
        <v>29125717</v>
      </c>
      <c r="DM334">
        <v>28653303</v>
      </c>
      <c r="DN334">
        <v>28074517</v>
      </c>
      <c r="DO334">
        <v>27190462</v>
      </c>
      <c r="DP334">
        <v>26148258</v>
      </c>
      <c r="DQ334">
        <v>25408657</v>
      </c>
      <c r="DR334">
        <v>24388319</v>
      </c>
      <c r="DS334">
        <v>23738571</v>
      </c>
      <c r="DT334">
        <v>23445600</v>
      </c>
      <c r="DU334">
        <v>23284802</v>
      </c>
      <c r="DV334">
        <v>23399027</v>
      </c>
      <c r="DW334">
        <v>23365397</v>
      </c>
      <c r="DX334">
        <v>23405632</v>
      </c>
      <c r="DY334">
        <v>23124280</v>
      </c>
      <c r="DZ334">
        <v>23054411</v>
      </c>
      <c r="EA334">
        <v>23022084</v>
      </c>
      <c r="EB334">
        <v>23007856</v>
      </c>
      <c r="EC334">
        <v>23133172</v>
      </c>
      <c r="ED334">
        <v>23287446</v>
      </c>
      <c r="EE334">
        <v>23522179</v>
      </c>
      <c r="EF334">
        <v>23994767</v>
      </c>
      <c r="EG334">
        <v>24455747</v>
      </c>
      <c r="EH334">
        <v>24880514</v>
      </c>
      <c r="EI334">
        <v>25438846</v>
      </c>
      <c r="EJ334">
        <v>26098026</v>
      </c>
      <c r="EK334">
        <v>26724806</v>
      </c>
      <c r="EL334">
        <v>27231830</v>
      </c>
      <c r="EM334">
        <v>27556067</v>
      </c>
      <c r="EN334">
        <v>27860451</v>
      </c>
      <c r="EO334">
        <v>28238048</v>
      </c>
      <c r="EP334">
        <v>28706669</v>
      </c>
      <c r="EQ334">
        <v>29200759</v>
      </c>
      <c r="ER334">
        <v>29613861</v>
      </c>
      <c r="ES334">
        <v>30020394</v>
      </c>
      <c r="ET334">
        <v>30473581</v>
      </c>
      <c r="EU334">
        <v>30902587</v>
      </c>
      <c r="EV334">
        <v>31379984</v>
      </c>
      <c r="EW334">
        <v>31964839</v>
      </c>
      <c r="EX334">
        <v>0</v>
      </c>
    </row>
    <row r="335" spans="1:154">
      <c r="A335" t="s">
        <v>373</v>
      </c>
      <c r="B335">
        <v>18722</v>
      </c>
      <c r="C335">
        <v>2704236</v>
      </c>
      <c r="D335">
        <v>2832579</v>
      </c>
      <c r="E335">
        <v>2937035</v>
      </c>
      <c r="F335">
        <v>3025997</v>
      </c>
      <c r="G335">
        <v>3142501</v>
      </c>
      <c r="H335">
        <v>3229277</v>
      </c>
      <c r="I335">
        <v>3354028</v>
      </c>
      <c r="J335">
        <v>3413722</v>
      </c>
      <c r="K335">
        <v>3458906</v>
      </c>
      <c r="L335">
        <v>3637211</v>
      </c>
      <c r="M335">
        <v>3743288</v>
      </c>
      <c r="N335">
        <v>3803851</v>
      </c>
      <c r="O335">
        <v>3903891</v>
      </c>
      <c r="P335">
        <v>3935371</v>
      </c>
      <c r="Q335">
        <v>3948646</v>
      </c>
      <c r="R335">
        <v>3989640</v>
      </c>
      <c r="S335">
        <v>4039787</v>
      </c>
      <c r="T335">
        <v>4084119</v>
      </c>
      <c r="U335">
        <v>4130510</v>
      </c>
      <c r="V335">
        <v>4175842</v>
      </c>
      <c r="W335">
        <v>4352249</v>
      </c>
      <c r="X335">
        <v>4486319</v>
      </c>
      <c r="Y335">
        <v>4614693</v>
      </c>
      <c r="Z335">
        <v>4733720</v>
      </c>
      <c r="AA335">
        <v>4864771</v>
      </c>
      <c r="AB335">
        <v>5016496</v>
      </c>
      <c r="AC335">
        <v>5179232</v>
      </c>
      <c r="AD335">
        <v>5339877</v>
      </c>
      <c r="AE335">
        <v>5440590</v>
      </c>
      <c r="AF335">
        <v>5574245</v>
      </c>
      <c r="AG335">
        <v>5704169</v>
      </c>
      <c r="AH335">
        <v>5827675</v>
      </c>
      <c r="AI335">
        <v>5957726</v>
      </c>
      <c r="AJ335">
        <v>6091721</v>
      </c>
      <c r="AK335">
        <v>6217386</v>
      </c>
      <c r="AL335">
        <v>6308856</v>
      </c>
      <c r="AM335">
        <v>6447374</v>
      </c>
      <c r="AN335">
        <v>6623787</v>
      </c>
      <c r="AO335">
        <v>6754599</v>
      </c>
      <c r="AP335">
        <v>6876517</v>
      </c>
      <c r="AQ335">
        <v>7000795</v>
      </c>
      <c r="AR335">
        <v>7138465</v>
      </c>
      <c r="AS335">
        <v>7337134</v>
      </c>
      <c r="AT335">
        <v>7444347</v>
      </c>
      <c r="AU335">
        <v>7538265</v>
      </c>
      <c r="AV335">
        <v>7573027</v>
      </c>
      <c r="AW335">
        <v>7619487</v>
      </c>
      <c r="AX335">
        <v>7604397</v>
      </c>
      <c r="AY335">
        <v>7641269</v>
      </c>
      <c r="AZ335">
        <v>7675132</v>
      </c>
      <c r="BA335">
        <v>7686100</v>
      </c>
      <c r="BB335">
        <v>7729202</v>
      </c>
      <c r="BC335">
        <v>7811692</v>
      </c>
      <c r="BD335">
        <v>7831673</v>
      </c>
      <c r="BE335">
        <v>7899710</v>
      </c>
      <c r="BF335">
        <v>7961932</v>
      </c>
      <c r="BG335">
        <v>7970383</v>
      </c>
      <c r="BH335">
        <v>8053310</v>
      </c>
      <c r="BI335">
        <v>8138447</v>
      </c>
      <c r="BJ335">
        <v>8225886</v>
      </c>
      <c r="BK335">
        <v>8296327</v>
      </c>
      <c r="BL335">
        <v>8389113</v>
      </c>
      <c r="BM335">
        <v>8470754</v>
      </c>
      <c r="BN335">
        <v>8537076</v>
      </c>
      <c r="BO335">
        <v>8586407</v>
      </c>
      <c r="BP335">
        <v>8659091</v>
      </c>
      <c r="BQ335">
        <v>8751798</v>
      </c>
      <c r="BR335">
        <v>8834711</v>
      </c>
      <c r="BS335">
        <v>8940211</v>
      </c>
      <c r="BT335">
        <v>9026045</v>
      </c>
      <c r="BU335">
        <v>9118121</v>
      </c>
      <c r="BV335">
        <v>9221349</v>
      </c>
      <c r="BW335">
        <v>9377396</v>
      </c>
      <c r="BX335">
        <v>9503927</v>
      </c>
      <c r="BY335">
        <v>9643335</v>
      </c>
      <c r="BZ335">
        <v>9826935</v>
      </c>
      <c r="CA335">
        <v>10061761</v>
      </c>
      <c r="CB335">
        <v>10277588</v>
      </c>
      <c r="CC335">
        <v>10527013</v>
      </c>
      <c r="CD335">
        <v>10787634</v>
      </c>
      <c r="CE335">
        <v>11007325</v>
      </c>
      <c r="CF335">
        <v>11222188</v>
      </c>
      <c r="CG335">
        <v>11515716</v>
      </c>
      <c r="CH335">
        <v>11804410</v>
      </c>
      <c r="CI335">
        <v>12198012</v>
      </c>
      <c r="CJ335">
        <v>12603913</v>
      </c>
      <c r="CK335">
        <v>13085907</v>
      </c>
      <c r="CL335">
        <v>13524765</v>
      </c>
      <c r="CM335">
        <v>13922720</v>
      </c>
      <c r="CN335">
        <v>14271334</v>
      </c>
      <c r="CO335">
        <v>14658807</v>
      </c>
      <c r="CP335">
        <v>14864541</v>
      </c>
      <c r="CQ335">
        <v>15161953</v>
      </c>
      <c r="CR335">
        <v>15520560</v>
      </c>
      <c r="CS335">
        <v>15912081</v>
      </c>
      <c r="CT335">
        <v>16284831</v>
      </c>
      <c r="CU335">
        <v>16665305</v>
      </c>
      <c r="CV335">
        <v>17035667</v>
      </c>
      <c r="CW335">
        <v>17485915</v>
      </c>
      <c r="CX335">
        <v>18009999</v>
      </c>
      <c r="CY335">
        <v>18651770</v>
      </c>
      <c r="CZ335">
        <v>19398914</v>
      </c>
      <c r="DA335">
        <v>20147057</v>
      </c>
      <c r="DB335">
        <v>20900266</v>
      </c>
      <c r="DC335">
        <v>21723651</v>
      </c>
      <c r="DD335">
        <v>22606055</v>
      </c>
      <c r="DE335">
        <v>23455314</v>
      </c>
      <c r="DF335">
        <v>24292046</v>
      </c>
      <c r="DG335">
        <v>24823229</v>
      </c>
      <c r="DH335">
        <v>24937549</v>
      </c>
      <c r="DI335">
        <v>24952766</v>
      </c>
      <c r="DJ335">
        <v>24980596</v>
      </c>
      <c r="DK335">
        <v>24909972</v>
      </c>
      <c r="DL335">
        <v>24408993</v>
      </c>
      <c r="DM335">
        <v>23894514</v>
      </c>
      <c r="DN335">
        <v>23265037</v>
      </c>
      <c r="DO335">
        <v>22325938</v>
      </c>
      <c r="DP335">
        <v>21255099</v>
      </c>
      <c r="DQ335">
        <v>20472719</v>
      </c>
      <c r="DR335">
        <v>19454086</v>
      </c>
      <c r="DS335">
        <v>18813037</v>
      </c>
      <c r="DT335">
        <v>18514027</v>
      </c>
      <c r="DU335">
        <v>18363163</v>
      </c>
      <c r="DV335">
        <v>18442611</v>
      </c>
      <c r="DW335">
        <v>18409986</v>
      </c>
      <c r="DX335">
        <v>18451885</v>
      </c>
      <c r="DY335">
        <v>18170762</v>
      </c>
      <c r="DZ335">
        <v>18085859</v>
      </c>
      <c r="EA335">
        <v>18014035</v>
      </c>
      <c r="EB335">
        <v>17937565</v>
      </c>
      <c r="EC335">
        <v>18030434</v>
      </c>
      <c r="ED335">
        <v>18161816</v>
      </c>
      <c r="EE335">
        <v>18351606</v>
      </c>
      <c r="EF335">
        <v>18792644</v>
      </c>
      <c r="EG335">
        <v>19226962</v>
      </c>
      <c r="EH335">
        <v>19613927</v>
      </c>
      <c r="EI335">
        <v>20131644</v>
      </c>
      <c r="EJ335">
        <v>20767416</v>
      </c>
      <c r="EK335">
        <v>21373058</v>
      </c>
      <c r="EL335">
        <v>21852995</v>
      </c>
      <c r="EM335">
        <v>22151079</v>
      </c>
      <c r="EN335">
        <v>22417429</v>
      </c>
      <c r="EO335">
        <v>22760088</v>
      </c>
      <c r="EP335">
        <v>23200549</v>
      </c>
      <c r="EQ335">
        <v>23649739</v>
      </c>
      <c r="ER335">
        <v>23996063</v>
      </c>
      <c r="ES335">
        <v>24362471</v>
      </c>
      <c r="ET335">
        <v>24766938</v>
      </c>
      <c r="EU335">
        <v>25126709</v>
      </c>
      <c r="EV335">
        <v>25555394</v>
      </c>
      <c r="EW335">
        <v>26109823</v>
      </c>
      <c r="EX335">
        <v>0</v>
      </c>
    </row>
    <row r="336" spans="1:154">
      <c r="A336" t="s">
        <v>374</v>
      </c>
      <c r="B336">
        <v>5872</v>
      </c>
      <c r="C336">
        <v>821117</v>
      </c>
      <c r="D336">
        <v>847111</v>
      </c>
      <c r="E336">
        <v>869183</v>
      </c>
      <c r="F336">
        <v>895657</v>
      </c>
      <c r="G336">
        <v>928604</v>
      </c>
      <c r="H336">
        <v>950806</v>
      </c>
      <c r="I336">
        <v>970434</v>
      </c>
      <c r="J336">
        <v>990891</v>
      </c>
      <c r="K336">
        <v>1007804</v>
      </c>
      <c r="L336">
        <v>1029030</v>
      </c>
      <c r="M336">
        <v>1047926</v>
      </c>
      <c r="N336">
        <v>1060767</v>
      </c>
      <c r="O336">
        <v>1073360</v>
      </c>
      <c r="P336">
        <v>1085406</v>
      </c>
      <c r="Q336">
        <v>1093038</v>
      </c>
      <c r="R336">
        <v>1102394</v>
      </c>
      <c r="S336">
        <v>1117294</v>
      </c>
      <c r="T336">
        <v>1132460</v>
      </c>
      <c r="U336">
        <v>1151813</v>
      </c>
      <c r="V336">
        <v>1175035</v>
      </c>
      <c r="W336">
        <v>1195144</v>
      </c>
      <c r="X336">
        <v>1223606</v>
      </c>
      <c r="Y336">
        <v>1245857</v>
      </c>
      <c r="Z336">
        <v>1269579</v>
      </c>
      <c r="AA336">
        <v>1299446</v>
      </c>
      <c r="AB336">
        <v>1325595</v>
      </c>
      <c r="AC336">
        <v>1350544</v>
      </c>
      <c r="AD336">
        <v>1377049</v>
      </c>
      <c r="AE336">
        <v>1402204</v>
      </c>
      <c r="AF336">
        <v>1435948</v>
      </c>
      <c r="AG336">
        <v>1482605</v>
      </c>
      <c r="AH336">
        <v>1522302</v>
      </c>
      <c r="AI336">
        <v>1554086</v>
      </c>
      <c r="AJ336">
        <v>1588389</v>
      </c>
      <c r="AK336">
        <v>1625107</v>
      </c>
      <c r="AL336">
        <v>1652663</v>
      </c>
      <c r="AM336">
        <v>1680093</v>
      </c>
      <c r="AN336">
        <v>1719020</v>
      </c>
      <c r="AO336">
        <v>1758360</v>
      </c>
      <c r="AP336">
        <v>1800306</v>
      </c>
      <c r="AQ336">
        <v>1836078</v>
      </c>
      <c r="AR336">
        <v>1864061</v>
      </c>
      <c r="AS336">
        <v>1896240</v>
      </c>
      <c r="AT336">
        <v>1925665</v>
      </c>
      <c r="AU336">
        <v>1967040</v>
      </c>
      <c r="AV336">
        <v>1992453</v>
      </c>
      <c r="AW336">
        <v>2016218</v>
      </c>
      <c r="AX336">
        <v>2039103</v>
      </c>
      <c r="AY336">
        <v>2067801</v>
      </c>
      <c r="AZ336">
        <v>2083684</v>
      </c>
      <c r="BA336">
        <v>2103422</v>
      </c>
      <c r="BB336">
        <v>2117373</v>
      </c>
      <c r="BC336">
        <v>2132107</v>
      </c>
      <c r="BD336">
        <v>2153118</v>
      </c>
      <c r="BE336">
        <v>2171607</v>
      </c>
      <c r="BF336">
        <v>2193351</v>
      </c>
      <c r="BG336">
        <v>2206508</v>
      </c>
      <c r="BH336">
        <v>2236345</v>
      </c>
      <c r="BI336">
        <v>2265971</v>
      </c>
      <c r="BJ336">
        <v>2302157</v>
      </c>
      <c r="BK336">
        <v>2326101</v>
      </c>
      <c r="BL336">
        <v>2359588</v>
      </c>
      <c r="BM336">
        <v>2396511</v>
      </c>
      <c r="BN336">
        <v>2424137</v>
      </c>
      <c r="BO336">
        <v>2460695</v>
      </c>
      <c r="BP336">
        <v>2484330</v>
      </c>
      <c r="BQ336">
        <v>2504999</v>
      </c>
      <c r="BR336">
        <v>2529265</v>
      </c>
      <c r="BS336">
        <v>2562404</v>
      </c>
      <c r="BT336">
        <v>2578806</v>
      </c>
      <c r="BU336">
        <v>2605166</v>
      </c>
      <c r="BV336">
        <v>2627930</v>
      </c>
      <c r="BW336">
        <v>2657036</v>
      </c>
      <c r="BX336">
        <v>2666977</v>
      </c>
      <c r="BY336">
        <v>2690031</v>
      </c>
      <c r="BZ336">
        <v>2717985</v>
      </c>
      <c r="CA336">
        <v>2740102</v>
      </c>
      <c r="CB336">
        <v>2767723</v>
      </c>
      <c r="CC336">
        <v>2796725</v>
      </c>
      <c r="CD336">
        <v>2833751</v>
      </c>
      <c r="CE336">
        <v>2861252</v>
      </c>
      <c r="CF336">
        <v>2904837</v>
      </c>
      <c r="CG336">
        <v>2950679</v>
      </c>
      <c r="CH336">
        <v>2991089</v>
      </c>
      <c r="CI336">
        <v>3047923</v>
      </c>
      <c r="CJ336">
        <v>3104705</v>
      </c>
      <c r="CK336">
        <v>3148184</v>
      </c>
      <c r="CL336">
        <v>3201768</v>
      </c>
      <c r="CM336">
        <v>3246758</v>
      </c>
      <c r="CN336">
        <v>3278796</v>
      </c>
      <c r="CO336">
        <v>3311372</v>
      </c>
      <c r="CP336">
        <v>3364335</v>
      </c>
      <c r="CQ336">
        <v>3398118</v>
      </c>
      <c r="CR336">
        <v>3443791</v>
      </c>
      <c r="CS336">
        <v>3492425</v>
      </c>
      <c r="CT336">
        <v>3527462</v>
      </c>
      <c r="CU336">
        <v>3550960</v>
      </c>
      <c r="CV336">
        <v>3587544</v>
      </c>
      <c r="CW336">
        <v>3632560</v>
      </c>
      <c r="CX336">
        <v>3679170</v>
      </c>
      <c r="CY336">
        <v>3739003</v>
      </c>
      <c r="CZ336">
        <v>3797807</v>
      </c>
      <c r="DA336">
        <v>3830542</v>
      </c>
      <c r="DB336">
        <v>3899492</v>
      </c>
      <c r="DC336">
        <v>3956853</v>
      </c>
      <c r="DD336">
        <v>4021088</v>
      </c>
      <c r="DE336">
        <v>4059597</v>
      </c>
      <c r="DF336">
        <v>4107797</v>
      </c>
      <c r="DG336">
        <v>4162842</v>
      </c>
      <c r="DH336">
        <v>4211566</v>
      </c>
      <c r="DI336">
        <v>4260648</v>
      </c>
      <c r="DJ336">
        <v>4300518</v>
      </c>
      <c r="DK336">
        <v>4345788</v>
      </c>
      <c r="DL336">
        <v>4393263</v>
      </c>
      <c r="DM336">
        <v>4430056</v>
      </c>
      <c r="DN336">
        <v>4476039</v>
      </c>
      <c r="DO336">
        <v>4526558</v>
      </c>
      <c r="DP336">
        <v>4550765</v>
      </c>
      <c r="DQ336">
        <v>4586774</v>
      </c>
      <c r="DR336">
        <v>4578612</v>
      </c>
      <c r="DS336">
        <v>4566111</v>
      </c>
      <c r="DT336">
        <v>4569247</v>
      </c>
      <c r="DU336">
        <v>4556576</v>
      </c>
      <c r="DV336">
        <v>4588116</v>
      </c>
      <c r="DW336">
        <v>4587260</v>
      </c>
      <c r="DX336">
        <v>4581929</v>
      </c>
      <c r="DY336">
        <v>4577623</v>
      </c>
      <c r="DZ336">
        <v>4586668</v>
      </c>
      <c r="EA336">
        <v>4621402</v>
      </c>
      <c r="EB336">
        <v>4678557</v>
      </c>
      <c r="EC336">
        <v>4705848</v>
      </c>
      <c r="ED336">
        <v>4723306</v>
      </c>
      <c r="EE336">
        <v>4763597</v>
      </c>
      <c r="EF336">
        <v>4791518</v>
      </c>
      <c r="EG336">
        <v>4814298</v>
      </c>
      <c r="EH336">
        <v>4848903</v>
      </c>
      <c r="EI336">
        <v>4885096</v>
      </c>
      <c r="EJ336">
        <v>4903211</v>
      </c>
      <c r="EK336">
        <v>4918998</v>
      </c>
      <c r="EL336">
        <v>4941221</v>
      </c>
      <c r="EM336">
        <v>4963781</v>
      </c>
      <c r="EN336">
        <v>4998150</v>
      </c>
      <c r="EO336">
        <v>5029089</v>
      </c>
      <c r="EP336">
        <v>5052862</v>
      </c>
      <c r="EQ336">
        <v>5092247</v>
      </c>
      <c r="ER336">
        <v>5154911</v>
      </c>
      <c r="ES336">
        <v>5191106</v>
      </c>
      <c r="ET336">
        <v>5236776</v>
      </c>
      <c r="EU336">
        <v>5301932</v>
      </c>
      <c r="EV336">
        <v>5346843</v>
      </c>
      <c r="EW336">
        <v>5373234</v>
      </c>
      <c r="EX336">
        <v>0</v>
      </c>
    </row>
    <row r="337" spans="1:154">
      <c r="A337" t="s">
        <v>375</v>
      </c>
      <c r="B337">
        <v>5944</v>
      </c>
      <c r="C337">
        <v>28851</v>
      </c>
      <c r="D337">
        <v>29755</v>
      </c>
      <c r="E337">
        <v>30633</v>
      </c>
      <c r="F337">
        <v>31525</v>
      </c>
      <c r="G337">
        <v>32857</v>
      </c>
      <c r="H337">
        <v>34086</v>
      </c>
      <c r="I337">
        <v>35223</v>
      </c>
      <c r="J337">
        <v>36149</v>
      </c>
      <c r="K337">
        <v>37200</v>
      </c>
      <c r="L337">
        <v>38285</v>
      </c>
      <c r="M337">
        <v>39179</v>
      </c>
      <c r="N337">
        <v>40085</v>
      </c>
      <c r="O337">
        <v>40704</v>
      </c>
      <c r="P337">
        <v>41614</v>
      </c>
      <c r="Q337">
        <v>42219</v>
      </c>
      <c r="R337">
        <v>42671</v>
      </c>
      <c r="S337">
        <v>43240</v>
      </c>
      <c r="T337">
        <v>43763</v>
      </c>
      <c r="U337">
        <v>44356</v>
      </c>
      <c r="V337">
        <v>45262</v>
      </c>
      <c r="W337">
        <v>45875</v>
      </c>
      <c r="X337">
        <v>46616</v>
      </c>
      <c r="Y337">
        <v>47319</v>
      </c>
      <c r="Z337">
        <v>48100</v>
      </c>
      <c r="AA337">
        <v>48554</v>
      </c>
      <c r="AB337">
        <v>49115</v>
      </c>
      <c r="AC337">
        <v>49693</v>
      </c>
      <c r="AD337">
        <v>50419</v>
      </c>
      <c r="AE337">
        <v>51159</v>
      </c>
      <c r="AF337">
        <v>52297</v>
      </c>
      <c r="AG337">
        <v>53403</v>
      </c>
      <c r="AH337">
        <v>54289</v>
      </c>
      <c r="AI337">
        <v>55365</v>
      </c>
      <c r="AJ337">
        <v>56213</v>
      </c>
      <c r="AK337">
        <v>57089</v>
      </c>
      <c r="AL337">
        <v>58600</v>
      </c>
      <c r="AM337">
        <v>59722</v>
      </c>
      <c r="AN337">
        <v>60752</v>
      </c>
      <c r="AO337">
        <v>61711</v>
      </c>
      <c r="AP337">
        <v>63306</v>
      </c>
      <c r="AQ337">
        <v>64582</v>
      </c>
      <c r="AR337">
        <v>65726</v>
      </c>
      <c r="AS337">
        <v>67212</v>
      </c>
      <c r="AT337">
        <v>68558</v>
      </c>
      <c r="AU337">
        <v>70033</v>
      </c>
      <c r="AV337">
        <v>71145</v>
      </c>
      <c r="AW337">
        <v>72648</v>
      </c>
      <c r="AX337">
        <v>74319</v>
      </c>
      <c r="AY337">
        <v>75982</v>
      </c>
      <c r="AZ337">
        <v>76826</v>
      </c>
      <c r="BA337">
        <v>77695</v>
      </c>
      <c r="BB337">
        <v>78767</v>
      </c>
      <c r="BC337">
        <v>80073</v>
      </c>
      <c r="BD337">
        <v>80954</v>
      </c>
      <c r="BE337">
        <v>82043</v>
      </c>
      <c r="BF337">
        <v>82840</v>
      </c>
      <c r="BG337">
        <v>83414</v>
      </c>
      <c r="BH337">
        <v>83929</v>
      </c>
      <c r="BI337">
        <v>84401</v>
      </c>
      <c r="BJ337">
        <v>85115</v>
      </c>
      <c r="BK337">
        <v>86055</v>
      </c>
      <c r="BL337">
        <v>86834</v>
      </c>
      <c r="BM337">
        <v>87310</v>
      </c>
      <c r="BN337">
        <v>87566</v>
      </c>
      <c r="BO337">
        <v>88129</v>
      </c>
      <c r="BP337">
        <v>89139</v>
      </c>
      <c r="BQ337">
        <v>89696</v>
      </c>
      <c r="BR337">
        <v>90118</v>
      </c>
      <c r="BS337">
        <v>90217</v>
      </c>
      <c r="BT337">
        <v>90251</v>
      </c>
      <c r="BU337">
        <v>90890</v>
      </c>
      <c r="BV337">
        <v>91444</v>
      </c>
      <c r="BW337">
        <v>92080</v>
      </c>
      <c r="BX337">
        <v>92858</v>
      </c>
      <c r="BY337">
        <v>93923</v>
      </c>
      <c r="BZ337">
        <v>94610</v>
      </c>
      <c r="CA337">
        <v>96610</v>
      </c>
      <c r="CB337">
        <v>98819</v>
      </c>
      <c r="CC337">
        <v>101159</v>
      </c>
      <c r="CD337">
        <v>103614</v>
      </c>
      <c r="CE337">
        <v>106423</v>
      </c>
      <c r="CF337">
        <v>108926</v>
      </c>
      <c r="CG337">
        <v>111451</v>
      </c>
      <c r="CH337">
        <v>114287</v>
      </c>
      <c r="CI337">
        <v>117663</v>
      </c>
      <c r="CJ337">
        <v>121090</v>
      </c>
      <c r="CK337">
        <v>124508</v>
      </c>
      <c r="CL337">
        <v>127346</v>
      </c>
      <c r="CM337">
        <v>130720</v>
      </c>
      <c r="CN337">
        <v>134234</v>
      </c>
      <c r="CO337">
        <v>137170</v>
      </c>
      <c r="CP337">
        <v>140185</v>
      </c>
      <c r="CQ337">
        <v>144419</v>
      </c>
      <c r="CR337">
        <v>148315</v>
      </c>
      <c r="CS337">
        <v>152011</v>
      </c>
      <c r="CT337">
        <v>155868</v>
      </c>
      <c r="CU337">
        <v>158747</v>
      </c>
      <c r="CV337">
        <v>162473</v>
      </c>
      <c r="CW337">
        <v>166970</v>
      </c>
      <c r="CX337">
        <v>171754</v>
      </c>
      <c r="CY337">
        <v>175589</v>
      </c>
      <c r="CZ337">
        <v>180626</v>
      </c>
      <c r="DA337">
        <v>184682</v>
      </c>
      <c r="DB337">
        <v>189433</v>
      </c>
      <c r="DC337">
        <v>194504</v>
      </c>
      <c r="DD337">
        <v>198945</v>
      </c>
      <c r="DE337">
        <v>202185</v>
      </c>
      <c r="DF337">
        <v>206077</v>
      </c>
      <c r="DG337">
        <v>210756</v>
      </c>
      <c r="DH337">
        <v>215088</v>
      </c>
      <c r="DI337">
        <v>220501</v>
      </c>
      <c r="DJ337">
        <v>226007</v>
      </c>
      <c r="DK337">
        <v>232119</v>
      </c>
      <c r="DL337">
        <v>237978</v>
      </c>
      <c r="DM337">
        <v>242037</v>
      </c>
      <c r="DN337">
        <v>245798</v>
      </c>
      <c r="DO337">
        <v>248915</v>
      </c>
      <c r="DP337">
        <v>252063</v>
      </c>
      <c r="DQ337">
        <v>257691</v>
      </c>
      <c r="DR337">
        <v>263997</v>
      </c>
      <c r="DS337">
        <v>267511</v>
      </c>
      <c r="DT337">
        <v>269660</v>
      </c>
      <c r="DU337">
        <v>271331</v>
      </c>
      <c r="DV337">
        <v>271906</v>
      </c>
      <c r="DW337">
        <v>270574</v>
      </c>
      <c r="DX337">
        <v>272700</v>
      </c>
      <c r="DY337">
        <v>276215</v>
      </c>
      <c r="DZ337">
        <v>280125</v>
      </c>
      <c r="EA337">
        <v>282516</v>
      </c>
      <c r="EB337">
        <v>285606</v>
      </c>
      <c r="EC337">
        <v>288939</v>
      </c>
      <c r="ED337">
        <v>292961</v>
      </c>
      <c r="EE337">
        <v>295444</v>
      </c>
      <c r="EF337">
        <v>297203</v>
      </c>
      <c r="EG337">
        <v>299323</v>
      </c>
      <c r="EH337">
        <v>301784</v>
      </c>
      <c r="EI337">
        <v>304495</v>
      </c>
      <c r="EJ337">
        <v>307203</v>
      </c>
      <c r="EK337">
        <v>310121</v>
      </c>
      <c r="EL337">
        <v>311621</v>
      </c>
      <c r="EM337">
        <v>313622</v>
      </c>
      <c r="EN337">
        <v>316057</v>
      </c>
      <c r="EO337">
        <v>318360</v>
      </c>
      <c r="EP337">
        <v>320424</v>
      </c>
      <c r="EQ337">
        <v>323908</v>
      </c>
      <c r="ER337">
        <v>326193</v>
      </c>
      <c r="ES337">
        <v>328698</v>
      </c>
      <c r="ET337">
        <v>330971</v>
      </c>
      <c r="EU337">
        <v>333011</v>
      </c>
      <c r="EV337">
        <v>334596</v>
      </c>
      <c r="EW337">
        <v>336600</v>
      </c>
      <c r="EX337">
        <v>0</v>
      </c>
    </row>
    <row r="338" spans="1:154">
      <c r="A338" t="s">
        <v>376</v>
      </c>
      <c r="B338">
        <v>5942</v>
      </c>
      <c r="C338">
        <v>7779</v>
      </c>
      <c r="D338">
        <v>8116</v>
      </c>
      <c r="E338">
        <v>8482</v>
      </c>
      <c r="F338">
        <v>8850</v>
      </c>
      <c r="G338">
        <v>9253</v>
      </c>
      <c r="H338">
        <v>9621</v>
      </c>
      <c r="I338">
        <v>9989</v>
      </c>
      <c r="J338">
        <v>10389</v>
      </c>
      <c r="K338">
        <v>10750</v>
      </c>
      <c r="L338">
        <v>11185</v>
      </c>
      <c r="M338">
        <v>11567</v>
      </c>
      <c r="N338">
        <v>12053</v>
      </c>
      <c r="O338">
        <v>12379</v>
      </c>
      <c r="P338">
        <v>12713</v>
      </c>
      <c r="Q338">
        <v>13033</v>
      </c>
      <c r="R338">
        <v>13405</v>
      </c>
      <c r="S338">
        <v>13682</v>
      </c>
      <c r="T338">
        <v>13933</v>
      </c>
      <c r="U338">
        <v>14299</v>
      </c>
      <c r="V338">
        <v>14644</v>
      </c>
      <c r="W338">
        <v>14989</v>
      </c>
      <c r="X338">
        <v>15202</v>
      </c>
      <c r="Y338">
        <v>15499</v>
      </c>
      <c r="Z338">
        <v>15698</v>
      </c>
      <c r="AA338">
        <v>15968</v>
      </c>
      <c r="AB338">
        <v>16221</v>
      </c>
      <c r="AC338">
        <v>16487</v>
      </c>
      <c r="AD338">
        <v>16706</v>
      </c>
      <c r="AE338">
        <v>17057</v>
      </c>
      <c r="AF338">
        <v>17420</v>
      </c>
      <c r="AG338">
        <v>17745</v>
      </c>
      <c r="AH338">
        <v>18069</v>
      </c>
      <c r="AI338">
        <v>18524</v>
      </c>
      <c r="AJ338">
        <v>19002</v>
      </c>
      <c r="AK338">
        <v>19498</v>
      </c>
      <c r="AL338">
        <v>20155</v>
      </c>
      <c r="AM338">
        <v>20957</v>
      </c>
      <c r="AN338">
        <v>21698</v>
      </c>
      <c r="AO338">
        <v>22344</v>
      </c>
      <c r="AP338">
        <v>23020</v>
      </c>
      <c r="AQ338">
        <v>23763</v>
      </c>
      <c r="AR338">
        <v>24518</v>
      </c>
      <c r="AS338">
        <v>25257</v>
      </c>
      <c r="AT338">
        <v>26054</v>
      </c>
      <c r="AU338">
        <v>26812</v>
      </c>
      <c r="AV338">
        <v>27607</v>
      </c>
      <c r="AW338">
        <v>28399</v>
      </c>
      <c r="AX338">
        <v>29027</v>
      </c>
      <c r="AY338">
        <v>29954</v>
      </c>
      <c r="AZ338">
        <v>30859</v>
      </c>
      <c r="BA338">
        <v>31744</v>
      </c>
      <c r="BB338">
        <v>32339</v>
      </c>
      <c r="BC338">
        <v>33006</v>
      </c>
      <c r="BD338">
        <v>33999</v>
      </c>
      <c r="BE338">
        <v>34949</v>
      </c>
      <c r="BF338">
        <v>36119</v>
      </c>
      <c r="BG338">
        <v>36428</v>
      </c>
      <c r="BH338">
        <v>37023</v>
      </c>
      <c r="BI338">
        <v>37349</v>
      </c>
      <c r="BJ338">
        <v>38341</v>
      </c>
      <c r="BK338">
        <v>38743</v>
      </c>
      <c r="BL338">
        <v>39304</v>
      </c>
      <c r="BM338">
        <v>40082</v>
      </c>
      <c r="BN338">
        <v>41038</v>
      </c>
      <c r="BO338">
        <v>42266</v>
      </c>
      <c r="BP338">
        <v>42614</v>
      </c>
      <c r="BQ338">
        <v>43333</v>
      </c>
      <c r="BR338">
        <v>43235</v>
      </c>
      <c r="BS338">
        <v>43961</v>
      </c>
      <c r="BT338">
        <v>44454</v>
      </c>
      <c r="BU338">
        <v>44910</v>
      </c>
      <c r="BV338">
        <v>45262</v>
      </c>
      <c r="BW338">
        <v>46337</v>
      </c>
      <c r="BX338">
        <v>47502</v>
      </c>
      <c r="BY338">
        <v>48470</v>
      </c>
      <c r="BZ338">
        <v>48876</v>
      </c>
      <c r="CA338">
        <v>49401</v>
      </c>
      <c r="CB338">
        <v>50416</v>
      </c>
      <c r="CC338">
        <v>51379</v>
      </c>
      <c r="CD338">
        <v>52882</v>
      </c>
      <c r="CE338">
        <v>53545</v>
      </c>
      <c r="CF338">
        <v>54793</v>
      </c>
      <c r="CG338">
        <v>55630</v>
      </c>
      <c r="CH338">
        <v>57501</v>
      </c>
      <c r="CI338">
        <v>58644</v>
      </c>
      <c r="CJ338">
        <v>59853</v>
      </c>
      <c r="CK338">
        <v>61048</v>
      </c>
      <c r="CL338">
        <v>62039</v>
      </c>
      <c r="CM338">
        <v>62740</v>
      </c>
      <c r="CN338">
        <v>63259</v>
      </c>
      <c r="CO338">
        <v>63386</v>
      </c>
      <c r="CP338">
        <v>63754</v>
      </c>
      <c r="CQ338">
        <v>64753</v>
      </c>
      <c r="CR338">
        <v>65445</v>
      </c>
      <c r="CS338">
        <v>66558</v>
      </c>
      <c r="CT338">
        <v>67080</v>
      </c>
      <c r="CU338">
        <v>67800</v>
      </c>
      <c r="CV338">
        <v>69178</v>
      </c>
      <c r="CW338">
        <v>70552</v>
      </c>
      <c r="CX338">
        <v>71588</v>
      </c>
      <c r="CY338">
        <v>72577</v>
      </c>
      <c r="CZ338">
        <v>73408</v>
      </c>
      <c r="DA338">
        <v>74254</v>
      </c>
      <c r="DB338">
        <v>75501</v>
      </c>
      <c r="DC338">
        <v>76394</v>
      </c>
      <c r="DD338">
        <v>77585</v>
      </c>
      <c r="DE338">
        <v>78374</v>
      </c>
      <c r="DF338">
        <v>79492</v>
      </c>
      <c r="DG338">
        <v>80572</v>
      </c>
      <c r="DH338">
        <v>81087</v>
      </c>
      <c r="DI338">
        <v>81792</v>
      </c>
      <c r="DJ338">
        <v>82823</v>
      </c>
      <c r="DK338">
        <v>84195</v>
      </c>
      <c r="DL338">
        <v>85483</v>
      </c>
      <c r="DM338">
        <v>86696</v>
      </c>
      <c r="DN338">
        <v>87643</v>
      </c>
      <c r="DO338">
        <v>89051</v>
      </c>
      <c r="DP338">
        <v>90331</v>
      </c>
      <c r="DQ338">
        <v>91473</v>
      </c>
      <c r="DR338">
        <v>91624</v>
      </c>
      <c r="DS338">
        <v>91912</v>
      </c>
      <c r="DT338">
        <v>92666</v>
      </c>
      <c r="DU338">
        <v>93732</v>
      </c>
      <c r="DV338">
        <v>96394</v>
      </c>
      <c r="DW338">
        <v>97577</v>
      </c>
      <c r="DX338">
        <v>99118</v>
      </c>
      <c r="DY338">
        <v>99680</v>
      </c>
      <c r="DZ338">
        <v>101759</v>
      </c>
      <c r="EA338">
        <v>104131</v>
      </c>
      <c r="EB338">
        <v>106128</v>
      </c>
      <c r="EC338">
        <v>107951</v>
      </c>
      <c r="ED338">
        <v>109363</v>
      </c>
      <c r="EE338">
        <v>111532</v>
      </c>
      <c r="EF338">
        <v>113402</v>
      </c>
      <c r="EG338">
        <v>115164</v>
      </c>
      <c r="EH338">
        <v>115900</v>
      </c>
      <c r="EI338">
        <v>117611</v>
      </c>
      <c r="EJ338">
        <v>120196</v>
      </c>
      <c r="EK338">
        <v>122629</v>
      </c>
      <c r="EL338">
        <v>125993</v>
      </c>
      <c r="EM338">
        <v>127585</v>
      </c>
      <c r="EN338">
        <v>128815</v>
      </c>
      <c r="EO338">
        <v>130511</v>
      </c>
      <c r="EP338">
        <v>132834</v>
      </c>
      <c r="EQ338">
        <v>134865</v>
      </c>
      <c r="ER338">
        <v>136694</v>
      </c>
      <c r="ES338">
        <v>138119</v>
      </c>
      <c r="ET338">
        <v>138896</v>
      </c>
      <c r="EU338">
        <v>140935</v>
      </c>
      <c r="EV338">
        <v>143151</v>
      </c>
      <c r="EW338">
        <v>145182</v>
      </c>
      <c r="EX338">
        <v>0</v>
      </c>
    </row>
    <row r="339" spans="1:154">
      <c r="A339" t="s">
        <v>371</v>
      </c>
      <c r="B339">
        <v>5856</v>
      </c>
      <c r="C339">
        <v>1173597</v>
      </c>
      <c r="D339">
        <v>1220253</v>
      </c>
      <c r="E339">
        <v>1269760</v>
      </c>
      <c r="F339">
        <v>1314583</v>
      </c>
      <c r="G339">
        <v>1342943</v>
      </c>
      <c r="H339">
        <v>1362789</v>
      </c>
      <c r="I339">
        <v>1398505</v>
      </c>
      <c r="J339">
        <v>1440572</v>
      </c>
      <c r="K339">
        <v>1452620</v>
      </c>
      <c r="L339">
        <v>1489394</v>
      </c>
      <c r="M339">
        <v>1519857</v>
      </c>
      <c r="N339">
        <v>1550692</v>
      </c>
      <c r="O339">
        <v>1554941</v>
      </c>
      <c r="P339">
        <v>1579816</v>
      </c>
      <c r="Q339">
        <v>1589863</v>
      </c>
      <c r="R339">
        <v>1624369</v>
      </c>
      <c r="S339">
        <v>1616648</v>
      </c>
      <c r="T339">
        <v>1666798</v>
      </c>
      <c r="U339">
        <v>1725156</v>
      </c>
      <c r="V339">
        <v>1788160</v>
      </c>
      <c r="W339">
        <v>1822137</v>
      </c>
      <c r="X339">
        <v>1887385</v>
      </c>
      <c r="Y339">
        <v>1941817</v>
      </c>
      <c r="Z339">
        <v>2007932</v>
      </c>
      <c r="AA339">
        <v>2082856</v>
      </c>
      <c r="AB339">
        <v>2159299</v>
      </c>
      <c r="AC339">
        <v>2250661</v>
      </c>
      <c r="AD339">
        <v>2362188</v>
      </c>
      <c r="AE339">
        <v>2386674</v>
      </c>
      <c r="AF339">
        <v>2454187</v>
      </c>
      <c r="AG339">
        <v>2538893</v>
      </c>
      <c r="AH339">
        <v>2627366</v>
      </c>
      <c r="AI339">
        <v>2634844</v>
      </c>
      <c r="AJ339">
        <v>2725924</v>
      </c>
      <c r="AK339">
        <v>2802776</v>
      </c>
      <c r="AL339">
        <v>2835222</v>
      </c>
      <c r="AM339">
        <v>2876635</v>
      </c>
      <c r="AN339">
        <v>2963318</v>
      </c>
      <c r="AO339">
        <v>3042154</v>
      </c>
      <c r="AP339">
        <v>3136599</v>
      </c>
      <c r="AQ339">
        <v>3172865</v>
      </c>
      <c r="AR339">
        <v>3258843</v>
      </c>
      <c r="AS339">
        <v>3338799</v>
      </c>
      <c r="AT339">
        <v>3421464</v>
      </c>
      <c r="AU339">
        <v>3480469</v>
      </c>
      <c r="AV339">
        <v>3554509</v>
      </c>
      <c r="AW339">
        <v>3627231</v>
      </c>
      <c r="AX339">
        <v>3689856</v>
      </c>
      <c r="AY339">
        <v>3702033</v>
      </c>
      <c r="AZ339">
        <v>3772884</v>
      </c>
      <c r="BA339">
        <v>3824138</v>
      </c>
      <c r="BB339">
        <v>3902026</v>
      </c>
      <c r="BC339">
        <v>3916485</v>
      </c>
      <c r="BD339">
        <v>3965581</v>
      </c>
      <c r="BE339">
        <v>4030046</v>
      </c>
      <c r="BF339">
        <v>4110665</v>
      </c>
      <c r="BG339">
        <v>4118865</v>
      </c>
      <c r="BH339">
        <v>4189265</v>
      </c>
      <c r="BI339">
        <v>4283777</v>
      </c>
      <c r="BJ339">
        <v>4381775</v>
      </c>
      <c r="BK339">
        <v>4413699</v>
      </c>
      <c r="BL339">
        <v>4497456</v>
      </c>
      <c r="BM339">
        <v>4589029</v>
      </c>
      <c r="BN339">
        <v>4710114</v>
      </c>
      <c r="BO339">
        <v>4739999</v>
      </c>
      <c r="BP339">
        <v>4833679</v>
      </c>
      <c r="BQ339">
        <v>4946126</v>
      </c>
      <c r="BR339">
        <v>5041748</v>
      </c>
      <c r="BS339">
        <v>5103975</v>
      </c>
      <c r="BT339">
        <v>5205895</v>
      </c>
      <c r="BU339">
        <v>5302044</v>
      </c>
      <c r="BV339">
        <v>5404190</v>
      </c>
      <c r="BW339">
        <v>5447170</v>
      </c>
      <c r="BX339">
        <v>5547354</v>
      </c>
      <c r="BY339">
        <v>5656937</v>
      </c>
      <c r="BZ339">
        <v>5757041</v>
      </c>
      <c r="CA339">
        <v>5813417</v>
      </c>
      <c r="CB339">
        <v>5955917</v>
      </c>
      <c r="CC339">
        <v>6059543</v>
      </c>
      <c r="CD339">
        <v>6198201</v>
      </c>
      <c r="CE339">
        <v>6280671</v>
      </c>
      <c r="CF339">
        <v>6427470</v>
      </c>
      <c r="CG339">
        <v>6587459</v>
      </c>
      <c r="CH339">
        <v>6753524</v>
      </c>
      <c r="CI339">
        <v>6877349</v>
      </c>
      <c r="CJ339">
        <v>7025170</v>
      </c>
      <c r="CK339">
        <v>7210358</v>
      </c>
      <c r="CL339">
        <v>7348956</v>
      </c>
      <c r="CM339">
        <v>7395499</v>
      </c>
      <c r="CN339">
        <v>7596636</v>
      </c>
      <c r="CO339">
        <v>7843458</v>
      </c>
      <c r="CP339">
        <v>7974016</v>
      </c>
      <c r="CQ339">
        <v>8105084</v>
      </c>
      <c r="CR339">
        <v>8295360</v>
      </c>
      <c r="CS339">
        <v>8490711</v>
      </c>
      <c r="CT339">
        <v>8757939</v>
      </c>
      <c r="CU339">
        <v>8950826</v>
      </c>
      <c r="CV339">
        <v>9327982</v>
      </c>
      <c r="CW339">
        <v>9582887</v>
      </c>
      <c r="CX339">
        <v>9833389</v>
      </c>
      <c r="CY339">
        <v>10034841</v>
      </c>
      <c r="CZ339">
        <v>10356105</v>
      </c>
      <c r="DA339">
        <v>10620224</v>
      </c>
      <c r="DB339">
        <v>11009213</v>
      </c>
      <c r="DC339">
        <v>11204793</v>
      </c>
      <c r="DD339">
        <v>11530122</v>
      </c>
      <c r="DE339">
        <v>11877456</v>
      </c>
      <c r="DF339">
        <v>12167183</v>
      </c>
      <c r="DG339">
        <v>12524231</v>
      </c>
      <c r="DH339">
        <v>12865394</v>
      </c>
      <c r="DI339">
        <v>13194542</v>
      </c>
      <c r="DJ339">
        <v>13461249</v>
      </c>
      <c r="DK339">
        <v>13645133</v>
      </c>
      <c r="DL339">
        <v>13942024</v>
      </c>
      <c r="DM339">
        <v>14189255</v>
      </c>
      <c r="DN339">
        <v>14396149</v>
      </c>
      <c r="DO339">
        <v>14528785</v>
      </c>
      <c r="DP339">
        <v>14453674</v>
      </c>
      <c r="DQ339">
        <v>14593377</v>
      </c>
      <c r="DR339">
        <v>14296097</v>
      </c>
      <c r="DS339">
        <v>14127054</v>
      </c>
      <c r="DT339">
        <v>14107175</v>
      </c>
      <c r="DU339">
        <v>14116301</v>
      </c>
      <c r="DV339">
        <v>14108623</v>
      </c>
      <c r="DW339">
        <v>13978728</v>
      </c>
      <c r="DX339">
        <v>13928105</v>
      </c>
      <c r="DY339">
        <v>13886441</v>
      </c>
      <c r="DZ339">
        <v>13846855</v>
      </c>
      <c r="EA339">
        <v>13795438</v>
      </c>
      <c r="EB339">
        <v>13711297</v>
      </c>
      <c r="EC339">
        <v>13632821</v>
      </c>
      <c r="ED339">
        <v>13643303</v>
      </c>
      <c r="EE339">
        <v>13623637</v>
      </c>
      <c r="EF339">
        <v>13645106</v>
      </c>
      <c r="EG339">
        <v>13618087</v>
      </c>
      <c r="EH339">
        <v>13704985</v>
      </c>
      <c r="EI339">
        <v>13655152</v>
      </c>
      <c r="EJ339">
        <v>13671720</v>
      </c>
      <c r="EK339">
        <v>13789538</v>
      </c>
      <c r="EL339">
        <v>13857009</v>
      </c>
      <c r="EM339">
        <v>13851502</v>
      </c>
      <c r="EN339">
        <v>14019572</v>
      </c>
      <c r="EO339">
        <v>14144494</v>
      </c>
      <c r="EP339">
        <v>14232465</v>
      </c>
      <c r="EQ339">
        <v>14218534</v>
      </c>
      <c r="ER339">
        <v>14360946</v>
      </c>
      <c r="ES339">
        <v>14440600</v>
      </c>
      <c r="ET339">
        <v>14578761</v>
      </c>
      <c r="EU339">
        <v>14593227</v>
      </c>
      <c r="EV339">
        <v>14757691</v>
      </c>
      <c r="EW339">
        <v>14909936</v>
      </c>
      <c r="EX339">
        <v>0</v>
      </c>
    </row>
    <row r="340" spans="1:154">
      <c r="A340" t="s">
        <v>359</v>
      </c>
      <c r="B340">
        <v>5914</v>
      </c>
      <c r="C340">
        <v>11398</v>
      </c>
      <c r="D340">
        <v>12118</v>
      </c>
      <c r="E340">
        <v>12854</v>
      </c>
      <c r="F340">
        <v>13600</v>
      </c>
      <c r="G340">
        <v>14339</v>
      </c>
      <c r="H340">
        <v>15056</v>
      </c>
      <c r="I340">
        <v>15820</v>
      </c>
      <c r="J340">
        <v>16700</v>
      </c>
      <c r="K340">
        <v>17634</v>
      </c>
      <c r="L340">
        <v>18563</v>
      </c>
      <c r="M340">
        <v>19660</v>
      </c>
      <c r="N340">
        <v>21100</v>
      </c>
      <c r="O340">
        <v>22860</v>
      </c>
      <c r="P340">
        <v>24914</v>
      </c>
      <c r="Q340">
        <v>27186</v>
      </c>
      <c r="R340">
        <v>29600</v>
      </c>
      <c r="S340">
        <v>32309</v>
      </c>
      <c r="T340">
        <v>35463</v>
      </c>
      <c r="U340">
        <v>38535</v>
      </c>
      <c r="V340">
        <v>41000</v>
      </c>
      <c r="W340">
        <v>43368</v>
      </c>
      <c r="X340">
        <v>45649</v>
      </c>
      <c r="Y340">
        <v>48212</v>
      </c>
      <c r="Z340">
        <v>51171</v>
      </c>
      <c r="AA340">
        <v>53635</v>
      </c>
      <c r="AB340">
        <v>56013</v>
      </c>
      <c r="AC340">
        <v>57850</v>
      </c>
      <c r="AD340">
        <v>81334</v>
      </c>
      <c r="AE340">
        <v>78698</v>
      </c>
      <c r="AF340">
        <v>78393</v>
      </c>
      <c r="AG340">
        <v>79199</v>
      </c>
      <c r="AH340">
        <v>78372</v>
      </c>
      <c r="AI340">
        <v>78339</v>
      </c>
      <c r="AJ340">
        <v>78188</v>
      </c>
      <c r="AK340">
        <v>77948</v>
      </c>
      <c r="AL340">
        <v>78073</v>
      </c>
      <c r="AM340">
        <v>78178</v>
      </c>
      <c r="AN340">
        <v>78285</v>
      </c>
      <c r="AO340">
        <v>78989</v>
      </c>
      <c r="AP340">
        <v>79564</v>
      </c>
      <c r="AQ340">
        <v>79271</v>
      </c>
      <c r="AR340">
        <v>79517</v>
      </c>
      <c r="AS340">
        <v>80471</v>
      </c>
      <c r="AT340">
        <v>82715</v>
      </c>
      <c r="AU340">
        <v>82882</v>
      </c>
      <c r="AV340">
        <v>83695</v>
      </c>
      <c r="AW340">
        <v>84265</v>
      </c>
      <c r="AX340">
        <v>85694</v>
      </c>
      <c r="AY340">
        <v>85495</v>
      </c>
      <c r="AZ340">
        <v>86925</v>
      </c>
      <c r="BA340">
        <v>89027</v>
      </c>
      <c r="BB340">
        <v>89511</v>
      </c>
      <c r="BC340">
        <v>90587</v>
      </c>
      <c r="BD340">
        <v>91820</v>
      </c>
      <c r="BE340">
        <v>91436</v>
      </c>
      <c r="BF340">
        <v>91891</v>
      </c>
      <c r="BG340">
        <v>92579</v>
      </c>
      <c r="BH340">
        <v>93812</v>
      </c>
      <c r="BI340">
        <v>93740</v>
      </c>
      <c r="BJ340">
        <v>92952</v>
      </c>
      <c r="BK340">
        <v>93617</v>
      </c>
      <c r="BL340">
        <v>94724</v>
      </c>
      <c r="BM340">
        <v>95193</v>
      </c>
      <c r="BN340">
        <v>96138</v>
      </c>
      <c r="BO340">
        <v>96515</v>
      </c>
      <c r="BP340">
        <v>97003</v>
      </c>
      <c r="BQ340">
        <v>96364</v>
      </c>
      <c r="BR340">
        <v>96359</v>
      </c>
      <c r="BS340">
        <v>97616</v>
      </c>
      <c r="BT340">
        <v>99207</v>
      </c>
      <c r="BU340">
        <v>100371</v>
      </c>
      <c r="BV340">
        <v>102440</v>
      </c>
      <c r="BW340">
        <v>103523</v>
      </c>
      <c r="BX340">
        <v>106529</v>
      </c>
      <c r="BY340">
        <v>107244</v>
      </c>
      <c r="BZ340">
        <v>109571</v>
      </c>
      <c r="CA340">
        <v>113584</v>
      </c>
      <c r="CB340">
        <v>117536</v>
      </c>
      <c r="CC340">
        <v>118674</v>
      </c>
      <c r="CD340">
        <v>121329</v>
      </c>
      <c r="CE340">
        <v>123350</v>
      </c>
      <c r="CF340">
        <v>126171</v>
      </c>
      <c r="CG340">
        <v>128874</v>
      </c>
      <c r="CH340">
        <v>131742</v>
      </c>
      <c r="CI340">
        <v>132517</v>
      </c>
      <c r="CJ340">
        <v>135917</v>
      </c>
      <c r="CK340">
        <v>136330</v>
      </c>
      <c r="CL340">
        <v>137501</v>
      </c>
      <c r="CM340">
        <v>138656</v>
      </c>
      <c r="CN340">
        <v>142324</v>
      </c>
      <c r="CO340">
        <v>144462</v>
      </c>
      <c r="CP340">
        <v>151328</v>
      </c>
      <c r="CQ340">
        <v>153440</v>
      </c>
      <c r="CR340">
        <v>156625</v>
      </c>
      <c r="CS340">
        <v>158059</v>
      </c>
      <c r="CT340">
        <v>163897</v>
      </c>
      <c r="CU340">
        <v>167987</v>
      </c>
      <c r="CV340">
        <v>171757</v>
      </c>
      <c r="CW340">
        <v>174523</v>
      </c>
      <c r="CX340">
        <v>177703</v>
      </c>
      <c r="CY340">
        <v>191267</v>
      </c>
      <c r="CZ340">
        <v>196864</v>
      </c>
      <c r="DA340">
        <v>198290</v>
      </c>
      <c r="DB340">
        <v>202367</v>
      </c>
      <c r="DC340">
        <v>205469</v>
      </c>
      <c r="DD340">
        <v>207736</v>
      </c>
      <c r="DE340">
        <v>213425</v>
      </c>
      <c r="DF340">
        <v>216808</v>
      </c>
      <c r="DG340">
        <v>218891</v>
      </c>
      <c r="DH340">
        <v>227299</v>
      </c>
      <c r="DI340">
        <v>227361</v>
      </c>
      <c r="DJ340">
        <v>233244</v>
      </c>
      <c r="DK340">
        <v>235808</v>
      </c>
      <c r="DL340">
        <v>243136</v>
      </c>
      <c r="DM340">
        <v>244684</v>
      </c>
      <c r="DN340">
        <v>255724</v>
      </c>
      <c r="DO340">
        <v>258741</v>
      </c>
      <c r="DP340">
        <v>269234</v>
      </c>
      <c r="DQ340">
        <v>266867</v>
      </c>
      <c r="DR340">
        <v>266376</v>
      </c>
      <c r="DS340">
        <v>266858</v>
      </c>
      <c r="DT340">
        <v>270606</v>
      </c>
      <c r="DU340">
        <v>272392</v>
      </c>
      <c r="DV340">
        <v>273215</v>
      </c>
      <c r="DW340">
        <v>274660</v>
      </c>
      <c r="DX340">
        <v>272609</v>
      </c>
      <c r="DY340">
        <v>269915</v>
      </c>
      <c r="DZ340">
        <v>271757</v>
      </c>
      <c r="EA340">
        <v>271630</v>
      </c>
      <c r="EB340">
        <v>270458</v>
      </c>
      <c r="EC340">
        <v>265520</v>
      </c>
      <c r="ED340">
        <v>264320</v>
      </c>
      <c r="EE340">
        <v>262561</v>
      </c>
      <c r="EF340">
        <v>258118</v>
      </c>
      <c r="EG340">
        <v>254701</v>
      </c>
      <c r="EH340">
        <v>250498</v>
      </c>
      <c r="EI340">
        <v>248906</v>
      </c>
      <c r="EJ340">
        <v>245830</v>
      </c>
      <c r="EK340">
        <v>241355</v>
      </c>
      <c r="EL340">
        <v>236137</v>
      </c>
      <c r="EM340">
        <v>234986</v>
      </c>
      <c r="EN340">
        <v>234150</v>
      </c>
      <c r="EO340">
        <v>231494</v>
      </c>
      <c r="EP340">
        <v>229442</v>
      </c>
      <c r="EQ340">
        <v>229019</v>
      </c>
      <c r="ER340">
        <v>225358</v>
      </c>
      <c r="ES340">
        <v>222737</v>
      </c>
      <c r="ET340">
        <v>221455</v>
      </c>
      <c r="EU340">
        <v>222103</v>
      </c>
      <c r="EV340">
        <v>222142</v>
      </c>
      <c r="EW340">
        <v>219833</v>
      </c>
      <c r="EX340">
        <v>0</v>
      </c>
    </row>
    <row r="341" spans="1:154">
      <c r="A341" t="s">
        <v>360</v>
      </c>
      <c r="B341">
        <v>5850</v>
      </c>
      <c r="C341">
        <v>1139415</v>
      </c>
      <c r="D341">
        <v>1184863</v>
      </c>
      <c r="E341">
        <v>1233248</v>
      </c>
      <c r="F341">
        <v>1276664</v>
      </c>
      <c r="G341">
        <v>1303716</v>
      </c>
      <c r="H341">
        <v>1322387</v>
      </c>
      <c r="I341">
        <v>1356695</v>
      </c>
      <c r="J341">
        <v>1397127</v>
      </c>
      <c r="K341">
        <v>1407659</v>
      </c>
      <c r="L341">
        <v>1442711</v>
      </c>
      <c r="M341">
        <v>1471422</v>
      </c>
      <c r="N341">
        <v>1500094</v>
      </c>
      <c r="O341">
        <v>1502153</v>
      </c>
      <c r="P341">
        <v>1524622</v>
      </c>
      <c r="Q341">
        <v>1532021</v>
      </c>
      <c r="R341">
        <v>1563647</v>
      </c>
      <c r="S341">
        <v>1552488</v>
      </c>
      <c r="T341">
        <v>1598805</v>
      </c>
      <c r="U341">
        <v>1653347</v>
      </c>
      <c r="V341">
        <v>1713013</v>
      </c>
      <c r="W341">
        <v>1744091</v>
      </c>
      <c r="X341">
        <v>1806585</v>
      </c>
      <c r="Y341">
        <v>1858060</v>
      </c>
      <c r="Z341">
        <v>1920462</v>
      </c>
      <c r="AA341">
        <v>1992338</v>
      </c>
      <c r="AB341">
        <v>2065429</v>
      </c>
      <c r="AC341">
        <v>2153786</v>
      </c>
      <c r="AD341">
        <v>2241328</v>
      </c>
      <c r="AE341">
        <v>2267971</v>
      </c>
      <c r="AF341">
        <v>2335640</v>
      </c>
      <c r="AG341">
        <v>2419584</v>
      </c>
      <c r="AH341">
        <v>2508520</v>
      </c>
      <c r="AI341">
        <v>2513240</v>
      </c>
      <c r="AJ341">
        <v>2603511</v>
      </c>
      <c r="AK341">
        <v>2680189</v>
      </c>
      <c r="AL341">
        <v>2710784</v>
      </c>
      <c r="AM341">
        <v>2751613</v>
      </c>
      <c r="AN341">
        <v>2837520</v>
      </c>
      <c r="AO341">
        <v>2914880</v>
      </c>
      <c r="AP341">
        <v>3000222</v>
      </c>
      <c r="AQ341">
        <v>3033228</v>
      </c>
      <c r="AR341">
        <v>3114483</v>
      </c>
      <c r="AS341">
        <v>3188955</v>
      </c>
      <c r="AT341">
        <v>3264934</v>
      </c>
      <c r="AU341">
        <v>3321172</v>
      </c>
      <c r="AV341">
        <v>3391378</v>
      </c>
      <c r="AW341">
        <v>3461219</v>
      </c>
      <c r="AX341">
        <v>3520915</v>
      </c>
      <c r="AY341">
        <v>3531066</v>
      </c>
      <c r="AZ341">
        <v>3598360</v>
      </c>
      <c r="BA341">
        <v>3645388</v>
      </c>
      <c r="BB341">
        <v>3720576</v>
      </c>
      <c r="BC341">
        <v>3732556</v>
      </c>
      <c r="BD341">
        <v>3778971</v>
      </c>
      <c r="BE341">
        <v>3842325</v>
      </c>
      <c r="BF341">
        <v>3920939</v>
      </c>
      <c r="BG341">
        <v>3926826</v>
      </c>
      <c r="BH341">
        <v>3994370</v>
      </c>
      <c r="BI341">
        <v>4087330</v>
      </c>
      <c r="BJ341">
        <v>4184492</v>
      </c>
      <c r="BK341">
        <v>4214327</v>
      </c>
      <c r="BL341">
        <v>4295540</v>
      </c>
      <c r="BM341">
        <v>4385196</v>
      </c>
      <c r="BN341">
        <v>4503949</v>
      </c>
      <c r="BO341">
        <v>4531514</v>
      </c>
      <c r="BP341">
        <v>4622716</v>
      </c>
      <c r="BQ341">
        <v>4733763</v>
      </c>
      <c r="BR341">
        <v>4826784</v>
      </c>
      <c r="BS341">
        <v>4885550</v>
      </c>
      <c r="BT341">
        <v>4983674</v>
      </c>
      <c r="BU341">
        <v>5076456</v>
      </c>
      <c r="BV341">
        <v>5174328</v>
      </c>
      <c r="BW341">
        <v>5213919</v>
      </c>
      <c r="BX341">
        <v>5308791</v>
      </c>
      <c r="BY341">
        <v>5415351</v>
      </c>
      <c r="BZ341">
        <v>5510821</v>
      </c>
      <c r="CA341">
        <v>5561032</v>
      </c>
      <c r="CB341">
        <v>5697109</v>
      </c>
      <c r="CC341">
        <v>5797923</v>
      </c>
      <c r="CD341">
        <v>5932892</v>
      </c>
      <c r="CE341">
        <v>6010998</v>
      </c>
      <c r="CF341">
        <v>6153895</v>
      </c>
      <c r="CG341">
        <v>6310040</v>
      </c>
      <c r="CH341">
        <v>6471452</v>
      </c>
      <c r="CI341">
        <v>6595480</v>
      </c>
      <c r="CJ341">
        <v>6738353</v>
      </c>
      <c r="CK341">
        <v>6921921</v>
      </c>
      <c r="CL341">
        <v>7057184</v>
      </c>
      <c r="CM341">
        <v>7103874</v>
      </c>
      <c r="CN341">
        <v>7302069</v>
      </c>
      <c r="CO341">
        <v>7546415</v>
      </c>
      <c r="CP341">
        <v>7670719</v>
      </c>
      <c r="CQ341">
        <v>7794579</v>
      </c>
      <c r="CR341">
        <v>7977023</v>
      </c>
      <c r="CS341">
        <v>8165441</v>
      </c>
      <c r="CT341">
        <v>8422079</v>
      </c>
      <c r="CU341">
        <v>8608301</v>
      </c>
      <c r="CV341">
        <v>8980137</v>
      </c>
      <c r="CW341">
        <v>9231051</v>
      </c>
      <c r="CX341">
        <v>9477267</v>
      </c>
      <c r="CY341">
        <v>9661106</v>
      </c>
      <c r="CZ341">
        <v>9971888</v>
      </c>
      <c r="DA341">
        <v>10230136</v>
      </c>
      <c r="DB341">
        <v>10610470</v>
      </c>
      <c r="DC341">
        <v>10799401</v>
      </c>
      <c r="DD341">
        <v>11118478</v>
      </c>
      <c r="DE341">
        <v>11457588</v>
      </c>
      <c r="DF341">
        <v>11741102</v>
      </c>
      <c r="DG341">
        <v>12092550</v>
      </c>
      <c r="DH341">
        <v>12421757</v>
      </c>
      <c r="DI341">
        <v>12747360</v>
      </c>
      <c r="DJ341">
        <v>13004536</v>
      </c>
      <c r="DK341">
        <v>13181747</v>
      </c>
      <c r="DL341">
        <v>13467657</v>
      </c>
      <c r="DM341">
        <v>13709185</v>
      </c>
      <c r="DN341">
        <v>13901288</v>
      </c>
      <c r="DO341">
        <v>14024024</v>
      </c>
      <c r="DP341">
        <v>13932471</v>
      </c>
      <c r="DQ341">
        <v>14069166</v>
      </c>
      <c r="DR341">
        <v>13765194</v>
      </c>
      <c r="DS341">
        <v>13585826</v>
      </c>
      <c r="DT341">
        <v>13553507</v>
      </c>
      <c r="DU341">
        <v>13550880</v>
      </c>
      <c r="DV341">
        <v>13534385</v>
      </c>
      <c r="DW341">
        <v>13407888</v>
      </c>
      <c r="DX341">
        <v>13365769</v>
      </c>
      <c r="DY341">
        <v>13337050</v>
      </c>
      <c r="DZ341">
        <v>13300821</v>
      </c>
      <c r="EA341">
        <v>13248852</v>
      </c>
      <c r="EB341">
        <v>13165098</v>
      </c>
      <c r="EC341">
        <v>13092500</v>
      </c>
      <c r="ED341">
        <v>13103950</v>
      </c>
      <c r="EE341">
        <v>13083213</v>
      </c>
      <c r="EF341">
        <v>13106266</v>
      </c>
      <c r="EG341">
        <v>13081261</v>
      </c>
      <c r="EH341">
        <v>13174822</v>
      </c>
      <c r="EI341">
        <v>13125319</v>
      </c>
      <c r="EJ341">
        <v>13142810</v>
      </c>
      <c r="EK341">
        <v>13265855</v>
      </c>
      <c r="EL341">
        <v>13337182</v>
      </c>
      <c r="EM341">
        <v>13330842</v>
      </c>
      <c r="EN341">
        <v>13497469</v>
      </c>
      <c r="EO341">
        <v>13625227</v>
      </c>
      <c r="EP341">
        <v>13714974</v>
      </c>
      <c r="EQ341">
        <v>13700004</v>
      </c>
      <c r="ER341">
        <v>13844769</v>
      </c>
      <c r="ES341">
        <v>13927017</v>
      </c>
      <c r="ET341">
        <v>14066316</v>
      </c>
      <c r="EU341">
        <v>14078867</v>
      </c>
      <c r="EV341">
        <v>14242492</v>
      </c>
      <c r="EW341">
        <v>14398131</v>
      </c>
      <c r="EX341">
        <v>0</v>
      </c>
    </row>
    <row r="342" spans="1:154">
      <c r="A342" t="s">
        <v>361</v>
      </c>
      <c r="B342">
        <v>5802</v>
      </c>
      <c r="C342">
        <v>733605</v>
      </c>
      <c r="D342">
        <v>763421</v>
      </c>
      <c r="E342">
        <v>795927</v>
      </c>
      <c r="F342">
        <v>826724</v>
      </c>
      <c r="G342">
        <v>856228</v>
      </c>
      <c r="H342">
        <v>873960</v>
      </c>
      <c r="I342">
        <v>901374</v>
      </c>
      <c r="J342">
        <v>926526</v>
      </c>
      <c r="K342">
        <v>940590</v>
      </c>
      <c r="L342">
        <v>964154</v>
      </c>
      <c r="M342">
        <v>981849</v>
      </c>
      <c r="N342">
        <v>998261</v>
      </c>
      <c r="O342">
        <v>1007909</v>
      </c>
      <c r="P342">
        <v>1019260</v>
      </c>
      <c r="Q342">
        <v>1017736</v>
      </c>
      <c r="R342">
        <v>1031175</v>
      </c>
      <c r="S342">
        <v>1026258</v>
      </c>
      <c r="T342">
        <v>1053751</v>
      </c>
      <c r="U342">
        <v>1087568</v>
      </c>
      <c r="V342">
        <v>1116384</v>
      </c>
      <c r="W342">
        <v>1144101</v>
      </c>
      <c r="X342">
        <v>1177677</v>
      </c>
      <c r="Y342">
        <v>1211497</v>
      </c>
      <c r="Z342">
        <v>1243294</v>
      </c>
      <c r="AA342">
        <v>1304981</v>
      </c>
      <c r="AB342">
        <v>1343287</v>
      </c>
      <c r="AC342">
        <v>1402164</v>
      </c>
      <c r="AD342">
        <v>1450249</v>
      </c>
      <c r="AE342">
        <v>1476952</v>
      </c>
      <c r="AF342">
        <v>1525857</v>
      </c>
      <c r="AG342">
        <v>1587994</v>
      </c>
      <c r="AH342">
        <v>1649024</v>
      </c>
      <c r="AI342">
        <v>1681564</v>
      </c>
      <c r="AJ342">
        <v>1752706</v>
      </c>
      <c r="AK342">
        <v>1802929</v>
      </c>
      <c r="AL342">
        <v>1828608</v>
      </c>
      <c r="AM342">
        <v>1875598</v>
      </c>
      <c r="AN342">
        <v>1942104</v>
      </c>
      <c r="AO342">
        <v>1999589</v>
      </c>
      <c r="AP342">
        <v>2054832</v>
      </c>
      <c r="AQ342">
        <v>2088877</v>
      </c>
      <c r="AR342">
        <v>2146493</v>
      </c>
      <c r="AS342">
        <v>2210690</v>
      </c>
      <c r="AT342">
        <v>2260115</v>
      </c>
      <c r="AU342">
        <v>2334912</v>
      </c>
      <c r="AV342">
        <v>2395411</v>
      </c>
      <c r="AW342">
        <v>2446737</v>
      </c>
      <c r="AX342">
        <v>2489255</v>
      </c>
      <c r="AY342">
        <v>2529152</v>
      </c>
      <c r="AZ342">
        <v>2590113</v>
      </c>
      <c r="BA342">
        <v>2613968</v>
      </c>
      <c r="BB342">
        <v>2667356</v>
      </c>
      <c r="BC342">
        <v>2707721</v>
      </c>
      <c r="BD342">
        <v>2740700</v>
      </c>
      <c r="BE342">
        <v>2795331</v>
      </c>
      <c r="BF342">
        <v>2840356</v>
      </c>
      <c r="BG342">
        <v>2854173</v>
      </c>
      <c r="BH342">
        <v>2907780</v>
      </c>
      <c r="BI342">
        <v>2957928</v>
      </c>
      <c r="BJ342">
        <v>2999034</v>
      </c>
      <c r="BK342">
        <v>3029307</v>
      </c>
      <c r="BL342">
        <v>3074386</v>
      </c>
      <c r="BM342">
        <v>3120742</v>
      </c>
      <c r="BN342">
        <v>3165543</v>
      </c>
      <c r="BO342">
        <v>3191485</v>
      </c>
      <c r="BP342">
        <v>3237688</v>
      </c>
      <c r="BQ342">
        <v>3289129</v>
      </c>
      <c r="BR342">
        <v>3319182</v>
      </c>
      <c r="BS342">
        <v>3377527</v>
      </c>
      <c r="BT342">
        <v>3430888</v>
      </c>
      <c r="BU342">
        <v>3488050</v>
      </c>
      <c r="BV342">
        <v>3537293</v>
      </c>
      <c r="BW342">
        <v>3579572</v>
      </c>
      <c r="BX342">
        <v>3631000</v>
      </c>
      <c r="BY342">
        <v>3716020</v>
      </c>
      <c r="BZ342">
        <v>3753196</v>
      </c>
      <c r="CA342">
        <v>3808422</v>
      </c>
      <c r="CB342">
        <v>3886925</v>
      </c>
      <c r="CC342">
        <v>3963618</v>
      </c>
      <c r="CD342">
        <v>4054655</v>
      </c>
      <c r="CE342">
        <v>4133871</v>
      </c>
      <c r="CF342">
        <v>4230370</v>
      </c>
      <c r="CG342">
        <v>4348385</v>
      </c>
      <c r="CH342">
        <v>4431564</v>
      </c>
      <c r="CI342">
        <v>4493812</v>
      </c>
      <c r="CJ342">
        <v>4606196</v>
      </c>
      <c r="CK342">
        <v>4718906</v>
      </c>
      <c r="CL342">
        <v>4813874</v>
      </c>
      <c r="CM342">
        <v>4898473</v>
      </c>
      <c r="CN342">
        <v>5059297</v>
      </c>
      <c r="CO342">
        <v>5207639</v>
      </c>
      <c r="CP342">
        <v>5322036</v>
      </c>
      <c r="CQ342">
        <v>5459539</v>
      </c>
      <c r="CR342">
        <v>5635617</v>
      </c>
      <c r="CS342">
        <v>5830630</v>
      </c>
      <c r="CT342">
        <v>6028047</v>
      </c>
      <c r="CU342">
        <v>6202905</v>
      </c>
      <c r="CV342">
        <v>6461330</v>
      </c>
      <c r="CW342">
        <v>6703082</v>
      </c>
      <c r="CX342">
        <v>6909820</v>
      </c>
      <c r="CY342">
        <v>7083571</v>
      </c>
      <c r="CZ342">
        <v>7357478</v>
      </c>
      <c r="DA342">
        <v>7598224</v>
      </c>
      <c r="DB342">
        <v>7859078</v>
      </c>
      <c r="DC342">
        <v>8073949</v>
      </c>
      <c r="DD342">
        <v>8355816</v>
      </c>
      <c r="DE342">
        <v>8653020</v>
      </c>
      <c r="DF342">
        <v>8912714</v>
      </c>
      <c r="DG342">
        <v>9217996</v>
      </c>
      <c r="DH342">
        <v>9519743</v>
      </c>
      <c r="DI342">
        <v>9758648</v>
      </c>
      <c r="DJ342">
        <v>9910254</v>
      </c>
      <c r="DK342">
        <v>10123491</v>
      </c>
      <c r="DL342">
        <v>10323780</v>
      </c>
      <c r="DM342">
        <v>10508054</v>
      </c>
      <c r="DN342">
        <v>10613076</v>
      </c>
      <c r="DO342">
        <v>10694240</v>
      </c>
      <c r="DP342">
        <v>10692159</v>
      </c>
      <c r="DQ342">
        <v>10669709</v>
      </c>
      <c r="DR342">
        <v>10595560</v>
      </c>
      <c r="DS342">
        <v>10598582</v>
      </c>
      <c r="DT342">
        <v>10562182</v>
      </c>
      <c r="DU342">
        <v>10503665</v>
      </c>
      <c r="DV342">
        <v>10453634</v>
      </c>
      <c r="DW342">
        <v>10321234</v>
      </c>
      <c r="DX342">
        <v>10255889</v>
      </c>
      <c r="DY342">
        <v>10175538</v>
      </c>
      <c r="DZ342">
        <v>9970939</v>
      </c>
      <c r="EA342">
        <v>9916518</v>
      </c>
      <c r="EB342">
        <v>9858633</v>
      </c>
      <c r="EC342">
        <v>9807720</v>
      </c>
      <c r="ED342">
        <v>9755997</v>
      </c>
      <c r="EE342">
        <v>9698699</v>
      </c>
      <c r="EF342">
        <v>9641427</v>
      </c>
      <c r="EG342">
        <v>9596199</v>
      </c>
      <c r="EH342">
        <v>9549772</v>
      </c>
      <c r="EI342">
        <v>9501633</v>
      </c>
      <c r="EJ342">
        <v>9469610</v>
      </c>
      <c r="EK342">
        <v>9482490</v>
      </c>
      <c r="EL342">
        <v>9466819</v>
      </c>
      <c r="EM342">
        <v>9439716</v>
      </c>
      <c r="EN342">
        <v>9436216</v>
      </c>
      <c r="EO342">
        <v>9449727</v>
      </c>
      <c r="EP342">
        <v>9461074</v>
      </c>
      <c r="EQ342">
        <v>9433560</v>
      </c>
      <c r="ER342">
        <v>9475441</v>
      </c>
      <c r="ES342">
        <v>9522857</v>
      </c>
      <c r="ET342">
        <v>9547191</v>
      </c>
      <c r="EU342">
        <v>9565722</v>
      </c>
      <c r="EV342">
        <v>9621214</v>
      </c>
      <c r="EW342">
        <v>9707467</v>
      </c>
      <c r="EX342">
        <v>0</v>
      </c>
    </row>
    <row r="343" spans="1:154">
      <c r="A343" t="s">
        <v>362</v>
      </c>
      <c r="B343">
        <v>5804</v>
      </c>
      <c r="C343">
        <v>313819</v>
      </c>
      <c r="D343">
        <v>327319</v>
      </c>
      <c r="E343">
        <v>341528</v>
      </c>
      <c r="F343">
        <v>354616</v>
      </c>
      <c r="G343">
        <v>349662</v>
      </c>
      <c r="H343">
        <v>345637</v>
      </c>
      <c r="I343">
        <v>350336</v>
      </c>
      <c r="J343">
        <v>358044</v>
      </c>
      <c r="K343">
        <v>353902</v>
      </c>
      <c r="L343">
        <v>361610</v>
      </c>
      <c r="M343">
        <v>371928</v>
      </c>
      <c r="N343">
        <v>377882</v>
      </c>
      <c r="O343">
        <v>373537</v>
      </c>
      <c r="P343">
        <v>380887</v>
      </c>
      <c r="Q343">
        <v>386815</v>
      </c>
      <c r="R343">
        <v>396718</v>
      </c>
      <c r="S343">
        <v>391910</v>
      </c>
      <c r="T343">
        <v>403838</v>
      </c>
      <c r="U343">
        <v>420612</v>
      </c>
      <c r="V343">
        <v>444878</v>
      </c>
      <c r="W343">
        <v>452010</v>
      </c>
      <c r="X343">
        <v>479799</v>
      </c>
      <c r="Y343">
        <v>501839</v>
      </c>
      <c r="Z343">
        <v>526584</v>
      </c>
      <c r="AA343">
        <v>536023</v>
      </c>
      <c r="AB343">
        <v>559592</v>
      </c>
      <c r="AC343">
        <v>585905</v>
      </c>
      <c r="AD343">
        <v>610574</v>
      </c>
      <c r="AE343">
        <v>606799</v>
      </c>
      <c r="AF343">
        <v>627891</v>
      </c>
      <c r="AG343">
        <v>649888</v>
      </c>
      <c r="AH343">
        <v>666355</v>
      </c>
      <c r="AI343">
        <v>644317</v>
      </c>
      <c r="AJ343">
        <v>660313</v>
      </c>
      <c r="AK343">
        <v>679637</v>
      </c>
      <c r="AL343">
        <v>698640</v>
      </c>
      <c r="AM343">
        <v>693732</v>
      </c>
      <c r="AN343">
        <v>710128</v>
      </c>
      <c r="AO343">
        <v>725838</v>
      </c>
      <c r="AP343">
        <v>745206</v>
      </c>
      <c r="AQ343">
        <v>753193</v>
      </c>
      <c r="AR343">
        <v>769617</v>
      </c>
      <c r="AS343">
        <v>784207</v>
      </c>
      <c r="AT343">
        <v>809285</v>
      </c>
      <c r="AU343">
        <v>792320</v>
      </c>
      <c r="AV343">
        <v>798712</v>
      </c>
      <c r="AW343">
        <v>812302</v>
      </c>
      <c r="AX343">
        <v>824391</v>
      </c>
      <c r="AY343">
        <v>802207</v>
      </c>
      <c r="AZ343">
        <v>801306</v>
      </c>
      <c r="BA343">
        <v>802500</v>
      </c>
      <c r="BB343">
        <v>815581</v>
      </c>
      <c r="BC343">
        <v>793353</v>
      </c>
      <c r="BD343">
        <v>792332</v>
      </c>
      <c r="BE343">
        <v>801933</v>
      </c>
      <c r="BF343">
        <v>824769</v>
      </c>
      <c r="BG343">
        <v>807262</v>
      </c>
      <c r="BH343">
        <v>818662</v>
      </c>
      <c r="BI343">
        <v>842668</v>
      </c>
      <c r="BJ343">
        <v>886169</v>
      </c>
      <c r="BK343">
        <v>883876</v>
      </c>
      <c r="BL343">
        <v>918580</v>
      </c>
      <c r="BM343">
        <v>959953</v>
      </c>
      <c r="BN343">
        <v>1021168</v>
      </c>
      <c r="BO343">
        <v>1024546</v>
      </c>
      <c r="BP343">
        <v>1063126</v>
      </c>
      <c r="BQ343">
        <v>1109599</v>
      </c>
      <c r="BR343">
        <v>1168160</v>
      </c>
      <c r="BS343">
        <v>1162207</v>
      </c>
      <c r="BT343">
        <v>1196579</v>
      </c>
      <c r="BU343">
        <v>1229847</v>
      </c>
      <c r="BV343">
        <v>1273878</v>
      </c>
      <c r="BW343">
        <v>1254175</v>
      </c>
      <c r="BX343">
        <v>1278038</v>
      </c>
      <c r="BY343">
        <v>1305805</v>
      </c>
      <c r="BZ343">
        <v>1344165</v>
      </c>
      <c r="CA343">
        <v>1324043</v>
      </c>
      <c r="CB343">
        <v>1367744</v>
      </c>
      <c r="CC343">
        <v>1400718</v>
      </c>
      <c r="CD343">
        <v>1441272</v>
      </c>
      <c r="CE343">
        <v>1442398</v>
      </c>
      <c r="CF343">
        <v>1471581</v>
      </c>
      <c r="CG343">
        <v>1511895</v>
      </c>
      <c r="CH343">
        <v>1553622</v>
      </c>
      <c r="CI343">
        <v>1553765</v>
      </c>
      <c r="CJ343">
        <v>1601771</v>
      </c>
      <c r="CK343">
        <v>1667073</v>
      </c>
      <c r="CL343">
        <v>1741267</v>
      </c>
      <c r="CM343">
        <v>1749724</v>
      </c>
      <c r="CN343">
        <v>1784249</v>
      </c>
      <c r="CO343">
        <v>1814351</v>
      </c>
      <c r="CP343">
        <v>1891827</v>
      </c>
      <c r="CQ343">
        <v>1883516</v>
      </c>
      <c r="CR343">
        <v>1917644</v>
      </c>
      <c r="CS343">
        <v>1951608</v>
      </c>
      <c r="CT343">
        <v>1997008</v>
      </c>
      <c r="CU343">
        <v>1989123</v>
      </c>
      <c r="CV343">
        <v>2021930</v>
      </c>
      <c r="CW343">
        <v>2059675</v>
      </c>
      <c r="CX343">
        <v>2102932</v>
      </c>
      <c r="CY343">
        <v>2096472</v>
      </c>
      <c r="CZ343">
        <v>2114539</v>
      </c>
      <c r="DA343">
        <v>2164875</v>
      </c>
      <c r="DB343">
        <v>2220119</v>
      </c>
      <c r="DC343">
        <v>2204974</v>
      </c>
      <c r="DD343">
        <v>2232389</v>
      </c>
      <c r="DE343">
        <v>2278385</v>
      </c>
      <c r="DF343">
        <v>2320555</v>
      </c>
      <c r="DG343">
        <v>2337585</v>
      </c>
      <c r="DH343">
        <v>2349611</v>
      </c>
      <c r="DI343">
        <v>2411441</v>
      </c>
      <c r="DJ343">
        <v>2456716</v>
      </c>
      <c r="DK343">
        <v>2440267</v>
      </c>
      <c r="DL343">
        <v>2477193</v>
      </c>
      <c r="DM343">
        <v>2555820</v>
      </c>
      <c r="DN343">
        <v>2609880</v>
      </c>
      <c r="DO343">
        <v>2602465</v>
      </c>
      <c r="DP343">
        <v>2620825</v>
      </c>
      <c r="DQ343">
        <v>2644119</v>
      </c>
      <c r="DR343">
        <v>2644184</v>
      </c>
      <c r="DS343">
        <v>2578630</v>
      </c>
      <c r="DT343">
        <v>2549264</v>
      </c>
      <c r="DU343">
        <v>2559110</v>
      </c>
      <c r="DV343">
        <v>2555390</v>
      </c>
      <c r="DW343">
        <v>2493546</v>
      </c>
      <c r="DX343">
        <v>2478859</v>
      </c>
      <c r="DY343">
        <v>2504217</v>
      </c>
      <c r="DZ343">
        <v>2647203</v>
      </c>
      <c r="EA343">
        <v>2629196</v>
      </c>
      <c r="EB343">
        <v>2654278</v>
      </c>
      <c r="EC343">
        <v>2703868</v>
      </c>
      <c r="ED343">
        <v>2758267</v>
      </c>
      <c r="EE343">
        <v>2747543</v>
      </c>
      <c r="EF343">
        <v>2796897</v>
      </c>
      <c r="EG343">
        <v>2856745</v>
      </c>
      <c r="EH343">
        <v>2920354</v>
      </c>
      <c r="EI343">
        <v>2921225</v>
      </c>
      <c r="EJ343">
        <v>2964518</v>
      </c>
      <c r="EK343">
        <v>3035531</v>
      </c>
      <c r="EL343">
        <v>3096199</v>
      </c>
      <c r="EM343">
        <v>3102972</v>
      </c>
      <c r="EN343">
        <v>3170586</v>
      </c>
      <c r="EO343">
        <v>3249427</v>
      </c>
      <c r="EP343">
        <v>3317991</v>
      </c>
      <c r="EQ343">
        <v>3322829</v>
      </c>
      <c r="ER343">
        <v>3397816</v>
      </c>
      <c r="ES343">
        <v>3481351</v>
      </c>
      <c r="ET343">
        <v>3535728</v>
      </c>
      <c r="EU343">
        <v>3539367</v>
      </c>
      <c r="EV343">
        <v>3605325</v>
      </c>
      <c r="EW343">
        <v>3695987</v>
      </c>
      <c r="EX343">
        <v>0</v>
      </c>
    </row>
    <row r="344" spans="1:154">
      <c r="A344" t="s">
        <v>364</v>
      </c>
      <c r="B344">
        <v>5816</v>
      </c>
      <c r="C344">
        <v>18725</v>
      </c>
      <c r="D344">
        <v>16781</v>
      </c>
      <c r="E344">
        <v>15675</v>
      </c>
      <c r="F344">
        <v>15841</v>
      </c>
      <c r="G344">
        <v>14815</v>
      </c>
      <c r="H344">
        <v>17010</v>
      </c>
      <c r="I344">
        <v>15861</v>
      </c>
      <c r="J344">
        <v>17469</v>
      </c>
      <c r="K344">
        <v>18657</v>
      </c>
      <c r="L344">
        <v>19654</v>
      </c>
      <c r="M344">
        <v>18736</v>
      </c>
      <c r="N344">
        <v>20911</v>
      </c>
      <c r="O344">
        <v>19071</v>
      </c>
      <c r="P344">
        <v>20733</v>
      </c>
      <c r="Q344">
        <v>20160</v>
      </c>
      <c r="R344">
        <v>22220</v>
      </c>
      <c r="S344">
        <v>17677</v>
      </c>
      <c r="T344">
        <v>16842</v>
      </c>
      <c r="U344">
        <v>17026</v>
      </c>
      <c r="V344">
        <v>20370</v>
      </c>
      <c r="W344">
        <v>15588</v>
      </c>
      <c r="X344">
        <v>13451</v>
      </c>
      <c r="Y344">
        <v>9643</v>
      </c>
      <c r="Z344">
        <v>13586</v>
      </c>
      <c r="AA344">
        <v>12984</v>
      </c>
      <c r="AB344">
        <v>19535</v>
      </c>
      <c r="AC344">
        <v>15162</v>
      </c>
      <c r="AD344">
        <v>19014</v>
      </c>
      <c r="AE344">
        <v>18298</v>
      </c>
      <c r="AF344">
        <v>12210</v>
      </c>
      <c r="AG344">
        <v>6335</v>
      </c>
      <c r="AH344">
        <v>17485</v>
      </c>
      <c r="AI344">
        <v>15274</v>
      </c>
      <c r="AJ344">
        <v>13986</v>
      </c>
      <c r="AK344">
        <v>19189</v>
      </c>
      <c r="AL344">
        <v>17870</v>
      </c>
      <c r="AM344">
        <v>16412</v>
      </c>
      <c r="AN344">
        <v>17010</v>
      </c>
      <c r="AO344">
        <v>18247</v>
      </c>
      <c r="AP344">
        <v>18250</v>
      </c>
      <c r="AQ344">
        <v>15443</v>
      </c>
      <c r="AR344">
        <v>14505</v>
      </c>
      <c r="AS344">
        <v>8084</v>
      </c>
      <c r="AT344">
        <v>8705</v>
      </c>
      <c r="AU344">
        <v>1295</v>
      </c>
      <c r="AV344">
        <v>1994</v>
      </c>
      <c r="AW344">
        <v>10161</v>
      </c>
      <c r="AX344">
        <v>9592</v>
      </c>
      <c r="AY344">
        <v>-1415</v>
      </c>
      <c r="AZ344">
        <v>2413</v>
      </c>
      <c r="BA344">
        <v>12142</v>
      </c>
      <c r="BB344">
        <v>7740</v>
      </c>
      <c r="BC344">
        <v>3291</v>
      </c>
      <c r="BD344">
        <v>9630</v>
      </c>
      <c r="BE344">
        <v>5834</v>
      </c>
      <c r="BF344">
        <v>14729</v>
      </c>
      <c r="BG344">
        <v>14762</v>
      </c>
      <c r="BH344">
        <v>14830</v>
      </c>
      <c r="BI344">
        <v>21365</v>
      </c>
      <c r="BJ344">
        <v>23573</v>
      </c>
      <c r="BK344">
        <v>25143</v>
      </c>
      <c r="BL344">
        <v>25786</v>
      </c>
      <c r="BM344">
        <v>28984</v>
      </c>
      <c r="BN344">
        <v>32285</v>
      </c>
      <c r="BO344">
        <v>34589</v>
      </c>
      <c r="BP344">
        <v>40095</v>
      </c>
      <c r="BQ344">
        <v>42581</v>
      </c>
      <c r="BR344">
        <v>50796</v>
      </c>
      <c r="BS344">
        <v>35314</v>
      </c>
      <c r="BT344">
        <v>43517</v>
      </c>
      <c r="BU344">
        <v>44015</v>
      </c>
      <c r="BV344">
        <v>40683</v>
      </c>
      <c r="BW344">
        <v>50456</v>
      </c>
      <c r="BX344">
        <v>58672</v>
      </c>
      <c r="BY344">
        <v>34233</v>
      </c>
      <c r="BZ344">
        <v>50518</v>
      </c>
      <c r="CA344">
        <v>53429</v>
      </c>
      <c r="CB344">
        <v>53403</v>
      </c>
      <c r="CC344">
        <v>43941</v>
      </c>
      <c r="CD344">
        <v>42942</v>
      </c>
      <c r="CE344">
        <v>36259</v>
      </c>
      <c r="CF344">
        <v>30726</v>
      </c>
      <c r="CG344">
        <v>25178</v>
      </c>
      <c r="CH344">
        <v>19336</v>
      </c>
      <c r="CI344">
        <v>19478</v>
      </c>
      <c r="CJ344">
        <v>15223</v>
      </c>
      <c r="CK344">
        <v>13665</v>
      </c>
      <c r="CL344">
        <v>14942</v>
      </c>
      <c r="CM344">
        <v>3712</v>
      </c>
      <c r="CN344">
        <v>4297</v>
      </c>
      <c r="CO344">
        <v>5302</v>
      </c>
      <c r="CP344">
        <v>-1204</v>
      </c>
      <c r="CQ344">
        <v>-5127</v>
      </c>
      <c r="CR344">
        <v>-14386</v>
      </c>
      <c r="CS344">
        <v>-37337</v>
      </c>
      <c r="CT344">
        <v>-25207</v>
      </c>
      <c r="CU344">
        <v>-18144</v>
      </c>
      <c r="CV344">
        <v>-28273</v>
      </c>
      <c r="CW344">
        <v>-36913</v>
      </c>
      <c r="CX344">
        <v>3200</v>
      </c>
      <c r="CY344">
        <v>465</v>
      </c>
      <c r="CZ344">
        <v>2236</v>
      </c>
      <c r="DA344">
        <v>-25629</v>
      </c>
      <c r="DB344">
        <v>-16823</v>
      </c>
      <c r="DC344">
        <v>-31140</v>
      </c>
      <c r="DD344">
        <v>-21297</v>
      </c>
      <c r="DE344">
        <v>-21366</v>
      </c>
      <c r="DF344">
        <v>-16519</v>
      </c>
      <c r="DG344">
        <v>-9734</v>
      </c>
      <c r="DH344">
        <v>5042</v>
      </c>
      <c r="DI344">
        <v>12825</v>
      </c>
      <c r="DJ344">
        <v>30935</v>
      </c>
      <c r="DK344">
        <v>20530</v>
      </c>
      <c r="DL344">
        <v>9712</v>
      </c>
      <c r="DM344">
        <v>21164</v>
      </c>
      <c r="DN344">
        <v>21793</v>
      </c>
      <c r="DO344">
        <v>30738</v>
      </c>
      <c r="DP344">
        <v>-4213</v>
      </c>
      <c r="DQ344">
        <v>20549</v>
      </c>
      <c r="DR344">
        <v>26429</v>
      </c>
      <c r="DS344">
        <v>-60860</v>
      </c>
      <c r="DT344">
        <v>-42085</v>
      </c>
      <c r="DU344">
        <v>-22139</v>
      </c>
      <c r="DV344">
        <v>-15882</v>
      </c>
      <c r="DW344">
        <v>57350</v>
      </c>
      <c r="DX344">
        <v>73317</v>
      </c>
      <c r="DY344">
        <v>80960</v>
      </c>
      <c r="DZ344">
        <v>61036</v>
      </c>
      <c r="EA344">
        <v>45030</v>
      </c>
      <c r="EB344">
        <v>-1650</v>
      </c>
      <c r="EC344">
        <v>-11046</v>
      </c>
      <c r="ED344">
        <v>11534</v>
      </c>
      <c r="EE344">
        <v>31716</v>
      </c>
      <c r="EF344">
        <v>87302</v>
      </c>
      <c r="EG344">
        <v>23120</v>
      </c>
      <c r="EH344">
        <v>62636</v>
      </c>
      <c r="EI344">
        <v>56319</v>
      </c>
      <c r="EJ344">
        <v>64627</v>
      </c>
      <c r="EK344">
        <v>91974</v>
      </c>
      <c r="EL344">
        <v>90825</v>
      </c>
      <c r="EM344">
        <v>122724</v>
      </c>
      <c r="EN344">
        <v>167047</v>
      </c>
      <c r="EO344">
        <v>185120</v>
      </c>
      <c r="EP344">
        <v>211904</v>
      </c>
      <c r="EQ344">
        <v>232531</v>
      </c>
      <c r="ER344">
        <v>246337</v>
      </c>
      <c r="ES344">
        <v>268663</v>
      </c>
      <c r="ET344">
        <v>325676</v>
      </c>
      <c r="EU344">
        <v>337666</v>
      </c>
      <c r="EV344">
        <v>366268</v>
      </c>
      <c r="EW344">
        <v>319216</v>
      </c>
      <c r="EX344">
        <v>0</v>
      </c>
    </row>
    <row r="345" spans="1:154">
      <c r="A345" t="s">
        <v>367</v>
      </c>
      <c r="B345">
        <v>5916</v>
      </c>
      <c r="C345">
        <v>17231</v>
      </c>
      <c r="D345">
        <v>17267</v>
      </c>
      <c r="E345">
        <v>17504</v>
      </c>
      <c r="F345">
        <v>17612</v>
      </c>
      <c r="G345">
        <v>17563</v>
      </c>
      <c r="H345">
        <v>17876</v>
      </c>
      <c r="I345">
        <v>18332</v>
      </c>
      <c r="J345">
        <v>18256</v>
      </c>
      <c r="K345">
        <v>18449</v>
      </c>
      <c r="L345">
        <v>18723</v>
      </c>
      <c r="M345">
        <v>19007</v>
      </c>
      <c r="N345">
        <v>19053</v>
      </c>
      <c r="O345">
        <v>19928</v>
      </c>
      <c r="P345">
        <v>20311</v>
      </c>
      <c r="Q345">
        <v>20477</v>
      </c>
      <c r="R345">
        <v>20918</v>
      </c>
      <c r="S345">
        <v>22457</v>
      </c>
      <c r="T345">
        <v>23741</v>
      </c>
      <c r="U345">
        <v>25988</v>
      </c>
      <c r="V345">
        <v>28428</v>
      </c>
      <c r="W345">
        <v>31848</v>
      </c>
      <c r="X345">
        <v>33865</v>
      </c>
      <c r="Y345">
        <v>34963</v>
      </c>
      <c r="Z345">
        <v>35354</v>
      </c>
      <c r="AA345">
        <v>37066</v>
      </c>
      <c r="AB345">
        <v>37192</v>
      </c>
      <c r="AC345">
        <v>37771</v>
      </c>
      <c r="AD345">
        <v>38572</v>
      </c>
      <c r="AE345">
        <v>40124</v>
      </c>
      <c r="AF345">
        <v>43241</v>
      </c>
      <c r="AG345">
        <v>45612</v>
      </c>
      <c r="AH345">
        <v>43240</v>
      </c>
      <c r="AI345">
        <v>46062</v>
      </c>
      <c r="AJ345">
        <v>46958</v>
      </c>
      <c r="AK345">
        <v>46719</v>
      </c>
      <c r="AL345">
        <v>49546</v>
      </c>
      <c r="AM345">
        <v>51563</v>
      </c>
      <c r="AN345">
        <v>52827</v>
      </c>
      <c r="AO345">
        <v>54090</v>
      </c>
      <c r="AP345">
        <v>62742</v>
      </c>
      <c r="AQ345">
        <v>64956</v>
      </c>
      <c r="AR345">
        <v>66682</v>
      </c>
      <c r="AS345">
        <v>68246</v>
      </c>
      <c r="AT345">
        <v>69972</v>
      </c>
      <c r="AU345">
        <v>71695</v>
      </c>
      <c r="AV345">
        <v>73244</v>
      </c>
      <c r="AW345">
        <v>74967</v>
      </c>
      <c r="AX345">
        <v>77205</v>
      </c>
      <c r="AY345">
        <v>79343</v>
      </c>
      <c r="AZ345">
        <v>81480</v>
      </c>
      <c r="BA345">
        <v>83618</v>
      </c>
      <c r="BB345">
        <v>85756</v>
      </c>
      <c r="BC345">
        <v>87400</v>
      </c>
      <c r="BD345">
        <v>89045</v>
      </c>
      <c r="BE345">
        <v>90689</v>
      </c>
      <c r="BF345">
        <v>92333</v>
      </c>
      <c r="BG345">
        <v>94824</v>
      </c>
      <c r="BH345">
        <v>97314</v>
      </c>
      <c r="BI345">
        <v>99805</v>
      </c>
      <c r="BJ345">
        <v>103019</v>
      </c>
      <c r="BK345">
        <v>102813</v>
      </c>
      <c r="BL345">
        <v>102609</v>
      </c>
      <c r="BM345">
        <v>102404</v>
      </c>
      <c r="BN345">
        <v>102198</v>
      </c>
      <c r="BO345">
        <v>102058</v>
      </c>
      <c r="BP345">
        <v>101918</v>
      </c>
      <c r="BQ345">
        <v>101778</v>
      </c>
      <c r="BR345">
        <v>101639</v>
      </c>
      <c r="BS345">
        <v>102665</v>
      </c>
      <c r="BT345">
        <v>103691</v>
      </c>
      <c r="BU345">
        <v>104717</v>
      </c>
      <c r="BV345">
        <v>105743</v>
      </c>
      <c r="BW345">
        <v>106506</v>
      </c>
      <c r="BX345">
        <v>107269</v>
      </c>
      <c r="BY345">
        <v>108032</v>
      </c>
      <c r="BZ345">
        <v>108795</v>
      </c>
      <c r="CA345">
        <v>111264</v>
      </c>
      <c r="CB345">
        <v>113734</v>
      </c>
      <c r="CC345">
        <v>116204</v>
      </c>
      <c r="CD345">
        <v>118674</v>
      </c>
      <c r="CE345">
        <v>119308</v>
      </c>
      <c r="CF345">
        <v>119942</v>
      </c>
      <c r="CG345">
        <v>120576</v>
      </c>
      <c r="CH345">
        <v>121211</v>
      </c>
      <c r="CI345">
        <v>124115</v>
      </c>
      <c r="CJ345">
        <v>127020</v>
      </c>
      <c r="CK345">
        <v>129925</v>
      </c>
      <c r="CL345">
        <v>132829</v>
      </c>
      <c r="CM345">
        <v>136404</v>
      </c>
      <c r="CN345">
        <v>138930</v>
      </c>
      <c r="CO345">
        <v>140614</v>
      </c>
      <c r="CP345">
        <v>141658</v>
      </c>
      <c r="CQ345">
        <v>144700</v>
      </c>
      <c r="CR345">
        <v>147743</v>
      </c>
      <c r="CS345">
        <v>150785</v>
      </c>
      <c r="CT345">
        <v>153828</v>
      </c>
      <c r="CU345">
        <v>155394</v>
      </c>
      <c r="CV345">
        <v>156961</v>
      </c>
      <c r="CW345">
        <v>158528</v>
      </c>
      <c r="CX345">
        <v>160095</v>
      </c>
      <c r="CY345">
        <v>161333</v>
      </c>
      <c r="CZ345">
        <v>162571</v>
      </c>
      <c r="DA345">
        <v>163809</v>
      </c>
      <c r="DB345">
        <v>165047</v>
      </c>
      <c r="DC345">
        <v>167050</v>
      </c>
      <c r="DD345">
        <v>168977</v>
      </c>
      <c r="DE345">
        <v>170904</v>
      </c>
      <c r="DF345">
        <v>172831</v>
      </c>
      <c r="DG345">
        <v>177298</v>
      </c>
      <c r="DH345">
        <v>181766</v>
      </c>
      <c r="DI345">
        <v>186234</v>
      </c>
      <c r="DJ345">
        <v>190701</v>
      </c>
      <c r="DK345">
        <v>194018</v>
      </c>
      <c r="DL345">
        <v>197334</v>
      </c>
      <c r="DM345">
        <v>200650</v>
      </c>
      <c r="DN345">
        <v>203966</v>
      </c>
      <c r="DO345">
        <v>203208</v>
      </c>
      <c r="DP345">
        <v>202450</v>
      </c>
      <c r="DQ345">
        <v>201692</v>
      </c>
      <c r="DR345">
        <v>200934</v>
      </c>
      <c r="DS345">
        <v>201607</v>
      </c>
      <c r="DT345">
        <v>202451</v>
      </c>
      <c r="DU345">
        <v>203424</v>
      </c>
      <c r="DV345">
        <v>204495</v>
      </c>
      <c r="DW345">
        <v>205061</v>
      </c>
      <c r="DX345">
        <v>205972</v>
      </c>
      <c r="DY345">
        <v>206784</v>
      </c>
      <c r="DZ345">
        <v>207259</v>
      </c>
      <c r="EA345">
        <v>205942</v>
      </c>
      <c r="EB345">
        <v>204033</v>
      </c>
      <c r="EC345">
        <v>202158</v>
      </c>
      <c r="ED345">
        <v>201148</v>
      </c>
      <c r="EE345">
        <v>199694</v>
      </c>
      <c r="EF345">
        <v>198487</v>
      </c>
      <c r="EG345">
        <v>197708</v>
      </c>
      <c r="EH345">
        <v>198917</v>
      </c>
      <c r="EI345">
        <v>198756</v>
      </c>
      <c r="EJ345">
        <v>200663</v>
      </c>
      <c r="EK345">
        <v>201168</v>
      </c>
      <c r="EL345">
        <v>202730</v>
      </c>
      <c r="EM345">
        <v>203689</v>
      </c>
      <c r="EN345">
        <v>205467</v>
      </c>
      <c r="EO345">
        <v>207553</v>
      </c>
      <c r="EP345">
        <v>210188</v>
      </c>
      <c r="EQ345">
        <v>212007</v>
      </c>
      <c r="ER345">
        <v>214956</v>
      </c>
      <c r="ES345">
        <v>217488</v>
      </c>
      <c r="ET345">
        <v>220449</v>
      </c>
      <c r="EU345">
        <v>222342</v>
      </c>
      <c r="EV345">
        <v>224897</v>
      </c>
      <c r="EW345">
        <v>227832</v>
      </c>
      <c r="EX345">
        <v>0</v>
      </c>
    </row>
    <row r="346" spans="1:154">
      <c r="A346" t="s">
        <v>365</v>
      </c>
      <c r="B346">
        <v>5818</v>
      </c>
      <c r="C346">
        <v>56035</v>
      </c>
      <c r="D346">
        <v>60075</v>
      </c>
      <c r="E346">
        <v>62614</v>
      </c>
      <c r="F346">
        <v>61871</v>
      </c>
      <c r="G346">
        <v>65448</v>
      </c>
      <c r="H346">
        <v>67904</v>
      </c>
      <c r="I346">
        <v>70792</v>
      </c>
      <c r="J346">
        <v>76832</v>
      </c>
      <c r="K346">
        <v>76061</v>
      </c>
      <c r="L346">
        <v>78570</v>
      </c>
      <c r="M346">
        <v>79902</v>
      </c>
      <c r="N346">
        <v>83987</v>
      </c>
      <c r="O346">
        <v>81708</v>
      </c>
      <c r="P346">
        <v>83431</v>
      </c>
      <c r="Q346">
        <v>86833</v>
      </c>
      <c r="R346">
        <v>92616</v>
      </c>
      <c r="S346">
        <v>94186</v>
      </c>
      <c r="T346">
        <v>100633</v>
      </c>
      <c r="U346">
        <v>102153</v>
      </c>
      <c r="V346">
        <v>102953</v>
      </c>
      <c r="W346">
        <v>100544</v>
      </c>
      <c r="X346">
        <v>101793</v>
      </c>
      <c r="Y346">
        <v>100118</v>
      </c>
      <c r="Z346">
        <v>101644</v>
      </c>
      <c r="AA346">
        <v>101284</v>
      </c>
      <c r="AB346">
        <v>105823</v>
      </c>
      <c r="AC346">
        <v>112784</v>
      </c>
      <c r="AD346">
        <v>122919</v>
      </c>
      <c r="AE346">
        <v>125798</v>
      </c>
      <c r="AF346">
        <v>126441</v>
      </c>
      <c r="AG346">
        <v>129755</v>
      </c>
      <c r="AH346">
        <v>132416</v>
      </c>
      <c r="AI346">
        <v>126023</v>
      </c>
      <c r="AJ346">
        <v>129548</v>
      </c>
      <c r="AK346">
        <v>131715</v>
      </c>
      <c r="AL346">
        <v>116120</v>
      </c>
      <c r="AM346">
        <v>114308</v>
      </c>
      <c r="AN346">
        <v>115451</v>
      </c>
      <c r="AO346">
        <v>117116</v>
      </c>
      <c r="AP346">
        <v>119192</v>
      </c>
      <c r="AQ346">
        <v>110759</v>
      </c>
      <c r="AR346">
        <v>117186</v>
      </c>
      <c r="AS346">
        <v>117728</v>
      </c>
      <c r="AT346">
        <v>116857</v>
      </c>
      <c r="AU346">
        <v>120950</v>
      </c>
      <c r="AV346">
        <v>122017</v>
      </c>
      <c r="AW346">
        <v>117052</v>
      </c>
      <c r="AX346">
        <v>120472</v>
      </c>
      <c r="AY346">
        <v>121779</v>
      </c>
      <c r="AZ346">
        <v>123048</v>
      </c>
      <c r="BA346">
        <v>133160</v>
      </c>
      <c r="BB346">
        <v>144143</v>
      </c>
      <c r="BC346">
        <v>140791</v>
      </c>
      <c r="BD346">
        <v>147265</v>
      </c>
      <c r="BE346">
        <v>148538</v>
      </c>
      <c r="BF346">
        <v>148753</v>
      </c>
      <c r="BG346">
        <v>155805</v>
      </c>
      <c r="BH346">
        <v>155784</v>
      </c>
      <c r="BI346">
        <v>165564</v>
      </c>
      <c r="BJ346">
        <v>172697</v>
      </c>
      <c r="BK346">
        <v>173188</v>
      </c>
      <c r="BL346">
        <v>174179</v>
      </c>
      <c r="BM346">
        <v>173114</v>
      </c>
      <c r="BN346">
        <v>182755</v>
      </c>
      <c r="BO346">
        <v>178836</v>
      </c>
      <c r="BP346">
        <v>179890</v>
      </c>
      <c r="BQ346">
        <v>190676</v>
      </c>
      <c r="BR346">
        <v>187007</v>
      </c>
      <c r="BS346">
        <v>207838</v>
      </c>
      <c r="BT346">
        <v>208999</v>
      </c>
      <c r="BU346">
        <v>209827</v>
      </c>
      <c r="BV346">
        <v>216732</v>
      </c>
      <c r="BW346">
        <v>223211</v>
      </c>
      <c r="BX346">
        <v>233812</v>
      </c>
      <c r="BY346">
        <v>251261</v>
      </c>
      <c r="BZ346">
        <v>254148</v>
      </c>
      <c r="CA346">
        <v>263874</v>
      </c>
      <c r="CB346">
        <v>275303</v>
      </c>
      <c r="CC346">
        <v>273442</v>
      </c>
      <c r="CD346">
        <v>275349</v>
      </c>
      <c r="CE346">
        <v>279162</v>
      </c>
      <c r="CF346">
        <v>301276</v>
      </c>
      <c r="CG346">
        <v>304006</v>
      </c>
      <c r="CH346">
        <v>345719</v>
      </c>
      <c r="CI346">
        <v>404310</v>
      </c>
      <c r="CJ346">
        <v>388143</v>
      </c>
      <c r="CK346">
        <v>392352</v>
      </c>
      <c r="CL346">
        <v>354272</v>
      </c>
      <c r="CM346">
        <v>315561</v>
      </c>
      <c r="CN346">
        <v>315296</v>
      </c>
      <c r="CO346">
        <v>378509</v>
      </c>
      <c r="CP346">
        <v>316402</v>
      </c>
      <c r="CQ346">
        <v>311951</v>
      </c>
      <c r="CR346">
        <v>290405</v>
      </c>
      <c r="CS346">
        <v>269755</v>
      </c>
      <c r="CT346">
        <v>268403</v>
      </c>
      <c r="CU346">
        <v>279023</v>
      </c>
      <c r="CV346">
        <v>368189</v>
      </c>
      <c r="CW346">
        <v>346679</v>
      </c>
      <c r="CX346">
        <v>301220</v>
      </c>
      <c r="CY346">
        <v>319265</v>
      </c>
      <c r="CZ346">
        <v>335064</v>
      </c>
      <c r="DA346">
        <v>328857</v>
      </c>
      <c r="DB346">
        <v>383049</v>
      </c>
      <c r="DC346">
        <v>384568</v>
      </c>
      <c r="DD346">
        <v>382593</v>
      </c>
      <c r="DE346">
        <v>376645</v>
      </c>
      <c r="DF346">
        <v>351521</v>
      </c>
      <c r="DG346">
        <v>369405</v>
      </c>
      <c r="DH346">
        <v>365595</v>
      </c>
      <c r="DI346">
        <v>378212</v>
      </c>
      <c r="DJ346">
        <v>415930</v>
      </c>
      <c r="DK346">
        <v>403441</v>
      </c>
      <c r="DL346">
        <v>459638</v>
      </c>
      <c r="DM346">
        <v>423497</v>
      </c>
      <c r="DN346">
        <v>452573</v>
      </c>
      <c r="DO346">
        <v>493373</v>
      </c>
      <c r="DP346">
        <v>421250</v>
      </c>
      <c r="DQ346">
        <v>533097</v>
      </c>
      <c r="DR346">
        <v>298087</v>
      </c>
      <c r="DS346">
        <v>267867</v>
      </c>
      <c r="DT346">
        <v>281695</v>
      </c>
      <c r="DU346">
        <v>306820</v>
      </c>
      <c r="DV346">
        <v>336748</v>
      </c>
      <c r="DW346">
        <v>330697</v>
      </c>
      <c r="DX346">
        <v>351732</v>
      </c>
      <c r="DY346">
        <v>369551</v>
      </c>
      <c r="DZ346">
        <v>414384</v>
      </c>
      <c r="EA346">
        <v>452166</v>
      </c>
      <c r="EB346">
        <v>449804</v>
      </c>
      <c r="EC346">
        <v>389800</v>
      </c>
      <c r="ED346">
        <v>377004</v>
      </c>
      <c r="EE346">
        <v>405561</v>
      </c>
      <c r="EF346">
        <v>382153</v>
      </c>
      <c r="EG346">
        <v>407489</v>
      </c>
      <c r="EH346">
        <v>443143</v>
      </c>
      <c r="EI346">
        <v>447386</v>
      </c>
      <c r="EJ346">
        <v>443392</v>
      </c>
      <c r="EK346">
        <v>454692</v>
      </c>
      <c r="EL346">
        <v>480609</v>
      </c>
      <c r="EM346">
        <v>461741</v>
      </c>
      <c r="EN346">
        <v>518153</v>
      </c>
      <c r="EO346">
        <v>533400</v>
      </c>
      <c r="EP346">
        <v>513817</v>
      </c>
      <c r="EQ346">
        <v>499077</v>
      </c>
      <c r="ER346">
        <v>510219</v>
      </c>
      <c r="ES346">
        <v>436658</v>
      </c>
      <c r="ET346">
        <v>437272</v>
      </c>
      <c r="EU346">
        <v>413770</v>
      </c>
      <c r="EV346">
        <v>424788</v>
      </c>
      <c r="EW346">
        <v>447629</v>
      </c>
      <c r="EX346">
        <v>0</v>
      </c>
    </row>
    <row r="347" spans="1:154">
      <c r="A347" t="s">
        <v>369</v>
      </c>
      <c r="B347">
        <v>5922</v>
      </c>
      <c r="C347">
        <v>12119</v>
      </c>
      <c r="D347">
        <v>12262</v>
      </c>
      <c r="E347">
        <v>12298</v>
      </c>
      <c r="F347">
        <v>12627</v>
      </c>
      <c r="G347">
        <v>12885</v>
      </c>
      <c r="H347">
        <v>13058</v>
      </c>
      <c r="I347">
        <v>13403</v>
      </c>
      <c r="J347">
        <v>13806</v>
      </c>
      <c r="K347">
        <v>13969</v>
      </c>
      <c r="L347">
        <v>14261</v>
      </c>
      <c r="M347">
        <v>14430</v>
      </c>
      <c r="N347">
        <v>14776</v>
      </c>
      <c r="O347">
        <v>14927</v>
      </c>
      <c r="P347">
        <v>15086</v>
      </c>
      <c r="Q347">
        <v>15307</v>
      </c>
      <c r="R347">
        <v>15607</v>
      </c>
      <c r="S347">
        <v>16186</v>
      </c>
      <c r="T347">
        <v>16720</v>
      </c>
      <c r="U347">
        <v>17324</v>
      </c>
      <c r="V347">
        <v>18048</v>
      </c>
      <c r="W347">
        <v>18729</v>
      </c>
      <c r="X347">
        <v>19551</v>
      </c>
      <c r="Y347">
        <v>20290</v>
      </c>
      <c r="Z347">
        <v>21191</v>
      </c>
      <c r="AA347">
        <v>21812</v>
      </c>
      <c r="AB347">
        <v>22677</v>
      </c>
      <c r="AC347">
        <v>23746</v>
      </c>
      <c r="AD347">
        <v>24317</v>
      </c>
      <c r="AE347">
        <v>25037</v>
      </c>
      <c r="AF347">
        <v>25606</v>
      </c>
      <c r="AG347">
        <v>25981</v>
      </c>
      <c r="AH347">
        <v>26589</v>
      </c>
      <c r="AI347">
        <v>29412</v>
      </c>
      <c r="AJ347">
        <v>30032</v>
      </c>
      <c r="AK347">
        <v>30136</v>
      </c>
      <c r="AL347">
        <v>31272</v>
      </c>
      <c r="AM347">
        <v>31881</v>
      </c>
      <c r="AN347">
        <v>32490</v>
      </c>
      <c r="AO347">
        <v>33098</v>
      </c>
      <c r="AP347">
        <v>41271</v>
      </c>
      <c r="AQ347">
        <v>44916</v>
      </c>
      <c r="AR347">
        <v>49278</v>
      </c>
      <c r="AS347">
        <v>53680</v>
      </c>
      <c r="AT347">
        <v>57444</v>
      </c>
      <c r="AU347">
        <v>60404</v>
      </c>
      <c r="AV347">
        <v>63414</v>
      </c>
      <c r="AW347">
        <v>65775</v>
      </c>
      <c r="AX347">
        <v>66788</v>
      </c>
      <c r="AY347">
        <v>69141</v>
      </c>
      <c r="AZ347">
        <v>71495</v>
      </c>
      <c r="BA347">
        <v>73848</v>
      </c>
      <c r="BB347">
        <v>76202</v>
      </c>
      <c r="BC347">
        <v>77669</v>
      </c>
      <c r="BD347">
        <v>79138</v>
      </c>
      <c r="BE347">
        <v>80605</v>
      </c>
      <c r="BF347">
        <v>82073</v>
      </c>
      <c r="BG347">
        <v>83571</v>
      </c>
      <c r="BH347">
        <v>85068</v>
      </c>
      <c r="BI347">
        <v>86566</v>
      </c>
      <c r="BJ347">
        <v>88063</v>
      </c>
      <c r="BK347">
        <v>89355</v>
      </c>
      <c r="BL347">
        <v>90659</v>
      </c>
      <c r="BM347">
        <v>91975</v>
      </c>
      <c r="BN347">
        <v>93230</v>
      </c>
      <c r="BO347">
        <v>94993</v>
      </c>
      <c r="BP347">
        <v>96804</v>
      </c>
      <c r="BQ347">
        <v>98663</v>
      </c>
      <c r="BR347">
        <v>101090</v>
      </c>
      <c r="BS347">
        <v>103096</v>
      </c>
      <c r="BT347">
        <v>105103</v>
      </c>
      <c r="BU347">
        <v>107109</v>
      </c>
      <c r="BV347">
        <v>109116</v>
      </c>
      <c r="BW347">
        <v>111338</v>
      </c>
      <c r="BX347">
        <v>113561</v>
      </c>
      <c r="BY347">
        <v>115785</v>
      </c>
      <c r="BZ347">
        <v>118008</v>
      </c>
      <c r="CA347">
        <v>120194</v>
      </c>
      <c r="CB347">
        <v>122380</v>
      </c>
      <c r="CC347">
        <v>124567</v>
      </c>
      <c r="CD347">
        <v>126753</v>
      </c>
      <c r="CE347">
        <v>127800</v>
      </c>
      <c r="CF347">
        <v>128800</v>
      </c>
      <c r="CG347">
        <v>129900</v>
      </c>
      <c r="CH347">
        <v>130895</v>
      </c>
      <c r="CI347">
        <v>130650</v>
      </c>
      <c r="CJ347">
        <v>132004</v>
      </c>
      <c r="CK347">
        <v>133357</v>
      </c>
      <c r="CL347">
        <v>134711</v>
      </c>
      <c r="CM347">
        <v>134246</v>
      </c>
      <c r="CN347">
        <v>133782</v>
      </c>
      <c r="CO347">
        <v>133317</v>
      </c>
      <c r="CP347">
        <v>132852</v>
      </c>
      <c r="CQ347">
        <v>137629</v>
      </c>
      <c r="CR347">
        <v>142406</v>
      </c>
      <c r="CS347">
        <v>147183</v>
      </c>
      <c r="CT347">
        <v>151960</v>
      </c>
      <c r="CU347">
        <v>153170</v>
      </c>
      <c r="CV347">
        <v>154380</v>
      </c>
      <c r="CW347">
        <v>155590</v>
      </c>
      <c r="CX347">
        <v>156800</v>
      </c>
      <c r="CY347">
        <v>160913</v>
      </c>
      <c r="CZ347">
        <v>165026</v>
      </c>
      <c r="DA347">
        <v>169139</v>
      </c>
      <c r="DB347">
        <v>173251</v>
      </c>
      <c r="DC347">
        <v>176510</v>
      </c>
      <c r="DD347">
        <v>179770</v>
      </c>
      <c r="DE347">
        <v>183029</v>
      </c>
      <c r="DF347">
        <v>186288</v>
      </c>
      <c r="DG347">
        <v>189605</v>
      </c>
      <c r="DH347">
        <v>192982</v>
      </c>
      <c r="DI347">
        <v>196418</v>
      </c>
      <c r="DJ347">
        <v>199916</v>
      </c>
      <c r="DK347">
        <v>203476</v>
      </c>
      <c r="DL347">
        <v>207099</v>
      </c>
      <c r="DM347">
        <v>210787</v>
      </c>
      <c r="DN347">
        <v>214541</v>
      </c>
      <c r="DO347">
        <v>220092</v>
      </c>
      <c r="DP347">
        <v>225643</v>
      </c>
      <c r="DQ347">
        <v>231194</v>
      </c>
      <c r="DR347">
        <v>236745</v>
      </c>
      <c r="DS347">
        <v>247101</v>
      </c>
      <c r="DT347">
        <v>257457</v>
      </c>
      <c r="DU347">
        <v>267813</v>
      </c>
      <c r="DV347">
        <v>278169</v>
      </c>
      <c r="DW347">
        <v>270821</v>
      </c>
      <c r="DX347">
        <v>263474</v>
      </c>
      <c r="DY347">
        <v>256126</v>
      </c>
      <c r="DZ347">
        <v>248778</v>
      </c>
      <c r="EA347">
        <v>249084</v>
      </c>
      <c r="EB347">
        <v>249389</v>
      </c>
      <c r="EC347">
        <v>249695</v>
      </c>
      <c r="ED347">
        <v>250000</v>
      </c>
      <c r="EE347">
        <v>251000</v>
      </c>
      <c r="EF347">
        <v>252000</v>
      </c>
      <c r="EG347">
        <v>253000</v>
      </c>
      <c r="EH347">
        <v>254000</v>
      </c>
      <c r="EI347">
        <v>254250</v>
      </c>
      <c r="EJ347">
        <v>254500</v>
      </c>
      <c r="EK347">
        <v>254750</v>
      </c>
      <c r="EL347">
        <v>255000</v>
      </c>
      <c r="EM347">
        <v>256000</v>
      </c>
      <c r="EN347">
        <v>256906</v>
      </c>
      <c r="EO347">
        <v>257387</v>
      </c>
      <c r="EP347">
        <v>258132</v>
      </c>
      <c r="EQ347">
        <v>258490</v>
      </c>
      <c r="ER347">
        <v>258935</v>
      </c>
      <c r="ES347">
        <v>259178</v>
      </c>
      <c r="ET347">
        <v>259366</v>
      </c>
      <c r="EU347">
        <v>259443</v>
      </c>
      <c r="EV347">
        <v>259417</v>
      </c>
      <c r="EW347">
        <v>259299</v>
      </c>
      <c r="EX347">
        <v>0</v>
      </c>
    </row>
    <row r="348" spans="1:154">
      <c r="A348" t="s">
        <v>370</v>
      </c>
      <c r="B348">
        <v>7226</v>
      </c>
      <c r="C348">
        <v>10665</v>
      </c>
      <c r="D348">
        <v>11010</v>
      </c>
      <c r="E348">
        <v>11360</v>
      </c>
      <c r="F348">
        <v>11692</v>
      </c>
      <c r="G348">
        <v>12003</v>
      </c>
      <c r="H348">
        <v>12288</v>
      </c>
      <c r="I348">
        <v>12587</v>
      </c>
      <c r="J348">
        <v>12939</v>
      </c>
      <c r="K348">
        <v>13358</v>
      </c>
      <c r="L348">
        <v>13859</v>
      </c>
      <c r="M348">
        <v>14345</v>
      </c>
      <c r="N348">
        <v>14722</v>
      </c>
      <c r="O348">
        <v>15001</v>
      </c>
      <c r="P348">
        <v>15194</v>
      </c>
      <c r="Q348">
        <v>15349</v>
      </c>
      <c r="R348">
        <v>15515</v>
      </c>
      <c r="S348">
        <v>15665</v>
      </c>
      <c r="T348">
        <v>15810</v>
      </c>
      <c r="U348">
        <v>15950</v>
      </c>
      <c r="V348">
        <v>16099</v>
      </c>
      <c r="W348">
        <v>15949</v>
      </c>
      <c r="X348">
        <v>15600</v>
      </c>
      <c r="Y348">
        <v>15255</v>
      </c>
      <c r="Z348">
        <v>15108</v>
      </c>
      <c r="AA348">
        <v>15071</v>
      </c>
      <c r="AB348">
        <v>15180</v>
      </c>
      <c r="AC348">
        <v>15279</v>
      </c>
      <c r="AD348">
        <v>15209</v>
      </c>
      <c r="AE348">
        <v>14968</v>
      </c>
      <c r="AF348">
        <v>14548</v>
      </c>
      <c r="AG348">
        <v>14129</v>
      </c>
      <c r="AH348">
        <v>13885</v>
      </c>
      <c r="AI348">
        <v>13853</v>
      </c>
      <c r="AJ348">
        <v>14193</v>
      </c>
      <c r="AK348">
        <v>14503</v>
      </c>
      <c r="AL348">
        <v>15093</v>
      </c>
      <c r="AM348">
        <v>14963</v>
      </c>
      <c r="AN348">
        <v>15023</v>
      </c>
      <c r="AO348">
        <v>15187</v>
      </c>
      <c r="AP348">
        <v>15542</v>
      </c>
      <c r="AQ348">
        <v>15450</v>
      </c>
      <c r="AR348">
        <v>15565</v>
      </c>
      <c r="AS348">
        <v>15693</v>
      </c>
      <c r="AT348">
        <v>16371</v>
      </c>
      <c r="AU348">
        <v>16011</v>
      </c>
      <c r="AV348">
        <v>16022</v>
      </c>
      <c r="AW348">
        <v>15972</v>
      </c>
      <c r="AX348">
        <v>16459</v>
      </c>
      <c r="AY348">
        <v>16331</v>
      </c>
      <c r="AZ348">
        <v>16104</v>
      </c>
      <c r="BA348">
        <v>15875</v>
      </c>
      <c r="BB348">
        <v>15737</v>
      </c>
      <c r="BC348">
        <v>15673</v>
      </c>
      <c r="BD348">
        <v>15652</v>
      </c>
      <c r="BE348">
        <v>15680</v>
      </c>
      <c r="BF348">
        <v>15762</v>
      </c>
      <c r="BG348">
        <v>15889</v>
      </c>
      <c r="BH348">
        <v>16015</v>
      </c>
      <c r="BI348">
        <v>16141</v>
      </c>
      <c r="BJ348">
        <v>16268</v>
      </c>
      <c r="BK348">
        <v>16400</v>
      </c>
      <c r="BL348">
        <v>16533</v>
      </c>
      <c r="BM348">
        <v>16665</v>
      </c>
      <c r="BN348">
        <v>16797</v>
      </c>
      <c r="BO348">
        <v>16977</v>
      </c>
      <c r="BP348">
        <v>17156</v>
      </c>
      <c r="BQ348">
        <v>17336</v>
      </c>
      <c r="BR348">
        <v>17515</v>
      </c>
      <c r="BS348">
        <v>17713</v>
      </c>
      <c r="BT348">
        <v>17911</v>
      </c>
      <c r="BU348">
        <v>18108</v>
      </c>
      <c r="BV348">
        <v>18306</v>
      </c>
      <c r="BW348">
        <v>18390</v>
      </c>
      <c r="BX348">
        <v>18473</v>
      </c>
      <c r="BY348">
        <v>18557</v>
      </c>
      <c r="BZ348">
        <v>18641</v>
      </c>
      <c r="CA348">
        <v>18607</v>
      </c>
      <c r="CB348">
        <v>18892</v>
      </c>
      <c r="CC348">
        <v>18379</v>
      </c>
      <c r="CD348">
        <v>17227</v>
      </c>
      <c r="CE348">
        <v>18523</v>
      </c>
      <c r="CF348">
        <v>18604</v>
      </c>
      <c r="CG348">
        <v>18645</v>
      </c>
      <c r="CH348">
        <v>19435</v>
      </c>
      <c r="CI348">
        <v>18702</v>
      </c>
      <c r="CJ348">
        <v>18896</v>
      </c>
      <c r="CK348">
        <v>18750</v>
      </c>
      <c r="CL348">
        <v>19560</v>
      </c>
      <c r="CM348">
        <v>18723</v>
      </c>
      <c r="CN348">
        <v>18461</v>
      </c>
      <c r="CO348">
        <v>19264</v>
      </c>
      <c r="CP348">
        <v>19117</v>
      </c>
      <c r="CQ348">
        <v>19436</v>
      </c>
      <c r="CR348">
        <v>19306</v>
      </c>
      <c r="CS348">
        <v>20028</v>
      </c>
      <c r="CT348">
        <v>20003</v>
      </c>
      <c r="CU348">
        <v>21368</v>
      </c>
      <c r="CV348">
        <v>21708</v>
      </c>
      <c r="CW348">
        <v>21723</v>
      </c>
      <c r="CX348">
        <v>21619</v>
      </c>
      <c r="CY348">
        <v>21555</v>
      </c>
      <c r="CZ348">
        <v>22327</v>
      </c>
      <c r="DA348">
        <v>22659</v>
      </c>
      <c r="DB348">
        <v>23125</v>
      </c>
      <c r="DC348">
        <v>23413</v>
      </c>
      <c r="DD348">
        <v>24138</v>
      </c>
      <c r="DE348">
        <v>23414</v>
      </c>
      <c r="DF348">
        <v>22985</v>
      </c>
      <c r="DG348">
        <v>23185</v>
      </c>
      <c r="DH348">
        <v>23356</v>
      </c>
      <c r="DI348">
        <v>23403</v>
      </c>
      <c r="DJ348">
        <v>23553</v>
      </c>
      <c r="DK348">
        <v>24102</v>
      </c>
      <c r="DL348">
        <v>24132</v>
      </c>
      <c r="DM348">
        <v>24599</v>
      </c>
      <c r="DN348">
        <v>24596</v>
      </c>
      <c r="DO348">
        <v>25928</v>
      </c>
      <c r="DP348">
        <v>26326</v>
      </c>
      <c r="DQ348">
        <v>26150</v>
      </c>
      <c r="DR348">
        <v>27782</v>
      </c>
      <c r="DS348">
        <v>27269</v>
      </c>
      <c r="DT348">
        <v>25605</v>
      </c>
      <c r="DU348">
        <v>25216</v>
      </c>
      <c r="DV348">
        <v>22854</v>
      </c>
      <c r="DW348">
        <v>25359</v>
      </c>
      <c r="DX348">
        <v>26253</v>
      </c>
      <c r="DY348">
        <v>23350</v>
      </c>
      <c r="DZ348">
        <v>25499</v>
      </c>
      <c r="EA348">
        <v>25872</v>
      </c>
      <c r="EB348">
        <v>26352</v>
      </c>
      <c r="EC348">
        <v>25106</v>
      </c>
      <c r="ED348">
        <v>25033</v>
      </c>
      <c r="EE348">
        <v>26863</v>
      </c>
      <c r="EF348">
        <v>28722</v>
      </c>
      <c r="EG348">
        <v>29125</v>
      </c>
      <c r="EH348">
        <v>25665</v>
      </c>
      <c r="EI348">
        <v>26677</v>
      </c>
      <c r="EJ348">
        <v>28580</v>
      </c>
      <c r="EK348">
        <v>27578</v>
      </c>
      <c r="EL348">
        <v>28690</v>
      </c>
      <c r="EM348">
        <v>29674</v>
      </c>
      <c r="EN348">
        <v>31046</v>
      </c>
      <c r="EO348">
        <v>30386</v>
      </c>
      <c r="EP348">
        <v>29916</v>
      </c>
      <c r="EQ348">
        <v>31021</v>
      </c>
      <c r="ER348">
        <v>31884</v>
      </c>
      <c r="ES348">
        <v>31668</v>
      </c>
      <c r="ET348">
        <v>31624</v>
      </c>
      <c r="EU348">
        <v>32814</v>
      </c>
      <c r="EV348">
        <v>33640</v>
      </c>
      <c r="EW348">
        <v>32673</v>
      </c>
      <c r="EX348">
        <v>0</v>
      </c>
    </row>
    <row r="349" spans="1:154">
      <c r="A349" t="s">
        <v>425</v>
      </c>
      <c r="B349">
        <v>6570</v>
      </c>
      <c r="C349">
        <v>572829</v>
      </c>
      <c r="D349">
        <v>583485</v>
      </c>
      <c r="E349">
        <v>594283</v>
      </c>
      <c r="F349">
        <v>605130</v>
      </c>
      <c r="G349">
        <v>615920</v>
      </c>
      <c r="H349">
        <v>626797</v>
      </c>
      <c r="I349">
        <v>637898</v>
      </c>
      <c r="J349">
        <v>649110</v>
      </c>
      <c r="K349">
        <v>660134</v>
      </c>
      <c r="L349">
        <v>671425</v>
      </c>
      <c r="M349">
        <v>683010</v>
      </c>
      <c r="N349">
        <v>694775</v>
      </c>
      <c r="O349">
        <v>706535</v>
      </c>
      <c r="P349">
        <v>718557</v>
      </c>
      <c r="Q349">
        <v>730790</v>
      </c>
      <c r="R349">
        <v>743061</v>
      </c>
      <c r="S349">
        <v>755018</v>
      </c>
      <c r="T349">
        <v>767251</v>
      </c>
      <c r="U349">
        <v>779902</v>
      </c>
      <c r="V349">
        <v>792965</v>
      </c>
      <c r="W349">
        <v>805816</v>
      </c>
      <c r="X349">
        <v>819068</v>
      </c>
      <c r="Y349">
        <v>832753</v>
      </c>
      <c r="Z349">
        <v>846582</v>
      </c>
      <c r="AA349">
        <v>860737</v>
      </c>
      <c r="AB349">
        <v>875156</v>
      </c>
      <c r="AC349">
        <v>889935</v>
      </c>
      <c r="AD349">
        <v>905008</v>
      </c>
      <c r="AE349">
        <v>921831</v>
      </c>
      <c r="AF349">
        <v>939028</v>
      </c>
      <c r="AG349">
        <v>956435</v>
      </c>
      <c r="AH349">
        <v>973708</v>
      </c>
      <c r="AI349">
        <v>988780</v>
      </c>
      <c r="AJ349">
        <v>1003828</v>
      </c>
      <c r="AK349">
        <v>1018958</v>
      </c>
      <c r="AL349">
        <v>1034141</v>
      </c>
      <c r="AM349">
        <v>1049224</v>
      </c>
      <c r="AN349">
        <v>1064505</v>
      </c>
      <c r="AO349">
        <v>1080166</v>
      </c>
      <c r="AP349">
        <v>1096015</v>
      </c>
      <c r="AQ349">
        <v>1111662</v>
      </c>
      <c r="AR349">
        <v>1127604</v>
      </c>
      <c r="AS349">
        <v>1143803</v>
      </c>
      <c r="AT349">
        <v>1160046</v>
      </c>
      <c r="AU349">
        <v>1175861</v>
      </c>
      <c r="AV349">
        <v>1191891</v>
      </c>
      <c r="AW349">
        <v>1208167</v>
      </c>
      <c r="AX349">
        <v>1224549</v>
      </c>
      <c r="AY349">
        <v>1240812</v>
      </c>
      <c r="AZ349">
        <v>1257432</v>
      </c>
      <c r="BA349">
        <v>1274449</v>
      </c>
      <c r="BB349">
        <v>1291684</v>
      </c>
      <c r="BC349">
        <v>1309244</v>
      </c>
      <c r="BD349">
        <v>1326879</v>
      </c>
      <c r="BE349">
        <v>1344641</v>
      </c>
      <c r="BF349">
        <v>1362207</v>
      </c>
      <c r="BG349">
        <v>1378925</v>
      </c>
      <c r="BH349">
        <v>1395619</v>
      </c>
      <c r="BI349">
        <v>1412385</v>
      </c>
      <c r="BJ349">
        <v>1429163</v>
      </c>
      <c r="BK349">
        <v>1445676</v>
      </c>
      <c r="BL349">
        <v>1462468</v>
      </c>
      <c r="BM349">
        <v>1479503</v>
      </c>
      <c r="BN349">
        <v>1496540</v>
      </c>
      <c r="BO349">
        <v>1513239</v>
      </c>
      <c r="BP349">
        <v>1530063</v>
      </c>
      <c r="BQ349">
        <v>1547003</v>
      </c>
      <c r="BR349">
        <v>1563884</v>
      </c>
      <c r="BS349">
        <v>1580462</v>
      </c>
      <c r="BT349">
        <v>1597019</v>
      </c>
      <c r="BU349">
        <v>1613766</v>
      </c>
      <c r="BV349">
        <v>1630551</v>
      </c>
      <c r="BW349">
        <v>1647055</v>
      </c>
      <c r="BX349">
        <v>1663822</v>
      </c>
      <c r="BY349">
        <v>1680871</v>
      </c>
      <c r="BZ349">
        <v>1698027</v>
      </c>
      <c r="CA349">
        <v>1714961</v>
      </c>
      <c r="CB349">
        <v>1732206</v>
      </c>
      <c r="CC349">
        <v>1749772</v>
      </c>
      <c r="CD349">
        <v>1767473</v>
      </c>
      <c r="CE349">
        <v>1784841</v>
      </c>
      <c r="CF349">
        <v>1802509</v>
      </c>
      <c r="CG349">
        <v>1820453</v>
      </c>
      <c r="CH349">
        <v>1838458</v>
      </c>
      <c r="CI349">
        <v>1856361</v>
      </c>
      <c r="CJ349">
        <v>1874324</v>
      </c>
      <c r="CK349">
        <v>1892569</v>
      </c>
      <c r="CL349">
        <v>1910917</v>
      </c>
      <c r="CM349">
        <v>1929277</v>
      </c>
      <c r="CN349">
        <v>1947895</v>
      </c>
      <c r="CO349">
        <v>1966716</v>
      </c>
      <c r="CP349">
        <v>1985498</v>
      </c>
      <c r="CQ349">
        <v>2003426</v>
      </c>
      <c r="CR349">
        <v>2021632</v>
      </c>
      <c r="CS349">
        <v>2041703</v>
      </c>
      <c r="CT349">
        <v>2069078</v>
      </c>
      <c r="CU349">
        <v>2097522</v>
      </c>
      <c r="CV349">
        <v>2119475</v>
      </c>
      <c r="CW349">
        <v>2141340</v>
      </c>
      <c r="CX349">
        <v>2163117</v>
      </c>
      <c r="CY349">
        <v>2183720</v>
      </c>
      <c r="CZ349">
        <v>2204009</v>
      </c>
      <c r="DA349">
        <v>2224094</v>
      </c>
      <c r="DB349">
        <v>2246411</v>
      </c>
      <c r="DC349">
        <v>2266428</v>
      </c>
      <c r="DD349">
        <v>2287718</v>
      </c>
      <c r="DE349">
        <v>2309605</v>
      </c>
      <c r="DF349">
        <v>2330929</v>
      </c>
      <c r="DG349">
        <v>2351663</v>
      </c>
      <c r="DH349">
        <v>2371266</v>
      </c>
      <c r="DI349">
        <v>2392263</v>
      </c>
      <c r="DJ349">
        <v>2413450</v>
      </c>
      <c r="DK349">
        <v>2433193</v>
      </c>
      <c r="DL349">
        <v>2454277</v>
      </c>
      <c r="DM349">
        <v>2474823</v>
      </c>
      <c r="DN349">
        <v>2494684</v>
      </c>
      <c r="DO349">
        <v>2513253</v>
      </c>
      <c r="DP349">
        <v>2533310</v>
      </c>
      <c r="DQ349">
        <v>2552284</v>
      </c>
      <c r="DR349">
        <v>2568900</v>
      </c>
      <c r="DS349">
        <v>2597841</v>
      </c>
      <c r="DT349">
        <v>2629465</v>
      </c>
      <c r="DU349">
        <v>2661621</v>
      </c>
      <c r="DV349">
        <v>2692922</v>
      </c>
      <c r="DW349">
        <v>2741700</v>
      </c>
      <c r="DX349">
        <v>2789120</v>
      </c>
      <c r="DY349">
        <v>2840133</v>
      </c>
      <c r="DZ349">
        <v>2891855</v>
      </c>
      <c r="EA349">
        <v>2913665</v>
      </c>
      <c r="EB349">
        <v>2935295</v>
      </c>
      <c r="EC349">
        <v>2955410</v>
      </c>
      <c r="ED349">
        <v>2978383</v>
      </c>
      <c r="EE349">
        <v>3001242</v>
      </c>
      <c r="EF349">
        <v>3022216</v>
      </c>
      <c r="EG349">
        <v>3044316</v>
      </c>
      <c r="EH349">
        <v>3066081</v>
      </c>
      <c r="EI349">
        <v>3088104</v>
      </c>
      <c r="EJ349">
        <v>3109850</v>
      </c>
      <c r="EK349">
        <v>3132207</v>
      </c>
      <c r="EL349">
        <v>3155270</v>
      </c>
      <c r="EM349">
        <v>3176867</v>
      </c>
      <c r="EN349">
        <v>3199247</v>
      </c>
      <c r="EO349">
        <v>3221313</v>
      </c>
      <c r="EP349">
        <v>3244234</v>
      </c>
      <c r="EQ349">
        <v>3265824</v>
      </c>
      <c r="ER349">
        <v>3288103</v>
      </c>
      <c r="ES349">
        <v>3310069</v>
      </c>
      <c r="ET349">
        <v>3333805</v>
      </c>
      <c r="EU349">
        <v>3357191</v>
      </c>
      <c r="EV349">
        <v>3380678</v>
      </c>
      <c r="EW349">
        <v>3404205</v>
      </c>
      <c r="EX349">
        <v>0</v>
      </c>
    </row>
    <row r="350" spans="1:154">
      <c r="A350" t="s">
        <v>635</v>
      </c>
      <c r="B350">
        <v>6132</v>
      </c>
      <c r="C350">
        <v>0</v>
      </c>
      <c r="D350">
        <v>0</v>
      </c>
      <c r="E350">
        <v>0</v>
      </c>
      <c r="F350">
        <v>0</v>
      </c>
      <c r="G350">
        <v>18</v>
      </c>
      <c r="H350">
        <v>35</v>
      </c>
      <c r="I350">
        <v>53</v>
      </c>
      <c r="J350">
        <v>70</v>
      </c>
      <c r="K350">
        <v>88</v>
      </c>
      <c r="L350">
        <v>105</v>
      </c>
      <c r="M350">
        <v>123</v>
      </c>
      <c r="N350">
        <v>141</v>
      </c>
      <c r="O350">
        <v>171</v>
      </c>
      <c r="P350">
        <v>202</v>
      </c>
      <c r="Q350">
        <v>233</v>
      </c>
      <c r="R350">
        <v>264</v>
      </c>
      <c r="S350">
        <v>299</v>
      </c>
      <c r="T350">
        <v>351</v>
      </c>
      <c r="U350">
        <v>422</v>
      </c>
      <c r="V350">
        <v>509</v>
      </c>
      <c r="W350">
        <v>474</v>
      </c>
      <c r="X350">
        <v>439</v>
      </c>
      <c r="Y350">
        <v>422</v>
      </c>
      <c r="Z350">
        <v>369</v>
      </c>
      <c r="AA350">
        <v>386</v>
      </c>
      <c r="AB350">
        <v>404</v>
      </c>
      <c r="AC350">
        <v>440</v>
      </c>
      <c r="AD350">
        <v>490</v>
      </c>
      <c r="AE350">
        <v>589</v>
      </c>
      <c r="AF350">
        <v>680</v>
      </c>
      <c r="AG350">
        <v>671</v>
      </c>
      <c r="AH350">
        <v>702</v>
      </c>
      <c r="AI350">
        <v>770</v>
      </c>
      <c r="AJ350">
        <v>765</v>
      </c>
      <c r="AK350">
        <v>619</v>
      </c>
      <c r="AL350">
        <v>571</v>
      </c>
      <c r="AM350">
        <v>527</v>
      </c>
      <c r="AN350">
        <v>483</v>
      </c>
      <c r="AO350">
        <v>512</v>
      </c>
      <c r="AP350">
        <v>2117</v>
      </c>
      <c r="AQ350">
        <v>2733</v>
      </c>
      <c r="AR350">
        <v>3919</v>
      </c>
      <c r="AS350">
        <v>5200</v>
      </c>
      <c r="AT350">
        <v>6269</v>
      </c>
      <c r="AU350">
        <v>6609</v>
      </c>
      <c r="AV350">
        <v>7829</v>
      </c>
      <c r="AW350">
        <v>7625</v>
      </c>
      <c r="AX350">
        <v>7831</v>
      </c>
      <c r="AY350">
        <v>3910</v>
      </c>
      <c r="AZ350">
        <v>4763</v>
      </c>
      <c r="BA350">
        <v>5032</v>
      </c>
      <c r="BB350">
        <v>4621</v>
      </c>
      <c r="BC350">
        <v>4738</v>
      </c>
      <c r="BD350">
        <v>4741</v>
      </c>
      <c r="BE350">
        <v>4037</v>
      </c>
      <c r="BF350">
        <v>4544</v>
      </c>
      <c r="BG350">
        <v>4637</v>
      </c>
      <c r="BH350">
        <v>4725</v>
      </c>
      <c r="BI350">
        <v>4302</v>
      </c>
      <c r="BJ350">
        <v>4109</v>
      </c>
      <c r="BK350">
        <v>3822</v>
      </c>
      <c r="BL350">
        <v>4074</v>
      </c>
      <c r="BM350">
        <v>4631</v>
      </c>
      <c r="BN350">
        <v>4587</v>
      </c>
      <c r="BO350">
        <v>4227</v>
      </c>
      <c r="BP350">
        <v>4581</v>
      </c>
      <c r="BQ350">
        <v>4834</v>
      </c>
      <c r="BR350">
        <v>4801</v>
      </c>
      <c r="BS350">
        <v>5156</v>
      </c>
      <c r="BT350">
        <v>5438</v>
      </c>
      <c r="BU350">
        <v>5268</v>
      </c>
      <c r="BV350">
        <v>5519</v>
      </c>
      <c r="BW350">
        <v>4936</v>
      </c>
      <c r="BX350">
        <v>5173</v>
      </c>
      <c r="BY350">
        <v>5331</v>
      </c>
      <c r="BZ350">
        <v>5578</v>
      </c>
      <c r="CA350">
        <v>5765</v>
      </c>
      <c r="CB350">
        <v>5916</v>
      </c>
      <c r="CC350">
        <v>5803</v>
      </c>
      <c r="CD350">
        <v>5812</v>
      </c>
      <c r="CE350">
        <v>6258</v>
      </c>
      <c r="CF350">
        <v>6524</v>
      </c>
      <c r="CG350">
        <v>6570</v>
      </c>
      <c r="CH350">
        <v>7114</v>
      </c>
      <c r="CI350">
        <v>6977</v>
      </c>
      <c r="CJ350">
        <v>7232</v>
      </c>
      <c r="CK350">
        <v>7469</v>
      </c>
      <c r="CL350">
        <v>8216</v>
      </c>
      <c r="CM350">
        <v>9350</v>
      </c>
      <c r="CN350">
        <v>9394</v>
      </c>
      <c r="CO350">
        <v>10211</v>
      </c>
      <c r="CP350">
        <v>10000</v>
      </c>
      <c r="CQ350">
        <v>8893</v>
      </c>
      <c r="CR350">
        <v>9921</v>
      </c>
      <c r="CS350">
        <v>10338</v>
      </c>
      <c r="CT350">
        <v>10444</v>
      </c>
      <c r="CU350">
        <v>10652</v>
      </c>
      <c r="CV350">
        <v>10316</v>
      </c>
      <c r="CW350">
        <v>10762</v>
      </c>
      <c r="CX350">
        <v>11326</v>
      </c>
      <c r="CY350">
        <v>11706</v>
      </c>
      <c r="CZ350">
        <v>12017</v>
      </c>
      <c r="DA350">
        <v>23945</v>
      </c>
      <c r="DB350">
        <v>35724</v>
      </c>
      <c r="DC350">
        <v>40188</v>
      </c>
      <c r="DD350">
        <v>55576</v>
      </c>
      <c r="DE350">
        <v>66585</v>
      </c>
      <c r="DF350">
        <v>79515</v>
      </c>
      <c r="DG350">
        <v>91184</v>
      </c>
      <c r="DH350">
        <v>103875</v>
      </c>
      <c r="DI350">
        <v>105809</v>
      </c>
      <c r="DJ350">
        <v>107632</v>
      </c>
      <c r="DK350">
        <v>109385</v>
      </c>
      <c r="DL350">
        <v>110929</v>
      </c>
      <c r="DM350">
        <v>110372</v>
      </c>
      <c r="DN350">
        <v>109770</v>
      </c>
      <c r="DO350">
        <v>109312</v>
      </c>
      <c r="DP350">
        <v>108666</v>
      </c>
      <c r="DQ350">
        <v>100178</v>
      </c>
      <c r="DR350">
        <v>92109</v>
      </c>
      <c r="DS350">
        <v>84201</v>
      </c>
      <c r="DT350">
        <v>76165</v>
      </c>
      <c r="DU350">
        <v>78867</v>
      </c>
      <c r="DV350">
        <v>81748</v>
      </c>
      <c r="DW350">
        <v>84678</v>
      </c>
      <c r="DX350">
        <v>87917</v>
      </c>
      <c r="DY350">
        <v>92426</v>
      </c>
      <c r="DZ350">
        <v>97054</v>
      </c>
      <c r="EA350">
        <v>101723</v>
      </c>
      <c r="EB350">
        <v>106635</v>
      </c>
      <c r="EC350">
        <v>102880</v>
      </c>
      <c r="ED350">
        <v>98680</v>
      </c>
      <c r="EE350">
        <v>94459</v>
      </c>
      <c r="EF350">
        <v>90533</v>
      </c>
      <c r="EG350">
        <v>93136</v>
      </c>
      <c r="EH350">
        <v>95804</v>
      </c>
      <c r="EI350">
        <v>98362</v>
      </c>
      <c r="EJ350">
        <v>101119</v>
      </c>
      <c r="EK350">
        <v>103421</v>
      </c>
      <c r="EL350">
        <v>105642</v>
      </c>
      <c r="EM350">
        <v>107902</v>
      </c>
      <c r="EN350">
        <v>110010</v>
      </c>
      <c r="EO350">
        <v>113173</v>
      </c>
      <c r="EP350">
        <v>116266</v>
      </c>
      <c r="EQ350">
        <v>119315</v>
      </c>
      <c r="ER350">
        <v>122499</v>
      </c>
      <c r="ES350">
        <v>120148</v>
      </c>
      <c r="ET350">
        <v>118005</v>
      </c>
      <c r="EU350">
        <v>112644</v>
      </c>
      <c r="EV350">
        <v>111762</v>
      </c>
      <c r="EW350">
        <v>111981</v>
      </c>
      <c r="EX350">
        <v>0</v>
      </c>
    </row>
    <row r="351" spans="1:154">
      <c r="A351" t="s">
        <v>636</v>
      </c>
      <c r="B351">
        <v>6522</v>
      </c>
      <c r="C351">
        <v>58551</v>
      </c>
      <c r="D351">
        <v>60046</v>
      </c>
      <c r="E351">
        <v>67607</v>
      </c>
      <c r="F351">
        <v>68259</v>
      </c>
      <c r="G351">
        <v>66161</v>
      </c>
      <c r="H351">
        <v>67358</v>
      </c>
      <c r="I351">
        <v>76924</v>
      </c>
      <c r="J351">
        <v>77183</v>
      </c>
      <c r="K351">
        <v>74439</v>
      </c>
      <c r="L351">
        <v>75653</v>
      </c>
      <c r="M351">
        <v>86895</v>
      </c>
      <c r="N351">
        <v>87179</v>
      </c>
      <c r="O351">
        <v>84313</v>
      </c>
      <c r="P351">
        <v>86345</v>
      </c>
      <c r="Q351">
        <v>98516</v>
      </c>
      <c r="R351">
        <v>99245</v>
      </c>
      <c r="S351">
        <v>96374</v>
      </c>
      <c r="T351">
        <v>98735</v>
      </c>
      <c r="U351">
        <v>111500</v>
      </c>
      <c r="V351">
        <v>113787</v>
      </c>
      <c r="W351">
        <v>111640</v>
      </c>
      <c r="X351">
        <v>115547</v>
      </c>
      <c r="Y351">
        <v>128964</v>
      </c>
      <c r="Z351">
        <v>132262</v>
      </c>
      <c r="AA351">
        <v>140863</v>
      </c>
      <c r="AB351">
        <v>144839</v>
      </c>
      <c r="AC351">
        <v>158741</v>
      </c>
      <c r="AD351">
        <v>172130</v>
      </c>
      <c r="AE351">
        <v>169702</v>
      </c>
      <c r="AF351">
        <v>175169</v>
      </c>
      <c r="AG351">
        <v>186641</v>
      </c>
      <c r="AH351">
        <v>201682</v>
      </c>
      <c r="AI351">
        <v>198583</v>
      </c>
      <c r="AJ351">
        <v>204634</v>
      </c>
      <c r="AK351">
        <v>218568</v>
      </c>
      <c r="AL351">
        <v>233036</v>
      </c>
      <c r="AM351">
        <v>229394</v>
      </c>
      <c r="AN351">
        <v>236775</v>
      </c>
      <c r="AO351">
        <v>250461</v>
      </c>
      <c r="AP351">
        <v>267461</v>
      </c>
      <c r="AQ351">
        <v>263395</v>
      </c>
      <c r="AR351">
        <v>271944</v>
      </c>
      <c r="AS351">
        <v>285448</v>
      </c>
      <c r="AT351">
        <v>304142</v>
      </c>
      <c r="AU351">
        <v>299466</v>
      </c>
      <c r="AV351">
        <v>307172</v>
      </c>
      <c r="AW351">
        <v>321492</v>
      </c>
      <c r="AX351">
        <v>340122</v>
      </c>
      <c r="AY351">
        <v>334695</v>
      </c>
      <c r="AZ351">
        <v>344798</v>
      </c>
      <c r="BA351">
        <v>360000</v>
      </c>
      <c r="BB351">
        <v>381135</v>
      </c>
      <c r="BC351">
        <v>375323</v>
      </c>
      <c r="BD351">
        <v>385790</v>
      </c>
      <c r="BE351">
        <v>402007</v>
      </c>
      <c r="BF351">
        <v>423749</v>
      </c>
      <c r="BG351">
        <v>416404</v>
      </c>
      <c r="BH351">
        <v>426758</v>
      </c>
      <c r="BI351">
        <v>442335</v>
      </c>
      <c r="BJ351">
        <v>463717</v>
      </c>
      <c r="BK351">
        <v>456314</v>
      </c>
      <c r="BL351">
        <v>466501</v>
      </c>
      <c r="BM351">
        <v>482125</v>
      </c>
      <c r="BN351">
        <v>504672</v>
      </c>
      <c r="BO351">
        <v>497378</v>
      </c>
      <c r="BP351">
        <v>508251</v>
      </c>
      <c r="BQ351">
        <v>523567</v>
      </c>
      <c r="BR351">
        <v>519909</v>
      </c>
      <c r="BS351">
        <v>533884</v>
      </c>
      <c r="BT351">
        <v>546354</v>
      </c>
      <c r="BU351">
        <v>559902</v>
      </c>
      <c r="BV351">
        <v>586289</v>
      </c>
      <c r="BW351">
        <v>576664</v>
      </c>
      <c r="BX351">
        <v>586979</v>
      </c>
      <c r="BY351">
        <v>602479</v>
      </c>
      <c r="BZ351">
        <v>628384</v>
      </c>
      <c r="CA351">
        <v>617405</v>
      </c>
      <c r="CB351">
        <v>628989</v>
      </c>
      <c r="CC351">
        <v>643873</v>
      </c>
      <c r="CD351">
        <v>671993</v>
      </c>
      <c r="CE351">
        <v>661609</v>
      </c>
      <c r="CF351">
        <v>672791</v>
      </c>
      <c r="CG351">
        <v>688064</v>
      </c>
      <c r="CH351">
        <v>715783</v>
      </c>
      <c r="CI351">
        <v>704552</v>
      </c>
      <c r="CJ351">
        <v>715577</v>
      </c>
      <c r="CK351">
        <v>730291</v>
      </c>
      <c r="CL351">
        <v>738674</v>
      </c>
      <c r="CM351">
        <v>748875</v>
      </c>
      <c r="CN351">
        <v>761947</v>
      </c>
      <c r="CO351">
        <v>776980</v>
      </c>
      <c r="CP351">
        <v>806535</v>
      </c>
      <c r="CQ351">
        <v>796229</v>
      </c>
      <c r="CR351">
        <v>806345</v>
      </c>
      <c r="CS351">
        <v>821084</v>
      </c>
      <c r="CT351">
        <v>840845</v>
      </c>
      <c r="CU351">
        <v>772914</v>
      </c>
      <c r="CV351">
        <v>833884</v>
      </c>
      <c r="CW351">
        <v>844443</v>
      </c>
      <c r="CX351">
        <v>870794</v>
      </c>
      <c r="CY351">
        <v>857316</v>
      </c>
      <c r="CZ351">
        <v>867191</v>
      </c>
      <c r="DA351">
        <v>884717</v>
      </c>
      <c r="DB351">
        <v>916388</v>
      </c>
      <c r="DC351">
        <v>906914</v>
      </c>
      <c r="DD351">
        <v>905334</v>
      </c>
      <c r="DE351">
        <v>921309</v>
      </c>
      <c r="DF351">
        <v>951019</v>
      </c>
      <c r="DG351">
        <v>938355</v>
      </c>
      <c r="DH351">
        <v>947583</v>
      </c>
      <c r="DI351">
        <v>964364</v>
      </c>
      <c r="DJ351">
        <v>995314</v>
      </c>
      <c r="DK351">
        <v>983510</v>
      </c>
      <c r="DL351">
        <v>973880</v>
      </c>
      <c r="DM351">
        <v>994185</v>
      </c>
      <c r="DN351">
        <v>1039896</v>
      </c>
      <c r="DO351">
        <v>1033481</v>
      </c>
      <c r="DP351">
        <v>1042540</v>
      </c>
      <c r="DQ351">
        <v>1068263</v>
      </c>
      <c r="DR351">
        <v>1127900</v>
      </c>
      <c r="DS351">
        <v>1110448</v>
      </c>
      <c r="DT351">
        <v>1115398</v>
      </c>
      <c r="DU351">
        <v>1131970</v>
      </c>
      <c r="DV351">
        <v>1197253</v>
      </c>
      <c r="DW351">
        <v>1182020</v>
      </c>
      <c r="DX351">
        <v>1190194</v>
      </c>
      <c r="DY351">
        <v>1210776</v>
      </c>
      <c r="DZ351">
        <v>1273046</v>
      </c>
      <c r="EA351">
        <v>1262724</v>
      </c>
      <c r="EB351">
        <v>1074766</v>
      </c>
      <c r="EC351">
        <v>1294215</v>
      </c>
      <c r="ED351">
        <v>1367227</v>
      </c>
      <c r="EE351">
        <v>1349637</v>
      </c>
      <c r="EF351">
        <v>1360867</v>
      </c>
      <c r="EG351">
        <v>1384294</v>
      </c>
      <c r="EH351">
        <v>1419765</v>
      </c>
      <c r="EI351">
        <v>1428839</v>
      </c>
      <c r="EJ351">
        <v>1331502</v>
      </c>
      <c r="EK351">
        <v>1219856</v>
      </c>
      <c r="EL351">
        <v>1530615</v>
      </c>
      <c r="EM351">
        <v>1521062</v>
      </c>
      <c r="EN351">
        <v>1525951</v>
      </c>
      <c r="EO351">
        <v>1550686</v>
      </c>
      <c r="EP351">
        <v>1617656</v>
      </c>
      <c r="EQ351">
        <v>1509318</v>
      </c>
      <c r="ER351">
        <v>1381716</v>
      </c>
      <c r="ES351">
        <v>1289347</v>
      </c>
      <c r="ET351">
        <v>1708931</v>
      </c>
      <c r="EU351">
        <v>1700163</v>
      </c>
      <c r="EV351">
        <v>1703845</v>
      </c>
      <c r="EW351">
        <v>1726477</v>
      </c>
      <c r="EX351">
        <v>0</v>
      </c>
    </row>
    <row r="352" spans="1:154">
      <c r="A352" t="s">
        <v>639</v>
      </c>
      <c r="B352">
        <v>6530</v>
      </c>
      <c r="C352">
        <v>58551</v>
      </c>
      <c r="D352">
        <v>60046</v>
      </c>
      <c r="E352">
        <v>67607</v>
      </c>
      <c r="F352">
        <v>68259</v>
      </c>
      <c r="G352">
        <v>66161</v>
      </c>
      <c r="H352">
        <v>67358</v>
      </c>
      <c r="I352">
        <v>76924</v>
      </c>
      <c r="J352">
        <v>77183</v>
      </c>
      <c r="K352">
        <v>74439</v>
      </c>
      <c r="L352">
        <v>75653</v>
      </c>
      <c r="M352">
        <v>86895</v>
      </c>
      <c r="N352">
        <v>87179</v>
      </c>
      <c r="O352">
        <v>84313</v>
      </c>
      <c r="P352">
        <v>86345</v>
      </c>
      <c r="Q352">
        <v>98516</v>
      </c>
      <c r="R352">
        <v>99245</v>
      </c>
      <c r="S352">
        <v>96374</v>
      </c>
      <c r="T352">
        <v>98735</v>
      </c>
      <c r="U352">
        <v>111500</v>
      </c>
      <c r="V352">
        <v>113787</v>
      </c>
      <c r="W352">
        <v>111640</v>
      </c>
      <c r="X352">
        <v>115547</v>
      </c>
      <c r="Y352">
        <v>128964</v>
      </c>
      <c r="Z352">
        <v>132262</v>
      </c>
      <c r="AA352">
        <v>140863</v>
      </c>
      <c r="AB352">
        <v>144839</v>
      </c>
      <c r="AC352">
        <v>158741</v>
      </c>
      <c r="AD352">
        <v>172130</v>
      </c>
      <c r="AE352">
        <v>169702</v>
      </c>
      <c r="AF352">
        <v>175169</v>
      </c>
      <c r="AG352">
        <v>186641</v>
      </c>
      <c r="AH352">
        <v>201682</v>
      </c>
      <c r="AI352">
        <v>198583</v>
      </c>
      <c r="AJ352">
        <v>204244</v>
      </c>
      <c r="AK352">
        <v>217841</v>
      </c>
      <c r="AL352">
        <v>231950</v>
      </c>
      <c r="AM352">
        <v>227959</v>
      </c>
      <c r="AN352">
        <v>234929</v>
      </c>
      <c r="AO352">
        <v>248193</v>
      </c>
      <c r="AP352">
        <v>264730</v>
      </c>
      <c r="AQ352">
        <v>260176</v>
      </c>
      <c r="AR352">
        <v>268190</v>
      </c>
      <c r="AS352">
        <v>281179</v>
      </c>
      <c r="AT352">
        <v>299287</v>
      </c>
      <c r="AU352">
        <v>294038</v>
      </c>
      <c r="AV352">
        <v>301075</v>
      </c>
      <c r="AW352">
        <v>314748</v>
      </c>
      <c r="AX352">
        <v>332641</v>
      </c>
      <c r="AY352">
        <v>326631</v>
      </c>
      <c r="AZ352">
        <v>336001</v>
      </c>
      <c r="BA352">
        <v>350634</v>
      </c>
      <c r="BB352">
        <v>370999</v>
      </c>
      <c r="BC352">
        <v>364685</v>
      </c>
      <c r="BD352">
        <v>374374</v>
      </c>
      <c r="BE352">
        <v>389902</v>
      </c>
      <c r="BF352">
        <v>410786</v>
      </c>
      <c r="BG352">
        <v>402820</v>
      </c>
      <c r="BH352">
        <v>412383</v>
      </c>
      <c r="BI352">
        <v>427230</v>
      </c>
      <c r="BJ352">
        <v>447864</v>
      </c>
      <c r="BK352">
        <v>439948</v>
      </c>
      <c r="BL352">
        <v>449373</v>
      </c>
      <c r="BM352">
        <v>463883</v>
      </c>
      <c r="BN352">
        <v>485506</v>
      </c>
      <c r="BO352">
        <v>476892</v>
      </c>
      <c r="BP352">
        <v>486918</v>
      </c>
      <c r="BQ352">
        <v>501617</v>
      </c>
      <c r="BR352">
        <v>506332</v>
      </c>
      <c r="BS352">
        <v>510850</v>
      </c>
      <c r="BT352">
        <v>522650</v>
      </c>
      <c r="BU352">
        <v>535788</v>
      </c>
      <c r="BV352">
        <v>561392</v>
      </c>
      <c r="BW352">
        <v>551537</v>
      </c>
      <c r="BX352">
        <v>561040</v>
      </c>
      <c r="BY352">
        <v>576602</v>
      </c>
      <c r="BZ352">
        <v>601693</v>
      </c>
      <c r="CA352">
        <v>590469</v>
      </c>
      <c r="CB352">
        <v>601532</v>
      </c>
      <c r="CC352">
        <v>616276</v>
      </c>
      <c r="CD352">
        <v>642911</v>
      </c>
      <c r="CE352">
        <v>632554</v>
      </c>
      <c r="CF352">
        <v>642736</v>
      </c>
      <c r="CG352">
        <v>657468</v>
      </c>
      <c r="CH352">
        <v>684033</v>
      </c>
      <c r="CI352">
        <v>672950</v>
      </c>
      <c r="CJ352">
        <v>683329</v>
      </c>
      <c r="CK352">
        <v>697363</v>
      </c>
      <c r="CL352">
        <v>704935</v>
      </c>
      <c r="CM352">
        <v>713274</v>
      </c>
      <c r="CN352">
        <v>724915</v>
      </c>
      <c r="CO352">
        <v>738233</v>
      </c>
      <c r="CP352">
        <v>765770</v>
      </c>
      <c r="CQ352">
        <v>753737</v>
      </c>
      <c r="CR352">
        <v>762571</v>
      </c>
      <c r="CS352">
        <v>773685</v>
      </c>
      <c r="CT352">
        <v>791473</v>
      </c>
      <c r="CU352">
        <v>770145</v>
      </c>
      <c r="CV352">
        <v>780999</v>
      </c>
      <c r="CW352">
        <v>790884</v>
      </c>
      <c r="CX352">
        <v>817426</v>
      </c>
      <c r="CY352">
        <v>803413</v>
      </c>
      <c r="CZ352">
        <v>811221</v>
      </c>
      <c r="DA352">
        <v>826254</v>
      </c>
      <c r="DB352">
        <v>857681</v>
      </c>
      <c r="DC352">
        <v>845982</v>
      </c>
      <c r="DD352">
        <v>841630</v>
      </c>
      <c r="DE352">
        <v>855663</v>
      </c>
      <c r="DF352">
        <v>884465</v>
      </c>
      <c r="DG352">
        <v>870353</v>
      </c>
      <c r="DH352">
        <v>874946</v>
      </c>
      <c r="DI352">
        <v>890040</v>
      </c>
      <c r="DJ352">
        <v>920329</v>
      </c>
      <c r="DK352">
        <v>904910</v>
      </c>
      <c r="DL352">
        <v>894221</v>
      </c>
      <c r="DM352">
        <v>910452</v>
      </c>
      <c r="DN352">
        <v>953558</v>
      </c>
      <c r="DO352">
        <v>938606</v>
      </c>
      <c r="DP352">
        <v>945317</v>
      </c>
      <c r="DQ352">
        <v>963967</v>
      </c>
      <c r="DR352">
        <v>1017229</v>
      </c>
      <c r="DS352">
        <v>995388</v>
      </c>
      <c r="DT352">
        <v>999951</v>
      </c>
      <c r="DU352">
        <v>1015966</v>
      </c>
      <c r="DV352">
        <v>1079533</v>
      </c>
      <c r="DW352">
        <v>1062805</v>
      </c>
      <c r="DX352">
        <v>1066944</v>
      </c>
      <c r="DY352">
        <v>1083648</v>
      </c>
      <c r="DZ352">
        <v>1144976</v>
      </c>
      <c r="EA352">
        <v>1130741</v>
      </c>
      <c r="EB352">
        <v>1044002</v>
      </c>
      <c r="EC352">
        <v>1151101</v>
      </c>
      <c r="ED352">
        <v>1215415</v>
      </c>
      <c r="EE352">
        <v>1198905</v>
      </c>
      <c r="EF352">
        <v>1205147</v>
      </c>
      <c r="EG352">
        <v>1224745</v>
      </c>
      <c r="EH352">
        <v>1255547</v>
      </c>
      <c r="EI352">
        <v>1266958</v>
      </c>
      <c r="EJ352">
        <v>1179741</v>
      </c>
      <c r="EK352">
        <v>1162981</v>
      </c>
      <c r="EL352">
        <v>1353741</v>
      </c>
      <c r="EM352">
        <v>1341128</v>
      </c>
      <c r="EN352">
        <v>1343911</v>
      </c>
      <c r="EO352">
        <v>1363344</v>
      </c>
      <c r="EP352">
        <v>1422620</v>
      </c>
      <c r="EQ352">
        <v>1373744</v>
      </c>
      <c r="ER352">
        <v>1309084</v>
      </c>
      <c r="ES352">
        <v>1285454</v>
      </c>
      <c r="ET352">
        <v>1498035</v>
      </c>
      <c r="EU352">
        <v>1483142</v>
      </c>
      <c r="EV352">
        <v>1483466</v>
      </c>
      <c r="EW352">
        <v>1501005</v>
      </c>
      <c r="EX352">
        <v>0</v>
      </c>
    </row>
    <row r="353" spans="1:154">
      <c r="A353" t="s">
        <v>640</v>
      </c>
      <c r="B353">
        <v>26024</v>
      </c>
      <c r="C353">
        <v>0</v>
      </c>
      <c r="D353">
        <v>0</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1174</v>
      </c>
      <c r="CU353">
        <v>2342</v>
      </c>
      <c r="CV353">
        <v>2355</v>
      </c>
      <c r="CW353">
        <v>2738</v>
      </c>
      <c r="CX353">
        <v>2460</v>
      </c>
      <c r="CY353">
        <v>2230</v>
      </c>
      <c r="CZ353">
        <v>1989</v>
      </c>
      <c r="DA353">
        <v>1907</v>
      </c>
      <c r="DB353">
        <v>1781</v>
      </c>
      <c r="DC353">
        <v>1637</v>
      </c>
      <c r="DD353">
        <v>1507</v>
      </c>
      <c r="DE353">
        <v>1506</v>
      </c>
      <c r="DF353">
        <v>1558</v>
      </c>
      <c r="DG353">
        <v>1593</v>
      </c>
      <c r="DH353">
        <v>1638</v>
      </c>
      <c r="DI353">
        <v>1793</v>
      </c>
      <c r="DJ353">
        <v>1662</v>
      </c>
      <c r="DK353">
        <v>1530</v>
      </c>
      <c r="DL353">
        <v>1409</v>
      </c>
      <c r="DM353">
        <v>1425</v>
      </c>
      <c r="DN353">
        <v>1581</v>
      </c>
      <c r="DO353">
        <v>1718</v>
      </c>
      <c r="DP353">
        <v>1857</v>
      </c>
      <c r="DQ353">
        <v>1676</v>
      </c>
      <c r="DR353">
        <v>1942</v>
      </c>
      <c r="DS353">
        <v>2166</v>
      </c>
      <c r="DT353">
        <v>2391</v>
      </c>
      <c r="DU353">
        <v>2446</v>
      </c>
      <c r="DV353">
        <v>2312</v>
      </c>
      <c r="DW353">
        <v>2241</v>
      </c>
      <c r="DX353">
        <v>2136</v>
      </c>
      <c r="DY353">
        <v>2164</v>
      </c>
      <c r="DZ353">
        <v>2063</v>
      </c>
      <c r="EA353">
        <v>1952</v>
      </c>
      <c r="EB353">
        <v>1861</v>
      </c>
      <c r="EC353">
        <v>1770</v>
      </c>
      <c r="ED353">
        <v>1741</v>
      </c>
      <c r="EE353">
        <v>1681</v>
      </c>
      <c r="EF353">
        <v>1623</v>
      </c>
      <c r="EG353">
        <v>1489</v>
      </c>
      <c r="EH353">
        <v>1464</v>
      </c>
      <c r="EI353">
        <v>1420</v>
      </c>
      <c r="EJ353">
        <v>1390</v>
      </c>
      <c r="EK353">
        <v>1438</v>
      </c>
      <c r="EL353">
        <v>1422</v>
      </c>
      <c r="EM353">
        <v>1382</v>
      </c>
      <c r="EN353">
        <v>1357</v>
      </c>
      <c r="EO353">
        <v>1515</v>
      </c>
      <c r="EP353">
        <v>1495</v>
      </c>
      <c r="EQ353">
        <v>1453</v>
      </c>
      <c r="ER353">
        <v>1440</v>
      </c>
      <c r="ES353">
        <v>1241</v>
      </c>
      <c r="ET353">
        <v>1211</v>
      </c>
      <c r="EU353">
        <v>1190</v>
      </c>
      <c r="EV353">
        <v>1165</v>
      </c>
      <c r="EW353">
        <v>1132</v>
      </c>
      <c r="EX353">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DG36"/>
  <sheetViews>
    <sheetView workbookViewId="0">
      <selection activeCell="CW21" sqref="CW21"/>
    </sheetView>
  </sheetViews>
  <sheetFormatPr baseColWidth="10" defaultColWidth="8.83203125" defaultRowHeight="14" outlineLevelCol="2" x14ac:dyDescent="0"/>
  <cols>
    <col min="1" max="1" width="53.1640625" bestFit="1" customWidth="1"/>
    <col min="2" max="2" width="9.6640625" style="41" hidden="1" customWidth="1" outlineLevel="1"/>
    <col min="3" max="11" width="9.6640625" style="41" hidden="1" customWidth="1" outlineLevel="2"/>
    <col min="12" max="12" width="9.6640625" style="41" hidden="1" customWidth="1" outlineLevel="1" collapsed="1"/>
    <col min="13" max="21" width="9.6640625" style="41" hidden="1" customWidth="1" outlineLevel="2"/>
    <col min="22" max="22" width="9.6640625" style="41" hidden="1" customWidth="1" outlineLevel="1" collapsed="1"/>
    <col min="23" max="26" width="9.6640625" style="41" hidden="1" customWidth="1" outlineLevel="2"/>
    <col min="27" max="27" width="9.6640625" style="41" hidden="1" customWidth="1" outlineLevel="1" collapsed="1"/>
    <col min="28" max="31" width="9.6640625" style="41" hidden="1" customWidth="1" outlineLevel="2"/>
    <col min="32" max="32" width="9.6640625" style="41" hidden="1" customWidth="1" outlineLevel="1" collapsed="1"/>
    <col min="33" max="37" width="9.6640625" style="41" hidden="1" customWidth="1" outlineLevel="1"/>
    <col min="38" max="38" width="8.6640625" customWidth="1" collapsed="1"/>
    <col min="39" max="39" width="9.6640625" style="41" hidden="1" customWidth="1" outlineLevel="1"/>
    <col min="40" max="48" width="9.6640625" style="41" hidden="1" customWidth="1" outlineLevel="2"/>
    <col min="49" max="49" width="9.6640625" style="41" hidden="1" customWidth="1" outlineLevel="1" collapsed="1"/>
    <col min="50" max="58" width="9.6640625" style="41" hidden="1" customWidth="1" outlineLevel="2"/>
    <col min="59" max="59" width="9.6640625" style="41" hidden="1" customWidth="1" outlineLevel="1" collapsed="1"/>
    <col min="60" max="63" width="9.6640625" style="41" hidden="1" customWidth="1" outlineLevel="2"/>
    <col min="64" max="64" width="9.6640625" style="41" hidden="1" customWidth="1" outlineLevel="1" collapsed="1"/>
    <col min="65" max="68" width="9.6640625" style="41" hidden="1" customWidth="1" outlineLevel="2"/>
    <col min="69" max="69" width="9.6640625" style="41" hidden="1" customWidth="1" outlineLevel="1" collapsed="1"/>
    <col min="70" max="71" width="9.6640625" style="41" hidden="1" customWidth="1" outlineLevel="1"/>
    <col min="72" max="72" width="9.1640625" style="41" hidden="1" customWidth="1" outlineLevel="1"/>
    <col min="73" max="74" width="11.6640625" style="41" hidden="1" customWidth="1" outlineLevel="1"/>
    <col min="75" max="75" width="8.6640625" customWidth="1" collapsed="1"/>
    <col min="76" max="76" width="9.6640625" style="45" customWidth="1" outlineLevel="1"/>
    <col min="77" max="85" width="9.6640625" style="45" hidden="1" customWidth="1" outlineLevel="2"/>
    <col min="86" max="86" width="9.6640625" style="45" customWidth="1" outlineLevel="1" collapsed="1"/>
    <col min="87" max="95" width="9.6640625" style="45" hidden="1" customWidth="1" outlineLevel="2"/>
    <col min="96" max="96" width="9.6640625" style="45" customWidth="1" outlineLevel="1" collapsed="1"/>
    <col min="97" max="100" width="9.6640625" style="45" hidden="1" customWidth="1" outlineLevel="2"/>
    <col min="101" max="101" width="9.6640625" style="45" customWidth="1" outlineLevel="1" collapsed="1"/>
    <col min="102" max="105" width="9.6640625" style="45" hidden="1" customWidth="1" outlineLevel="2"/>
    <col min="106" max="106" width="9.6640625" style="45" customWidth="1" outlineLevel="1" collapsed="1"/>
    <col min="107" max="108" width="9.6640625" style="45" customWidth="1" outlineLevel="1"/>
    <col min="109" max="110" width="10.6640625" style="45" customWidth="1" outlineLevel="1"/>
    <col min="111" max="111" width="9.1640625" style="45" customWidth="1" outlineLevel="1"/>
  </cols>
  <sheetData>
    <row r="1" spans="1:111">
      <c r="A1" t="s">
        <v>684</v>
      </c>
      <c r="B1" s="40" t="s">
        <v>683</v>
      </c>
      <c r="AM1" s="40" t="s">
        <v>682</v>
      </c>
      <c r="BX1" s="44" t="s">
        <v>681</v>
      </c>
    </row>
    <row r="2" spans="1:111">
      <c r="AJ2" s="40"/>
      <c r="AK2" s="40"/>
    </row>
    <row r="3" spans="1:111">
      <c r="A3" s="39" t="s">
        <v>680</v>
      </c>
      <c r="B3" s="40">
        <v>1980</v>
      </c>
      <c r="C3" s="40">
        <v>1981</v>
      </c>
      <c r="D3" s="40">
        <v>1982</v>
      </c>
      <c r="E3" s="40">
        <v>1983</v>
      </c>
      <c r="F3" s="40">
        <v>1984</v>
      </c>
      <c r="G3" s="40">
        <v>1985</v>
      </c>
      <c r="H3" s="40">
        <v>1986</v>
      </c>
      <c r="I3" s="40">
        <v>1987</v>
      </c>
      <c r="J3" s="40">
        <v>1988</v>
      </c>
      <c r="K3" s="40">
        <v>1989</v>
      </c>
      <c r="L3" s="40">
        <v>1990</v>
      </c>
      <c r="M3" s="40">
        <v>1991</v>
      </c>
      <c r="N3" s="40">
        <v>1992</v>
      </c>
      <c r="O3" s="40">
        <v>1993</v>
      </c>
      <c r="P3" s="40">
        <v>1994</v>
      </c>
      <c r="Q3" s="40">
        <v>1995</v>
      </c>
      <c r="R3" s="40">
        <v>1996</v>
      </c>
      <c r="S3" s="40">
        <v>1997</v>
      </c>
      <c r="T3" s="40">
        <v>1998</v>
      </c>
      <c r="U3" s="40">
        <v>1999</v>
      </c>
      <c r="V3" s="40">
        <v>2000</v>
      </c>
      <c r="W3" s="40">
        <v>2001</v>
      </c>
      <c r="X3" s="40">
        <v>2002</v>
      </c>
      <c r="Y3" s="40">
        <v>2003</v>
      </c>
      <c r="Z3" s="40">
        <v>2004</v>
      </c>
      <c r="AA3" s="40">
        <v>2005</v>
      </c>
      <c r="AB3" s="40">
        <v>2006</v>
      </c>
      <c r="AC3" s="40">
        <v>2007</v>
      </c>
      <c r="AD3" s="40">
        <v>2008</v>
      </c>
      <c r="AE3" s="40">
        <v>2009</v>
      </c>
      <c r="AF3" s="40">
        <v>2010</v>
      </c>
      <c r="AG3" s="40">
        <v>2011</v>
      </c>
      <c r="AH3" s="40">
        <v>2012</v>
      </c>
      <c r="AI3" s="40">
        <v>2013</v>
      </c>
      <c r="AJ3" s="40">
        <v>2014</v>
      </c>
      <c r="AK3" s="40">
        <v>2015</v>
      </c>
      <c r="AM3" s="40">
        <v>1980</v>
      </c>
      <c r="AN3" s="40">
        <v>1981</v>
      </c>
      <c r="AO3" s="40">
        <v>1982</v>
      </c>
      <c r="AP3" s="40">
        <v>1983</v>
      </c>
      <c r="AQ3" s="40">
        <v>1984</v>
      </c>
      <c r="AR3" s="40">
        <v>1985</v>
      </c>
      <c r="AS3" s="40">
        <v>1986</v>
      </c>
      <c r="AT3" s="40">
        <v>1987</v>
      </c>
      <c r="AU3" s="40">
        <v>1988</v>
      </c>
      <c r="AV3" s="40">
        <v>1989</v>
      </c>
      <c r="AW3" s="40">
        <v>1990</v>
      </c>
      <c r="AX3" s="40">
        <v>1991</v>
      </c>
      <c r="AY3" s="40">
        <v>1992</v>
      </c>
      <c r="AZ3" s="40">
        <v>1993</v>
      </c>
      <c r="BA3" s="40">
        <v>1994</v>
      </c>
      <c r="BB3" s="40">
        <v>1995</v>
      </c>
      <c r="BC3" s="40">
        <v>1996</v>
      </c>
      <c r="BD3" s="40">
        <v>1997</v>
      </c>
      <c r="BE3" s="40">
        <v>1998</v>
      </c>
      <c r="BF3" s="40">
        <v>1999</v>
      </c>
      <c r="BG3" s="40">
        <v>2000</v>
      </c>
      <c r="BH3" s="40">
        <v>2001</v>
      </c>
      <c r="BI3" s="40">
        <v>2002</v>
      </c>
      <c r="BJ3" s="40">
        <v>2003</v>
      </c>
      <c r="BK3" s="40">
        <v>2004</v>
      </c>
      <c r="BL3" s="40">
        <v>2005</v>
      </c>
      <c r="BM3" s="40">
        <v>2006</v>
      </c>
      <c r="BN3" s="40">
        <v>2007</v>
      </c>
      <c r="BO3" s="40">
        <v>2008</v>
      </c>
      <c r="BP3" s="40">
        <v>2009</v>
      </c>
      <c r="BQ3" s="40">
        <v>2010</v>
      </c>
      <c r="BR3" s="40">
        <v>2011</v>
      </c>
      <c r="BS3" s="40">
        <v>2012</v>
      </c>
      <c r="BT3" s="40">
        <v>2013</v>
      </c>
      <c r="BU3" s="40">
        <v>2014</v>
      </c>
      <c r="BV3" s="40">
        <v>2015</v>
      </c>
      <c r="BX3" s="44">
        <v>1980</v>
      </c>
      <c r="BY3" s="44">
        <v>1981</v>
      </c>
      <c r="BZ3" s="44">
        <v>1982</v>
      </c>
      <c r="CA3" s="44">
        <v>1983</v>
      </c>
      <c r="CB3" s="44">
        <v>1984</v>
      </c>
      <c r="CC3" s="44">
        <v>1985</v>
      </c>
      <c r="CD3" s="44">
        <v>1986</v>
      </c>
      <c r="CE3" s="44">
        <v>1987</v>
      </c>
      <c r="CF3" s="44">
        <v>1988</v>
      </c>
      <c r="CG3" s="44">
        <v>1989</v>
      </c>
      <c r="CH3" s="44">
        <v>1990</v>
      </c>
      <c r="CI3" s="44">
        <v>1991</v>
      </c>
      <c r="CJ3" s="44">
        <v>1992</v>
      </c>
      <c r="CK3" s="44">
        <v>1993</v>
      </c>
      <c r="CL3" s="44">
        <v>1994</v>
      </c>
      <c r="CM3" s="44">
        <v>1995</v>
      </c>
      <c r="CN3" s="44">
        <v>1996</v>
      </c>
      <c r="CO3" s="44">
        <v>1997</v>
      </c>
      <c r="CP3" s="44">
        <v>1998</v>
      </c>
      <c r="CQ3" s="44">
        <v>1999</v>
      </c>
      <c r="CR3" s="44">
        <v>2000</v>
      </c>
      <c r="CS3" s="44">
        <v>2001</v>
      </c>
      <c r="CT3" s="44">
        <v>2002</v>
      </c>
      <c r="CU3" s="44">
        <v>2003</v>
      </c>
      <c r="CV3" s="44">
        <v>2004</v>
      </c>
      <c r="CW3" s="44">
        <v>2005</v>
      </c>
      <c r="CX3" s="44">
        <v>2006</v>
      </c>
      <c r="CY3" s="44">
        <v>2007</v>
      </c>
      <c r="CZ3" s="44">
        <v>2008</v>
      </c>
      <c r="DA3" s="44">
        <v>2009</v>
      </c>
      <c r="DB3" s="44">
        <v>2010</v>
      </c>
      <c r="DC3" s="44">
        <v>2011</v>
      </c>
      <c r="DD3" s="44">
        <v>2012</v>
      </c>
      <c r="DE3" s="44">
        <v>2013</v>
      </c>
      <c r="DF3" s="44">
        <v>2014</v>
      </c>
      <c r="DG3" s="44">
        <v>2015</v>
      </c>
    </row>
    <row r="4" spans="1:111">
      <c r="A4" t="s">
        <v>679</v>
      </c>
      <c r="AI4" s="42" t="e">
        <f>#REF!</f>
        <v>#REF!</v>
      </c>
      <c r="AJ4" s="42" t="e">
        <f>#REF!</f>
        <v>#REF!</v>
      </c>
      <c r="AK4" s="42"/>
      <c r="BT4" s="43" t="e">
        <f>SUM(#REF!)/1000</f>
        <v>#REF!</v>
      </c>
      <c r="BU4" s="42" t="e">
        <f>SUM(#REF!)/1000</f>
        <v>#REF!</v>
      </c>
      <c r="BV4" s="42"/>
      <c r="DE4" s="46" t="e">
        <f t="shared" ref="DE4:DE13" si="0">AI4+BT4</f>
        <v>#REF!</v>
      </c>
      <c r="DF4" s="46" t="e">
        <f t="shared" ref="DF4:DF13" si="1">AJ4+BU4</f>
        <v>#REF!</v>
      </c>
    </row>
    <row r="5" spans="1:111">
      <c r="A5" t="s">
        <v>678</v>
      </c>
      <c r="AI5" s="42" t="e">
        <f>#REF!</f>
        <v>#REF!</v>
      </c>
      <c r="AJ5" s="42" t="e">
        <f>#REF!</f>
        <v>#REF!</v>
      </c>
      <c r="AK5" s="42"/>
      <c r="BT5" s="42" t="e">
        <f>(#REF!+#REF!)/1000</f>
        <v>#REF!</v>
      </c>
      <c r="BU5" s="42" t="e">
        <f>(#REF!+#REF!)/1000</f>
        <v>#REF!</v>
      </c>
      <c r="BV5" s="42"/>
      <c r="DE5" s="46" t="e">
        <f t="shared" si="0"/>
        <v>#REF!</v>
      </c>
      <c r="DF5" s="46" t="e">
        <f t="shared" si="1"/>
        <v>#REF!</v>
      </c>
    </row>
    <row r="6" spans="1:111">
      <c r="A6" t="s">
        <v>677</v>
      </c>
      <c r="AI6" s="42" t="e">
        <f>#REF!</f>
        <v>#REF!</v>
      </c>
      <c r="AJ6" s="42" t="e">
        <f>#REF!</f>
        <v>#REF!</v>
      </c>
      <c r="AK6" s="42"/>
      <c r="BT6" s="42" t="e">
        <f>(#REF!+#REF!)/1000</f>
        <v>#REF!</v>
      </c>
      <c r="BU6" s="42" t="e">
        <f>(#REF!+#REF!)/1000</f>
        <v>#REF!</v>
      </c>
      <c r="BV6" s="42"/>
      <c r="DE6" s="46" t="e">
        <f t="shared" si="0"/>
        <v>#REF!</v>
      </c>
      <c r="DF6" s="46" t="e">
        <f t="shared" si="1"/>
        <v>#REF!</v>
      </c>
    </row>
    <row r="7" spans="1:111">
      <c r="A7" t="s">
        <v>676</v>
      </c>
      <c r="AI7" s="42" t="e">
        <f>#REF!</f>
        <v>#REF!</v>
      </c>
      <c r="AJ7" s="42" t="e">
        <f>#REF!</f>
        <v>#REF!</v>
      </c>
      <c r="AK7" s="42"/>
      <c r="BT7" s="42">
        <v>0</v>
      </c>
      <c r="BU7" s="42">
        <v>0</v>
      </c>
      <c r="BV7" s="42"/>
      <c r="DE7" s="47" t="e">
        <f t="shared" si="0"/>
        <v>#REF!</v>
      </c>
      <c r="DF7" s="47" t="e">
        <f t="shared" si="1"/>
        <v>#REF!</v>
      </c>
    </row>
    <row r="8" spans="1:111">
      <c r="A8" t="s">
        <v>675</v>
      </c>
      <c r="AI8" s="42" t="e">
        <f>#REF!</f>
        <v>#REF!</v>
      </c>
      <c r="AJ8" s="42" t="e">
        <f>#REF!</f>
        <v>#REF!</v>
      </c>
      <c r="AK8" s="42"/>
      <c r="BT8" s="42">
        <v>0</v>
      </c>
      <c r="BU8" s="42">
        <v>0</v>
      </c>
      <c r="BV8" s="42"/>
      <c r="DE8" s="47" t="e">
        <f t="shared" si="0"/>
        <v>#REF!</v>
      </c>
      <c r="DF8" s="47" t="e">
        <f t="shared" si="1"/>
        <v>#REF!</v>
      </c>
    </row>
    <row r="9" spans="1:111">
      <c r="A9" t="s">
        <v>674</v>
      </c>
      <c r="AI9" s="42" t="e">
        <f>#REF!</f>
        <v>#REF!</v>
      </c>
      <c r="AJ9" s="42" t="e">
        <f>#REF!</f>
        <v>#REF!</v>
      </c>
      <c r="AK9" s="42"/>
      <c r="BT9" s="42" t="e">
        <f>#REF!/1000</f>
        <v>#REF!</v>
      </c>
      <c r="BU9" s="42" t="e">
        <f>#REF!/1000</f>
        <v>#REF!</v>
      </c>
      <c r="BV9" s="42"/>
      <c r="DE9" s="46" t="e">
        <f t="shared" si="0"/>
        <v>#REF!</v>
      </c>
      <c r="DF9" s="46" t="e">
        <f t="shared" si="1"/>
        <v>#REF!</v>
      </c>
    </row>
    <row r="10" spans="1:111">
      <c r="A10" t="s">
        <v>673</v>
      </c>
      <c r="AI10" s="42" t="e">
        <f>#REF!</f>
        <v>#REF!</v>
      </c>
      <c r="AJ10" s="42" t="e">
        <f>#REF!</f>
        <v>#REF!</v>
      </c>
      <c r="AK10" s="42"/>
      <c r="BT10" s="42" t="e">
        <f>(#REF!+SUM(#REF!))/1000</f>
        <v>#REF!</v>
      </c>
      <c r="BU10" s="42" t="e">
        <f>(#REF!+SUM(#REF!))/1000</f>
        <v>#REF!</v>
      </c>
      <c r="BV10" s="42"/>
      <c r="DE10" s="46" t="e">
        <f t="shared" si="0"/>
        <v>#REF!</v>
      </c>
      <c r="DF10" s="46" t="e">
        <f t="shared" si="1"/>
        <v>#REF!</v>
      </c>
    </row>
    <row r="11" spans="1:111">
      <c r="A11" t="s">
        <v>672</v>
      </c>
      <c r="AI11" s="42" t="e">
        <f>#REF!</f>
        <v>#REF!</v>
      </c>
      <c r="AJ11" s="42" t="e">
        <f>#REF!</f>
        <v>#REF!</v>
      </c>
      <c r="AK11" s="42"/>
      <c r="BT11" s="42">
        <v>0</v>
      </c>
      <c r="BU11" s="42">
        <v>0</v>
      </c>
      <c r="BV11" s="42"/>
      <c r="DE11" s="46" t="e">
        <f t="shared" si="0"/>
        <v>#REF!</v>
      </c>
      <c r="DF11" s="46" t="e">
        <f t="shared" si="1"/>
        <v>#REF!</v>
      </c>
    </row>
    <row r="12" spans="1:111">
      <c r="A12" t="s">
        <v>671</v>
      </c>
      <c r="AI12" s="42" t="e">
        <f>#REF!</f>
        <v>#REF!</v>
      </c>
      <c r="AJ12" s="42" t="e">
        <f>#REF!</f>
        <v>#REF!</v>
      </c>
      <c r="AK12" s="42"/>
      <c r="BT12" s="42">
        <v>0</v>
      </c>
      <c r="BU12" s="42">
        <v>0</v>
      </c>
      <c r="BV12" s="42"/>
      <c r="DE12" s="48" t="e">
        <f t="shared" si="0"/>
        <v>#REF!</v>
      </c>
      <c r="DF12" s="48" t="e">
        <f t="shared" si="1"/>
        <v>#REF!</v>
      </c>
    </row>
    <row r="13" spans="1:111">
      <c r="A13" t="s">
        <v>670</v>
      </c>
      <c r="AI13" s="42" t="e">
        <f>#REF!</f>
        <v>#REF!</v>
      </c>
      <c r="AJ13" s="42" t="e">
        <f>#REF!</f>
        <v>#REF!</v>
      </c>
      <c r="AK13" s="42"/>
      <c r="BT13" s="42" t="e">
        <f>SUM(BT4:BT12)</f>
        <v>#REF!</v>
      </c>
      <c r="BU13" s="42" t="e">
        <f>SUM(BU4:BU12)</f>
        <v>#REF!</v>
      </c>
      <c r="BV13" s="42"/>
      <c r="DE13" s="46" t="e">
        <f t="shared" si="0"/>
        <v>#REF!</v>
      </c>
      <c r="DF13" s="46" t="e">
        <f t="shared" si="1"/>
        <v>#REF!</v>
      </c>
    </row>
    <row r="14" spans="1:111">
      <c r="AI14" s="42"/>
      <c r="AJ14" s="42"/>
      <c r="AK14" s="42"/>
      <c r="BT14" s="42"/>
      <c r="BU14" s="42"/>
      <c r="BV14" s="42"/>
      <c r="DE14" s="46"/>
      <c r="DF14" s="46"/>
    </row>
    <row r="15" spans="1:111">
      <c r="A15" t="s">
        <v>669</v>
      </c>
      <c r="AI15" s="42"/>
      <c r="AJ15" s="42"/>
      <c r="AK15" s="42"/>
      <c r="BT15" s="42"/>
      <c r="BU15" s="42"/>
      <c r="BV15" s="42"/>
      <c r="DE15" s="46"/>
      <c r="DF15" s="46"/>
    </row>
    <row r="16" spans="1:111">
      <c r="AI16" s="42"/>
      <c r="AJ16" s="42"/>
      <c r="AK16" s="42"/>
      <c r="BT16" s="42"/>
      <c r="BU16" s="42"/>
      <c r="BV16" s="42"/>
      <c r="DE16" s="46"/>
      <c r="DF16" s="46"/>
    </row>
    <row r="17" spans="1:110">
      <c r="A17" s="39" t="s">
        <v>668</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2"/>
      <c r="AJ17" s="42"/>
      <c r="AK17" s="42"/>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2"/>
      <c r="BU17" s="42"/>
      <c r="BV17" s="42"/>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6"/>
      <c r="DF17" s="46"/>
    </row>
    <row r="18" spans="1:110">
      <c r="A18" t="s">
        <v>667</v>
      </c>
      <c r="AI18" s="42" t="e">
        <f>#REF!</f>
        <v>#REF!</v>
      </c>
      <c r="AJ18" s="42" t="e">
        <f>#REF!</f>
        <v>#REF!</v>
      </c>
      <c r="AK18" s="42"/>
      <c r="BT18" s="42" t="e">
        <f>#REF!/1000</f>
        <v>#REF!</v>
      </c>
      <c r="BU18" s="42" t="e">
        <f>#REF!/1000</f>
        <v>#REF!</v>
      </c>
      <c r="BV18" s="42"/>
      <c r="DE18" s="46" t="e">
        <f t="shared" ref="DE18:DE26" si="2">AI18+BT18</f>
        <v>#REF!</v>
      </c>
      <c r="DF18" s="46" t="e">
        <f t="shared" ref="DF18:DF26" si="3">AJ18+BU18</f>
        <v>#REF!</v>
      </c>
    </row>
    <row r="19" spans="1:110">
      <c r="A19" t="s">
        <v>666</v>
      </c>
      <c r="AI19" s="42" t="e">
        <f>#REF!</f>
        <v>#REF!</v>
      </c>
      <c r="AJ19" s="42" t="e">
        <f>#REF!</f>
        <v>#REF!</v>
      </c>
      <c r="AK19" s="42"/>
      <c r="BT19" s="42" t="e">
        <f>#REF!/1000</f>
        <v>#REF!</v>
      </c>
      <c r="BU19" s="42" t="e">
        <f>#REF!/1000</f>
        <v>#REF!</v>
      </c>
      <c r="BV19" s="42"/>
      <c r="DE19" s="46" t="e">
        <f t="shared" si="2"/>
        <v>#REF!</v>
      </c>
      <c r="DF19" s="46" t="e">
        <f t="shared" si="3"/>
        <v>#REF!</v>
      </c>
    </row>
    <row r="20" spans="1:110">
      <c r="A20" t="s">
        <v>665</v>
      </c>
      <c r="AI20" s="42" t="e">
        <f>#REF!</f>
        <v>#REF!</v>
      </c>
      <c r="AJ20" s="42" t="e">
        <f>#REF!</f>
        <v>#REF!</v>
      </c>
      <c r="AK20" s="42"/>
      <c r="BT20" s="42" t="e">
        <f>(#REF!+#REF!)/1000</f>
        <v>#REF!</v>
      </c>
      <c r="BU20" s="42" t="e">
        <f>(#REF!+#REF!)/1000</f>
        <v>#REF!</v>
      </c>
      <c r="BV20" s="42"/>
      <c r="DE20" s="46" t="e">
        <f t="shared" si="2"/>
        <v>#REF!</v>
      </c>
      <c r="DF20" s="46" t="e">
        <f t="shared" si="3"/>
        <v>#REF!</v>
      </c>
    </row>
    <row r="21" spans="1:110">
      <c r="A21" t="s">
        <v>664</v>
      </c>
      <c r="AI21" s="42" t="e">
        <f>#REF!</f>
        <v>#REF!</v>
      </c>
      <c r="AJ21" s="42" t="e">
        <f>#REF!</f>
        <v>#REF!</v>
      </c>
      <c r="AK21" s="42"/>
      <c r="BT21" s="42">
        <v>0</v>
      </c>
      <c r="BU21" s="42">
        <v>0</v>
      </c>
      <c r="BV21" s="42"/>
      <c r="DE21" s="47" t="e">
        <f t="shared" si="2"/>
        <v>#REF!</v>
      </c>
      <c r="DF21" s="47" t="e">
        <f t="shared" si="3"/>
        <v>#REF!</v>
      </c>
    </row>
    <row r="22" spans="1:110">
      <c r="A22" t="s">
        <v>663</v>
      </c>
      <c r="AI22" s="42" t="e">
        <f>#REF!</f>
        <v>#REF!</v>
      </c>
      <c r="AJ22" s="42" t="e">
        <f>#REF!</f>
        <v>#REF!</v>
      </c>
      <c r="AK22" s="42"/>
      <c r="BT22" s="42">
        <v>0</v>
      </c>
      <c r="BU22" s="42">
        <v>0</v>
      </c>
      <c r="BV22" s="42"/>
      <c r="DE22" s="47" t="e">
        <f t="shared" si="2"/>
        <v>#REF!</v>
      </c>
      <c r="DF22" s="47" t="e">
        <f t="shared" si="3"/>
        <v>#REF!</v>
      </c>
    </row>
    <row r="23" spans="1:110">
      <c r="A23" t="s">
        <v>662</v>
      </c>
      <c r="AI23" s="42" t="e">
        <f>#REF!</f>
        <v>#REF!</v>
      </c>
      <c r="AJ23" s="42" t="e">
        <f>#REF!</f>
        <v>#REF!</v>
      </c>
      <c r="AK23" s="42"/>
      <c r="BT23" s="42">
        <v>0</v>
      </c>
      <c r="BU23" s="42">
        <v>0</v>
      </c>
      <c r="BV23" s="42"/>
      <c r="DE23" s="47" t="e">
        <f t="shared" si="2"/>
        <v>#REF!</v>
      </c>
      <c r="DF23" s="47" t="e">
        <f t="shared" si="3"/>
        <v>#REF!</v>
      </c>
    </row>
    <row r="24" spans="1:110">
      <c r="A24" t="s">
        <v>661</v>
      </c>
      <c r="AI24" s="42" t="e">
        <f>#REF!</f>
        <v>#REF!</v>
      </c>
      <c r="AJ24" s="42" t="e">
        <f>#REF!</f>
        <v>#REF!</v>
      </c>
      <c r="AK24" s="42"/>
      <c r="BT24" s="42">
        <v>0</v>
      </c>
      <c r="BU24" s="42">
        <v>0</v>
      </c>
      <c r="BV24" s="42"/>
      <c r="DE24" s="47" t="e">
        <f t="shared" si="2"/>
        <v>#REF!</v>
      </c>
      <c r="DF24" s="47" t="e">
        <f t="shared" si="3"/>
        <v>#REF!</v>
      </c>
    </row>
    <row r="25" spans="1:110">
      <c r="A25" t="s">
        <v>660</v>
      </c>
      <c r="AI25" s="42" t="e">
        <f>#REF!</f>
        <v>#REF!</v>
      </c>
      <c r="AJ25" s="42" t="e">
        <f>#REF!</f>
        <v>#REF!</v>
      </c>
      <c r="AK25" s="42"/>
      <c r="BT25" s="42">
        <v>0</v>
      </c>
      <c r="BU25" s="42">
        <v>0</v>
      </c>
      <c r="BV25" s="42"/>
      <c r="DE25" s="49" t="e">
        <f t="shared" si="2"/>
        <v>#REF!</v>
      </c>
      <c r="DF25" s="49" t="e">
        <f t="shared" si="3"/>
        <v>#REF!</v>
      </c>
    </row>
    <row r="26" spans="1:110">
      <c r="A26" t="s">
        <v>659</v>
      </c>
      <c r="AI26" s="42" t="e">
        <f>#REF!</f>
        <v>#REF!</v>
      </c>
      <c r="AJ26" s="42" t="e">
        <f>#REF!</f>
        <v>#REF!</v>
      </c>
      <c r="AK26" s="42"/>
      <c r="BT26" s="42" t="e">
        <f>SUM(BT18:BT25)</f>
        <v>#REF!</v>
      </c>
      <c r="BU26" s="42" t="e">
        <f>SUM(BU18:BU25)</f>
        <v>#REF!</v>
      </c>
      <c r="BV26" s="42"/>
      <c r="DE26" s="46" t="e">
        <f t="shared" si="2"/>
        <v>#REF!</v>
      </c>
      <c r="DF26" s="46" t="e">
        <f t="shared" si="3"/>
        <v>#REF!</v>
      </c>
    </row>
    <row r="27" spans="1:110">
      <c r="AI27" s="42"/>
      <c r="AJ27" s="42"/>
      <c r="AK27" s="42"/>
      <c r="BT27" s="42"/>
      <c r="BU27" s="42"/>
      <c r="BV27" s="42"/>
      <c r="DE27" s="46"/>
      <c r="DF27" s="46"/>
    </row>
    <row r="28" spans="1:110">
      <c r="A28" t="s">
        <v>658</v>
      </c>
      <c r="AI28" s="42"/>
      <c r="AJ28" s="42"/>
      <c r="AK28" s="42"/>
      <c r="BT28" s="42"/>
      <c r="BU28" s="42"/>
      <c r="BV28" s="42"/>
      <c r="DE28" s="46"/>
      <c r="DF28" s="46"/>
    </row>
    <row r="29" spans="1:110">
      <c r="AI29" s="42"/>
      <c r="AJ29" s="42"/>
      <c r="AK29" s="42"/>
      <c r="BT29" s="42"/>
      <c r="BU29" s="42"/>
      <c r="BV29" s="42"/>
      <c r="DE29" s="46"/>
      <c r="DF29" s="46"/>
    </row>
    <row r="30" spans="1:110">
      <c r="A30" s="39" t="s">
        <v>657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2"/>
      <c r="AJ30" s="42"/>
      <c r="AK30" s="42"/>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2"/>
      <c r="BU30" s="42"/>
      <c r="BV30" s="42"/>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6"/>
      <c r="DF30" s="46"/>
    </row>
    <row r="31" spans="1:110">
      <c r="A31" t="s">
        <v>656</v>
      </c>
      <c r="AI31" s="42" t="e">
        <f>#REF!</f>
        <v>#REF!</v>
      </c>
      <c r="AJ31" s="42" t="e">
        <f>#REF!</f>
        <v>#REF!</v>
      </c>
      <c r="AK31" s="42"/>
      <c r="BT31" s="42">
        <v>0</v>
      </c>
      <c r="BU31" s="42">
        <v>0</v>
      </c>
      <c r="BV31" s="42"/>
      <c r="DE31" s="46" t="e">
        <f t="shared" ref="DE31:DF34" si="4">AI31+BT31</f>
        <v>#REF!</v>
      </c>
      <c r="DF31" s="46" t="e">
        <f t="shared" si="4"/>
        <v>#REF!</v>
      </c>
    </row>
    <row r="32" spans="1:110">
      <c r="A32" t="s">
        <v>655</v>
      </c>
      <c r="AI32" s="42" t="e">
        <f>#REF!</f>
        <v>#REF!</v>
      </c>
      <c r="AJ32" s="42" t="e">
        <f>#REF!</f>
        <v>#REF!</v>
      </c>
      <c r="AK32" s="42"/>
      <c r="BT32" s="42" t="e">
        <f>BT13-BT26</f>
        <v>#REF!</v>
      </c>
      <c r="BU32" s="42" t="e">
        <f>BU13-BU26</f>
        <v>#REF!</v>
      </c>
      <c r="BV32" s="42"/>
      <c r="DE32" s="48" t="e">
        <f t="shared" si="4"/>
        <v>#REF!</v>
      </c>
      <c r="DF32" s="48" t="e">
        <f t="shared" si="4"/>
        <v>#REF!</v>
      </c>
    </row>
    <row r="33" spans="1:110">
      <c r="A33" t="s">
        <v>654</v>
      </c>
      <c r="AI33" s="42" t="e">
        <f>#REF!</f>
        <v>#REF!</v>
      </c>
      <c r="AJ33" s="42" t="e">
        <f>#REF!</f>
        <v>#REF!</v>
      </c>
      <c r="AK33" s="42"/>
      <c r="BT33" s="42" t="e">
        <f>BT32</f>
        <v>#REF!</v>
      </c>
      <c r="BU33" s="42" t="e">
        <f>BU32</f>
        <v>#REF!</v>
      </c>
      <c r="BV33" s="42"/>
      <c r="DE33" s="48" t="e">
        <f t="shared" si="4"/>
        <v>#REF!</v>
      </c>
      <c r="DF33" s="48" t="e">
        <f t="shared" si="4"/>
        <v>#REF!</v>
      </c>
    </row>
    <row r="34" spans="1:110">
      <c r="A34" t="s">
        <v>653</v>
      </c>
      <c r="AI34" s="42" t="e">
        <f>#REF!</f>
        <v>#REF!</v>
      </c>
      <c r="AJ34" s="42" t="e">
        <f>#REF!</f>
        <v>#REF!</v>
      </c>
      <c r="AK34" s="42"/>
      <c r="BT34" s="42" t="e">
        <f>BT33+BT26</f>
        <v>#REF!</v>
      </c>
      <c r="BU34" s="42" t="e">
        <f>BU33+BU26</f>
        <v>#REF!</v>
      </c>
      <c r="BV34" s="42"/>
      <c r="DE34" s="46" t="e">
        <f t="shared" si="4"/>
        <v>#REF!</v>
      </c>
      <c r="DF34" s="46" t="e">
        <f t="shared" si="4"/>
        <v>#REF!</v>
      </c>
    </row>
    <row r="35" spans="1:110">
      <c r="BT35" s="42"/>
      <c r="BU35" s="42"/>
      <c r="BV35" s="42"/>
    </row>
    <row r="36" spans="1:110">
      <c r="BT36" s="42"/>
      <c r="BU36" s="42"/>
      <c r="BV36" s="42"/>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topLeftCell="AI30" workbookViewId="0">
      <selection activeCell="A60" sqref="A60"/>
    </sheetView>
  </sheetViews>
  <sheetFormatPr baseColWidth="10" defaultColWidth="9.1640625" defaultRowHeight="13" outlineLevelRow="2" outlineLevelCol="1" x14ac:dyDescent="0"/>
  <cols>
    <col min="1" max="1" width="46.6640625" style="4" customWidth="1"/>
    <col min="2" max="2" width="46" style="4" hidden="1" customWidth="1"/>
    <col min="3" max="3" width="9.33203125" style="4" hidden="1" customWidth="1" outlineLevel="1"/>
    <col min="4" max="4" width="9.33203125" style="4" bestFit="1" customWidth="1" collapsed="1"/>
    <col min="5" max="13" width="9.33203125" style="4" hidden="1" customWidth="1" outlineLevel="1"/>
    <col min="14" max="14" width="9.33203125" style="4" bestFit="1" customWidth="1" collapsed="1"/>
    <col min="15" max="23" width="9.33203125" style="4" hidden="1" customWidth="1" outlineLevel="1"/>
    <col min="24" max="24" width="10.1640625" style="4" bestFit="1" customWidth="1" collapsed="1"/>
    <col min="25" max="28" width="10.1640625" style="4" hidden="1" customWidth="1" outlineLevel="1"/>
    <col min="29" max="29" width="10.1640625" style="4" bestFit="1" customWidth="1" collapsed="1"/>
    <col min="30" max="33" width="10.1640625" style="4" hidden="1" customWidth="1" outlineLevel="1"/>
    <col min="34" max="34" width="10.1640625" style="4" bestFit="1" customWidth="1" collapsed="1"/>
    <col min="35" max="39" width="10.1640625" style="4" bestFit="1" customWidth="1"/>
    <col min="40" max="40" width="9.33203125" style="4" hidden="1" customWidth="1" outlineLevel="1"/>
    <col min="41" max="41" width="9.1640625" style="4" collapsed="1"/>
    <col min="42" max="16384" width="9.1640625" style="4"/>
  </cols>
  <sheetData>
    <row r="1" spans="1:40">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40">
      <c r="A2" s="2"/>
      <c r="B2" s="2"/>
      <c r="C2" s="3"/>
    </row>
    <row r="3" spans="1:40">
      <c r="A3" s="2"/>
      <c r="B3" s="2"/>
      <c r="C3" s="2"/>
      <c r="D3" s="63" t="s">
        <v>650</v>
      </c>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row>
    <row r="4" spans="1:40">
      <c r="A4" s="26"/>
      <c r="B4" s="2"/>
      <c r="C4" s="9">
        <v>1979</v>
      </c>
      <c r="D4" s="9">
        <v>1980</v>
      </c>
      <c r="E4" s="9">
        <v>1981</v>
      </c>
      <c r="F4" s="9">
        <v>1982</v>
      </c>
      <c r="G4" s="9">
        <v>1983</v>
      </c>
      <c r="H4" s="9">
        <v>1984</v>
      </c>
      <c r="I4" s="9">
        <v>1985</v>
      </c>
      <c r="J4" s="9">
        <v>1986</v>
      </c>
      <c r="K4" s="9">
        <v>1987</v>
      </c>
      <c r="L4" s="9">
        <v>1988</v>
      </c>
      <c r="M4" s="9">
        <v>1989</v>
      </c>
      <c r="N4" s="9">
        <v>1990</v>
      </c>
      <c r="O4" s="9">
        <v>1991</v>
      </c>
      <c r="P4" s="9">
        <v>1992</v>
      </c>
      <c r="Q4" s="9">
        <v>1993</v>
      </c>
      <c r="R4" s="9">
        <v>1994</v>
      </c>
      <c r="S4" s="9">
        <v>1995</v>
      </c>
      <c r="T4" s="9">
        <v>1996</v>
      </c>
      <c r="U4" s="9">
        <v>1997</v>
      </c>
      <c r="V4" s="9">
        <v>1998</v>
      </c>
      <c r="W4" s="9">
        <v>1999</v>
      </c>
      <c r="X4" s="9">
        <v>2000</v>
      </c>
      <c r="Y4" s="9">
        <v>2001</v>
      </c>
      <c r="Z4" s="9">
        <v>2002</v>
      </c>
      <c r="AA4" s="9">
        <v>2003</v>
      </c>
      <c r="AB4" s="9">
        <v>2004</v>
      </c>
      <c r="AC4" s="9">
        <v>2005</v>
      </c>
      <c r="AD4" s="9">
        <v>2006</v>
      </c>
      <c r="AE4" s="9">
        <v>2007</v>
      </c>
      <c r="AF4" s="9">
        <v>2008</v>
      </c>
      <c r="AG4" s="9">
        <v>2009</v>
      </c>
      <c r="AH4" s="9">
        <v>2010</v>
      </c>
      <c r="AI4" s="9">
        <v>2011</v>
      </c>
      <c r="AJ4" s="9">
        <v>2012</v>
      </c>
      <c r="AK4" s="9">
        <v>2013</v>
      </c>
      <c r="AL4" s="9">
        <v>2014</v>
      </c>
      <c r="AM4" s="9">
        <v>2015</v>
      </c>
      <c r="AN4" s="9">
        <v>2016</v>
      </c>
    </row>
    <row r="5" spans="1:40" ht="9.75" customHeight="1">
      <c r="A5" s="27"/>
      <c r="B5" s="2"/>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pans="1:40">
      <c r="A6" s="28" t="s">
        <v>645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spans="1:40" outlineLevel="1">
      <c r="A7" s="7" t="s">
        <v>103</v>
      </c>
      <c r="B7" s="4" t="s">
        <v>378</v>
      </c>
      <c r="C7" s="11">
        <f>VLOOKUP($B7,Data!$A$3:$EX$360,(C$4-1979)*4+C$1+2,FALSE)</f>
        <v>5328</v>
      </c>
      <c r="D7" s="11">
        <f>VLOOKUP($B7,Data!$A$3:$EX$360,(D$4-1979)*4+D$1+2,FALSE)</f>
        <v>10550</v>
      </c>
      <c r="E7" s="11">
        <f>VLOOKUP($B7,Data!$A$3:$EX$360,(E$4-1979)*4+E$1+2,FALSE)</f>
        <v>13834</v>
      </c>
      <c r="F7" s="11">
        <f>VLOOKUP($B7,Data!$A$3:$EX$360,(F$4-1979)*4+F$1+2,FALSE)</f>
        <v>17076</v>
      </c>
      <c r="G7" s="11">
        <f>VLOOKUP($B7,Data!$A$3:$EX$360,(G$4-1979)*4+G$1+2,FALSE)</f>
        <v>18986</v>
      </c>
      <c r="H7" s="11">
        <f>VLOOKUP($B7,Data!$A$3:$EX$360,(H$4-1979)*4+H$1+2,FALSE)</f>
        <v>20307</v>
      </c>
      <c r="I7" s="11">
        <f>VLOOKUP($B7,Data!$A$3:$EX$360,(I$4-1979)*4+I$1+2,FALSE)</f>
        <v>25129</v>
      </c>
      <c r="J7" s="11">
        <f>VLOOKUP($B7,Data!$A$3:$EX$360,(J$4-1979)*4+J$1+2,FALSE)</f>
        <v>28032</v>
      </c>
      <c r="K7" s="11">
        <f>VLOOKUP($B7,Data!$A$3:$EX$360,(K$4-1979)*4+K$1+2,FALSE)</f>
        <v>29112</v>
      </c>
      <c r="L7" s="11">
        <f>VLOOKUP($B7,Data!$A$3:$EX$360,(L$4-1979)*4+L$1+2,FALSE)</f>
        <v>27671</v>
      </c>
      <c r="M7" s="11">
        <f>VLOOKUP($B7,Data!$A$3:$EX$360,(M$4-1979)*4+M$1+2,FALSE)</f>
        <v>32275</v>
      </c>
      <c r="N7" s="11">
        <f>VLOOKUP($B7,Data!$A$3:$EX$360,(N$4-1979)*4+N$1+2,FALSE)</f>
        <v>39684</v>
      </c>
      <c r="O7" s="11">
        <f>VLOOKUP($B7,Data!$A$3:$EX$360,(O$4-1979)*4+O$1+2,FALSE)</f>
        <v>39097</v>
      </c>
      <c r="P7" s="11">
        <f>VLOOKUP($B7,Data!$A$3:$EX$360,(P$4-1979)*4+P$1+2,FALSE)</f>
        <v>38847</v>
      </c>
      <c r="Q7" s="11">
        <f>VLOOKUP($B7,Data!$A$3:$EX$360,(Q$4-1979)*4+Q$1+2,FALSE)</f>
        <v>40151</v>
      </c>
      <c r="R7" s="11">
        <f>VLOOKUP($B7,Data!$A$3:$EX$360,(R$4-1979)*4+R$1+2,FALSE)</f>
        <v>41351</v>
      </c>
      <c r="S7" s="11">
        <f>VLOOKUP($B7,Data!$A$3:$EX$360,(S$4-1979)*4+S$1+2,FALSE)</f>
        <v>53779</v>
      </c>
      <c r="T7" s="11">
        <f>VLOOKUP($B7,Data!$A$3:$EX$360,(T$4-1979)*4+T$1+2,FALSE)</f>
        <v>44872</v>
      </c>
      <c r="U7" s="11">
        <f>VLOOKUP($B7,Data!$A$3:$EX$360,(U$4-1979)*4+U$1+2,FALSE)</f>
        <v>41957</v>
      </c>
      <c r="V7" s="11">
        <f>VLOOKUP($B7,Data!$A$3:$EX$360,(V$4-1979)*4+V$1+2,FALSE)</f>
        <v>51037</v>
      </c>
      <c r="W7" s="11">
        <f>VLOOKUP($B7,Data!$A$3:$EX$360,(W$4-1979)*4+W$1+2,FALSE)</f>
        <v>44452</v>
      </c>
      <c r="X7" s="11">
        <f>VLOOKUP($B7,Data!$A$3:$EX$360,(X$4-1979)*4+X$1+2,FALSE)</f>
        <v>41051</v>
      </c>
      <c r="Y7" s="11">
        <f>VLOOKUP($B7,Data!$A$3:$EX$360,(Y$4-1979)*4+Y$1+2,FALSE)</f>
        <v>43164</v>
      </c>
      <c r="Z7" s="11">
        <f>VLOOKUP($B7,Data!$A$3:$EX$360,(Z$4-1979)*4+Z$1+2,FALSE)</f>
        <v>50977</v>
      </c>
      <c r="AA7" s="11">
        <f>VLOOKUP($B7,Data!$A$3:$EX$360,(AA$4-1979)*4+AA$1+2,FALSE)</f>
        <v>54972</v>
      </c>
      <c r="AB7" s="11">
        <f>VLOOKUP($B7,Data!$A$3:$EX$360,(AB$4-1979)*4+AB$1+2,FALSE)</f>
        <v>54298</v>
      </c>
      <c r="AC7" s="11">
        <f>VLOOKUP($B7,Data!$A$3:$EX$360,(AC$4-1979)*4+AC$1+2,FALSE)</f>
        <v>35057</v>
      </c>
      <c r="AD7" s="11">
        <f>VLOOKUP($B7,Data!$A$3:$EX$360,(AD$4-1979)*4+AD$1+2,FALSE)</f>
        <v>34239</v>
      </c>
      <c r="AE7" s="11">
        <f>VLOOKUP($B7,Data!$A$3:$EX$360,(AE$4-1979)*4+AE$1+2,FALSE)</f>
        <v>36379</v>
      </c>
      <c r="AF7" s="11">
        <f>VLOOKUP($B7,Data!$A$3:$EX$360,(AF$4-1979)*4+AF$1+2,FALSE)</f>
        <v>40556</v>
      </c>
      <c r="AG7" s="11">
        <f>VLOOKUP($B7,Data!$A$3:$EX$360,(AG$4-1979)*4+AG$1+2,FALSE)</f>
        <v>94289</v>
      </c>
      <c r="AH7" s="11">
        <f>VLOOKUP($B7,Data!$A$3:$EX$360,(AH$4-1979)*4+AH$1+2,FALSE)</f>
        <v>95148</v>
      </c>
      <c r="AI7" s="11">
        <f>VLOOKUP($B7,Data!$A$3:$EX$360,(AI$4-1979)*4+AI$1+2,FALSE)</f>
        <v>110914</v>
      </c>
      <c r="AJ7" s="11">
        <f>VLOOKUP($B7,Data!$A$3:$EX$360,(AJ$4-1979)*4+AJ$1+2,FALSE)</f>
        <v>114201</v>
      </c>
      <c r="AK7" s="11">
        <f>VLOOKUP($B7,Data!$A$3:$EX$360,(AK$4-1979)*4+AK$1+2,FALSE)</f>
        <v>109789</v>
      </c>
      <c r="AL7" s="11">
        <f>VLOOKUP($B7,Data!$A$3:$EX$360,(AL$4-1979)*4+AL$1+2,FALSE)</f>
        <v>97964</v>
      </c>
      <c r="AM7" s="11">
        <f>VLOOKUP($B7,Data!$A$3:$EX$360,(AM$4-1979)*4+AM$1+2,FALSE)</f>
        <v>86912</v>
      </c>
      <c r="AN7" s="4">
        <f>VLOOKUP($B7,Data!$A$3:$EX$360,(AN$4-1979)*4+AN$1+2,FALSE)</f>
        <v>0</v>
      </c>
    </row>
    <row r="8" spans="1:40" outlineLevel="1">
      <c r="A8" s="7" t="s">
        <v>30</v>
      </c>
      <c r="B8" s="4" t="s">
        <v>386</v>
      </c>
      <c r="C8" s="11">
        <f>VLOOKUP("FL313020005.Q",Data!$A$3:$EX$360,(C$4-1979)*4+C$1+2,FALSE)+VLOOKUP("FL213020005.Q",Data!$A$3:$EX$360,(C$4-1979)*4+C$1+2,FALSE)</f>
        <v>32228</v>
      </c>
      <c r="D8" s="11">
        <f>VLOOKUP("FL313020005.Q",Data!$A$3:$EX$360,(D$4-1979)*4+D$1+2,FALSE)+VLOOKUP("FL213020005.Q",Data!$A$3:$EX$360,(D$4-1979)*4+D$1+2,FALSE)</f>
        <v>28614</v>
      </c>
      <c r="E8" s="11">
        <f>VLOOKUP("FL313020005.Q",Data!$A$3:$EX$360,(E$4-1979)*4+E$1+2,FALSE)+VLOOKUP("FL213020005.Q",Data!$A$3:$EX$360,(E$4-1979)*4+E$1+2,FALSE)</f>
        <v>28331</v>
      </c>
      <c r="F8" s="11">
        <f>VLOOKUP("FL313020005.Q",Data!$A$3:$EX$360,(F$4-1979)*4+F$1+2,FALSE)+VLOOKUP("FL213020005.Q",Data!$A$3:$EX$360,(F$4-1979)*4+F$1+2,FALSE)</f>
        <v>33922</v>
      </c>
      <c r="G8" s="11">
        <f>VLOOKUP("FL313020005.Q",Data!$A$3:$EX$360,(G$4-1979)*4+G$1+2,FALSE)+VLOOKUP("FL213020005.Q",Data!$A$3:$EX$360,(G$4-1979)*4+G$1+2,FALSE)</f>
        <v>25173</v>
      </c>
      <c r="H8" s="11">
        <f>VLOOKUP("FL313020005.Q",Data!$A$3:$EX$360,(H$4-1979)*4+H$1+2,FALSE)+VLOOKUP("FL213020005.Q",Data!$A$3:$EX$360,(H$4-1979)*4+H$1+2,FALSE)</f>
        <v>35588</v>
      </c>
      <c r="I8" s="11">
        <f>VLOOKUP("FL313020005.Q",Data!$A$3:$EX$360,(I$4-1979)*4+I$1+2,FALSE)+VLOOKUP("FL213020005.Q",Data!$A$3:$EX$360,(I$4-1979)*4+I$1+2,FALSE)</f>
        <v>48804</v>
      </c>
      <c r="J8" s="11">
        <f>VLOOKUP("FL313020005.Q",Data!$A$3:$EX$360,(J$4-1979)*4+J$1+2,FALSE)+VLOOKUP("FL213020005.Q",Data!$A$3:$EX$360,(J$4-1979)*4+J$1+2,FALSE)</f>
        <v>50128</v>
      </c>
      <c r="K8" s="11">
        <f>VLOOKUP("FL313020005.Q",Data!$A$3:$EX$360,(K$4-1979)*4+K$1+2,FALSE)+VLOOKUP("FL213020005.Q",Data!$A$3:$EX$360,(K$4-1979)*4+K$1+2,FALSE)</f>
        <v>37958</v>
      </c>
      <c r="L8" s="11">
        <f>VLOOKUP("FL313020005.Q",Data!$A$3:$EX$360,(L$4-1979)*4+L$1+2,FALSE)+VLOOKUP("FL213020005.Q",Data!$A$3:$EX$360,(L$4-1979)*4+L$1+2,FALSE)</f>
        <v>57000</v>
      </c>
      <c r="M8" s="11">
        <f>VLOOKUP("FL313020005.Q",Data!$A$3:$EX$360,(M$4-1979)*4+M$1+2,FALSE)+VLOOKUP("FL213020005.Q",Data!$A$3:$EX$360,(M$4-1979)*4+M$1+2,FALSE)</f>
        <v>50807</v>
      </c>
      <c r="N8" s="11">
        <f>VLOOKUP("FL313020005.Q",Data!$A$3:$EX$360,(N$4-1979)*4+N$1+2,FALSE)+VLOOKUP("FL213020005.Q",Data!$A$3:$EX$360,(N$4-1979)*4+N$1+2,FALSE)</f>
        <v>49377</v>
      </c>
      <c r="O8" s="11">
        <f>VLOOKUP("FL313020005.Q",Data!$A$3:$EX$360,(O$4-1979)*4+O$1+2,FALSE)+VLOOKUP("FL213020005.Q",Data!$A$3:$EX$360,(O$4-1979)*4+O$1+2,FALSE)</f>
        <v>81348</v>
      </c>
      <c r="P8" s="11">
        <f>VLOOKUP("FL313020005.Q",Data!$A$3:$EX$360,(P$4-1979)*4+P$1+2,FALSE)+VLOOKUP("FL213020005.Q",Data!$A$3:$EX$360,(P$4-1979)*4+P$1+2,FALSE)</f>
        <v>63351</v>
      </c>
      <c r="Q8" s="11">
        <f>VLOOKUP("FL313020005.Q",Data!$A$3:$EX$360,(Q$4-1979)*4+Q$1+2,FALSE)+VLOOKUP("FL213020005.Q",Data!$A$3:$EX$360,(Q$4-1979)*4+Q$1+2,FALSE)</f>
        <v>85749</v>
      </c>
      <c r="R8" s="11">
        <f>VLOOKUP("FL313020005.Q",Data!$A$3:$EX$360,(R$4-1979)*4+R$1+2,FALSE)+VLOOKUP("FL213020005.Q",Data!$A$3:$EX$360,(R$4-1979)*4+R$1+2,FALSE)</f>
        <v>63168</v>
      </c>
      <c r="S8" s="11">
        <f>VLOOKUP("FL313020005.Q",Data!$A$3:$EX$360,(S$4-1979)*4+S$1+2,FALSE)+VLOOKUP("FL213020005.Q",Data!$A$3:$EX$360,(S$4-1979)*4+S$1+2,FALSE)</f>
        <v>60877</v>
      </c>
      <c r="T8" s="11">
        <f>VLOOKUP("FL313020005.Q",Data!$A$3:$EX$360,(T$4-1979)*4+T$1+2,FALSE)+VLOOKUP("FL213020005.Q",Data!$A$3:$EX$360,(T$4-1979)*4+T$1+2,FALSE)</f>
        <v>71471</v>
      </c>
      <c r="U8" s="11">
        <f>VLOOKUP("FL313020005.Q",Data!$A$3:$EX$360,(U$4-1979)*4+U$1+2,FALSE)+VLOOKUP("FL213020005.Q",Data!$A$3:$EX$360,(U$4-1979)*4+U$1+2,FALSE)</f>
        <v>79124</v>
      </c>
      <c r="V8" s="11">
        <f>VLOOKUP("FL313020005.Q",Data!$A$3:$EX$360,(V$4-1979)*4+V$1+2,FALSE)+VLOOKUP("FL213020005.Q",Data!$A$3:$EX$360,(V$4-1979)*4+V$1+2,FALSE)</f>
        <v>56826</v>
      </c>
      <c r="W8" s="11">
        <f>VLOOKUP("FL313020005.Q",Data!$A$3:$EX$360,(W$4-1979)*4+W$1+2,FALSE)+VLOOKUP("FL213020005.Q",Data!$A$3:$EX$360,(W$4-1979)*4+W$1+2,FALSE)</f>
        <v>125472</v>
      </c>
      <c r="X8" s="11">
        <f>VLOOKUP("FL313020005.Q",Data!$A$3:$EX$360,(X$4-1979)*4+X$1+2,FALSE)+VLOOKUP("FL213020005.Q",Data!$A$3:$EX$360,(X$4-1979)*4+X$1+2,FALSE)</f>
        <v>61971</v>
      </c>
      <c r="Y8" s="11">
        <f>VLOOKUP("FL313020005.Q",Data!$A$3:$EX$360,(Y$4-1979)*4+Y$1+2,FALSE)+VLOOKUP("FL213020005.Q",Data!$A$3:$EX$360,(Y$4-1979)*4+Y$1+2,FALSE)</f>
        <v>108531</v>
      </c>
      <c r="Z8" s="11">
        <f>VLOOKUP("FL313020005.Q",Data!$A$3:$EX$360,(Z$4-1979)*4+Z$1+2,FALSE)+VLOOKUP("FL213020005.Q",Data!$A$3:$EX$360,(Z$4-1979)*4+Z$1+2,FALSE)</f>
        <v>94546</v>
      </c>
      <c r="AA8" s="11">
        <f>VLOOKUP("FL313020005.Q",Data!$A$3:$EX$360,(AA$4-1979)*4+AA$1+2,FALSE)+VLOOKUP("FL213020005.Q",Data!$A$3:$EX$360,(AA$4-1979)*4+AA$1+2,FALSE)</f>
        <v>108123</v>
      </c>
      <c r="AB8" s="11">
        <f>VLOOKUP("FL313020005.Q",Data!$A$3:$EX$360,(AB$4-1979)*4+AB$1+2,FALSE)+VLOOKUP("FL213020005.Q",Data!$A$3:$EX$360,(AB$4-1979)*4+AB$1+2,FALSE)</f>
        <v>72548</v>
      </c>
      <c r="AC8" s="11">
        <f>VLOOKUP("FL313020005.Q",Data!$A$3:$EX$360,(AC$4-1979)*4+AC$1+2,FALSE)+VLOOKUP("FL213020005.Q",Data!$A$3:$EX$360,(AC$4-1979)*4+AC$1+2,FALSE)</f>
        <v>103252</v>
      </c>
      <c r="AD8" s="11">
        <f>VLOOKUP("FL313020005.Q",Data!$A$3:$EX$360,(AD$4-1979)*4+AD$1+2,FALSE)+VLOOKUP("FL213020005.Q",Data!$A$3:$EX$360,(AD$4-1979)*4+AD$1+2,FALSE)</f>
        <v>104897</v>
      </c>
      <c r="AE8" s="11">
        <f>VLOOKUP("FL313020005.Q",Data!$A$3:$EX$360,(AE$4-1979)*4+AE$1+2,FALSE)+VLOOKUP("FL213020005.Q",Data!$A$3:$EX$360,(AE$4-1979)*4+AE$1+2,FALSE)</f>
        <v>127983</v>
      </c>
      <c r="AF8" s="11">
        <f>VLOOKUP("FL313020005.Q",Data!$A$3:$EX$360,(AF$4-1979)*4+AF$1+2,FALSE)+VLOOKUP("FL213020005.Q",Data!$A$3:$EX$360,(AF$4-1979)*4+AF$1+2,FALSE)</f>
        <v>449268</v>
      </c>
      <c r="AG8" s="11">
        <f>VLOOKUP("FL313020005.Q",Data!$A$3:$EX$360,(AG$4-1979)*4+AG$1+2,FALSE)+VLOOKUP("FL213020005.Q",Data!$A$3:$EX$360,(AG$4-1979)*4+AG$1+2,FALSE)</f>
        <v>293090</v>
      </c>
      <c r="AH8" s="11">
        <f>VLOOKUP("FL313020005.Q",Data!$A$3:$EX$360,(AH$4-1979)*4+AH$1+2,FALSE)+VLOOKUP("FL213020005.Q",Data!$A$3:$EX$360,(AH$4-1979)*4+AH$1+2,FALSE)</f>
        <v>447178</v>
      </c>
      <c r="AI8" s="11">
        <f>VLOOKUP("FL313020005.Q",Data!$A$3:$EX$360,(AI$4-1979)*4+AI$1+2,FALSE)+VLOOKUP("FL213020005.Q",Data!$A$3:$EX$360,(AI$4-1979)*4+AI$1+2,FALSE)</f>
        <v>206206</v>
      </c>
      <c r="AJ8" s="11">
        <f>VLOOKUP("FL313020005.Q",Data!$A$3:$EX$360,(AJ$4-1979)*4+AJ$1+2,FALSE)+VLOOKUP("FL213020005.Q",Data!$A$3:$EX$360,(AJ$4-1979)*4+AJ$1+2,FALSE)</f>
        <v>210367</v>
      </c>
      <c r="AK8" s="11">
        <f>VLOOKUP("FL313020005.Q",Data!$A$3:$EX$360,(AK$4-1979)*4+AK$1+2,FALSE)+VLOOKUP("FL213020005.Q",Data!$A$3:$EX$360,(AK$4-1979)*4+AK$1+2,FALSE)</f>
        <v>288314</v>
      </c>
      <c r="AL8" s="11">
        <f>VLOOKUP("FL313020005.Q",Data!$A$3:$EX$360,(AL$4-1979)*4+AL$1+2,FALSE)+VLOOKUP("FL213020005.Q",Data!$A$3:$EX$360,(AL$4-1979)*4+AL$1+2,FALSE)</f>
        <v>368114</v>
      </c>
      <c r="AM8" s="11">
        <f>VLOOKUP("FL313020005.Q",Data!$A$3:$EX$360,(AM$4-1979)*4+AM$1+2,FALSE)+VLOOKUP("FL213020005.Q",Data!$A$3:$EX$360,(AM$4-1979)*4+AM$1+2,FALSE)</f>
        <v>470582</v>
      </c>
      <c r="AN8" s="4">
        <f>VLOOKUP("FL313020005.Q",Data!$A$3:$EX$360,(AN$4-1979)*4+AN$1+2,FALSE)+VLOOKUP("FL213020005.Q",Data!$A$3:$EX$360,(AN$4-1979)*4+AN$1+2,FALSE)</f>
        <v>0</v>
      </c>
    </row>
    <row r="9" spans="1:40" outlineLevel="1">
      <c r="A9" s="7" t="s">
        <v>282</v>
      </c>
      <c r="B9" s="4" t="s">
        <v>285</v>
      </c>
      <c r="C9" s="11">
        <f>VLOOKUP($B9,Data!$A$3:$EX$360,(C$4-1979)*4+C$1+2,FALSE)</f>
        <v>566</v>
      </c>
      <c r="D9" s="11">
        <f>VLOOKUP($B9,Data!$A$3:$EX$360,(D$4-1979)*4+D$1+2,FALSE)</f>
        <v>603</v>
      </c>
      <c r="E9" s="11">
        <f>VLOOKUP($B9,Data!$A$3:$EX$360,(E$4-1979)*4+E$1+2,FALSE)</f>
        <v>624</v>
      </c>
      <c r="F9" s="11">
        <f>VLOOKUP($B9,Data!$A$3:$EX$360,(F$4-1979)*4+F$1+2,FALSE)</f>
        <v>981</v>
      </c>
      <c r="G9" s="11">
        <f>VLOOKUP($B9,Data!$A$3:$EX$360,(G$4-1979)*4+G$1+2,FALSE)</f>
        <v>1400</v>
      </c>
      <c r="H9" s="11">
        <f>VLOOKUP($B9,Data!$A$3:$EX$360,(H$4-1979)*4+H$1+2,FALSE)</f>
        <v>1999</v>
      </c>
      <c r="I9" s="11">
        <f>VLOOKUP($B9,Data!$A$3:$EX$360,(I$4-1979)*4+I$1+2,FALSE)</f>
        <v>2351</v>
      </c>
      <c r="J9" s="11">
        <f>VLOOKUP($B9,Data!$A$3:$EX$360,(J$4-1979)*4+J$1+2,FALSE)</f>
        <v>3082</v>
      </c>
      <c r="K9" s="11">
        <f>VLOOKUP($B9,Data!$A$3:$EX$360,(K$4-1979)*4+K$1+2,FALSE)</f>
        <v>4844</v>
      </c>
      <c r="L9" s="11">
        <f>VLOOKUP($B9,Data!$A$3:$EX$360,(L$4-1979)*4+L$1+2,FALSE)</f>
        <v>4410</v>
      </c>
      <c r="M9" s="11">
        <f>VLOOKUP($B9,Data!$A$3:$EX$360,(M$4-1979)*4+M$1+2,FALSE)</f>
        <v>3171</v>
      </c>
      <c r="N9" s="11">
        <f>VLOOKUP($B9,Data!$A$3:$EX$360,(N$4-1979)*4+N$1+2,FALSE)</f>
        <v>4974</v>
      </c>
      <c r="O9" s="11">
        <f>VLOOKUP($B9,Data!$A$3:$EX$360,(O$4-1979)*4+O$1+2,FALSE)</f>
        <v>3807</v>
      </c>
      <c r="P9" s="11">
        <f>VLOOKUP($B9,Data!$A$3:$EX$360,(P$4-1979)*4+P$1+2,FALSE)</f>
        <v>6515</v>
      </c>
      <c r="Q9" s="11">
        <f>VLOOKUP($B9,Data!$A$3:$EX$360,(Q$4-1979)*4+Q$1+2,FALSE)</f>
        <v>6619</v>
      </c>
      <c r="R9" s="11">
        <f>VLOOKUP($B9,Data!$A$3:$EX$360,(R$4-1979)*4+R$1+2,FALSE)</f>
        <v>6737</v>
      </c>
      <c r="S9" s="11">
        <f>VLOOKUP($B9,Data!$A$3:$EX$360,(S$4-1979)*4+S$1+2,FALSE)</f>
        <v>4207</v>
      </c>
      <c r="T9" s="11">
        <f>VLOOKUP($B9,Data!$A$3:$EX$360,(T$4-1979)*4+T$1+2,FALSE)</f>
        <v>7466</v>
      </c>
      <c r="U9" s="11">
        <f>VLOOKUP($B9,Data!$A$3:$EX$360,(U$4-1979)*4+U$1+2,FALSE)</f>
        <v>5314</v>
      </c>
      <c r="V9" s="11">
        <f>VLOOKUP($B9,Data!$A$3:$EX$360,(V$4-1979)*4+V$1+2,FALSE)</f>
        <v>9973</v>
      </c>
      <c r="W9" s="11">
        <f>VLOOKUP($B9,Data!$A$3:$EX$360,(W$4-1979)*4+W$1+2,FALSE)</f>
        <v>9225</v>
      </c>
      <c r="X9" s="11">
        <f>VLOOKUP($B9,Data!$A$3:$EX$360,(X$4-1979)*4+X$1+2,FALSE)</f>
        <v>9935</v>
      </c>
      <c r="Y9" s="11">
        <f>VLOOKUP($B9,Data!$A$3:$EX$360,(Y$4-1979)*4+Y$1+2,FALSE)</f>
        <v>11448</v>
      </c>
      <c r="Z9" s="11">
        <f>VLOOKUP($B9,Data!$A$3:$EX$360,(Z$4-1979)*4+Z$1+2,FALSE)</f>
        <v>12925</v>
      </c>
      <c r="AA9" s="11">
        <f>VLOOKUP($B9,Data!$A$3:$EX$360,(AA$4-1979)*4+AA$1+2,FALSE)</f>
        <v>13741</v>
      </c>
      <c r="AB9" s="11">
        <f>VLOOKUP($B9,Data!$A$3:$EX$360,(AB$4-1979)*4+AB$1+2,FALSE)</f>
        <v>12871</v>
      </c>
      <c r="AC9" s="11">
        <f>VLOOKUP($B9,Data!$A$3:$EX$360,(AC$4-1979)*4+AC$1+2,FALSE)</f>
        <v>6095</v>
      </c>
      <c r="AD9" s="11">
        <f>VLOOKUP($B9,Data!$A$3:$EX$360,(AD$4-1979)*4+AD$1+2,FALSE)</f>
        <v>3274</v>
      </c>
      <c r="AE9" s="11">
        <f>VLOOKUP($B9,Data!$A$3:$EX$360,(AE$4-1979)*4+AE$1+2,FALSE)</f>
        <v>3541</v>
      </c>
      <c r="AF9" s="11">
        <f>VLOOKUP($B9,Data!$A$3:$EX$360,(AF$4-1979)*4+AF$1+2,FALSE)</f>
        <v>3511</v>
      </c>
      <c r="AG9" s="11">
        <f>VLOOKUP($B9,Data!$A$3:$EX$360,(AG$4-1979)*4+AG$1+2,FALSE)</f>
        <v>3424</v>
      </c>
      <c r="AH9" s="11">
        <f>VLOOKUP($B9,Data!$A$3:$EX$360,(AH$4-1979)*4+AH$1+2,FALSE)</f>
        <v>3931</v>
      </c>
      <c r="AI9" s="11">
        <f>VLOOKUP($B9,Data!$A$3:$EX$360,(AI$4-1979)*4+AI$1+2,FALSE)</f>
        <v>4123</v>
      </c>
      <c r="AJ9" s="11">
        <f>VLOOKUP($B9,Data!$A$3:$EX$360,(AJ$4-1979)*4+AJ$1+2,FALSE)</f>
        <v>3786</v>
      </c>
      <c r="AK9" s="11">
        <f>VLOOKUP($B9,Data!$A$3:$EX$360,(AK$4-1979)*4+AK$1+2,FALSE)</f>
        <v>4055</v>
      </c>
      <c r="AL9" s="11">
        <f>VLOOKUP($B9,Data!$A$3:$EX$360,(AL$4-1979)*4+AL$1+2,FALSE)</f>
        <v>4424</v>
      </c>
      <c r="AM9" s="11">
        <f>VLOOKUP($B9,Data!$A$3:$EX$360,(AM$4-1979)*4+AM$1+2,FALSE)</f>
        <v>4452</v>
      </c>
      <c r="AN9" s="4">
        <f>VLOOKUP($B9,Data!$A$3:$EX$360,(AN$4-1979)*4+AN$1+2,FALSE)</f>
        <v>0</v>
      </c>
    </row>
    <row r="10" spans="1:40" outlineLevel="1">
      <c r="A10" s="7" t="s">
        <v>12</v>
      </c>
      <c r="B10" s="4" t="s">
        <v>387</v>
      </c>
      <c r="C10" s="11">
        <f>VLOOKUP("FL313030003.Q",Data!$A$3:$EX$360,(C$4-1979)*4+C$1+2,FALSE)+VLOOKUP("FL213030005.Q",Data!$A$3:$EX$360,(C$4-1979)*4+C$1+2,FALSE)</f>
        <v>61800</v>
      </c>
      <c r="D10" s="11">
        <f>VLOOKUP("FL313030003.Q",Data!$A$3:$EX$360,(D$4-1979)*4+D$1+2,FALSE)+VLOOKUP("FL213030005.Q",Data!$A$3:$EX$360,(D$4-1979)*4+D$1+2,FALSE)</f>
        <v>59623</v>
      </c>
      <c r="E10" s="11">
        <f>VLOOKUP("FL313030003.Q",Data!$A$3:$EX$360,(E$4-1979)*4+E$1+2,FALSE)+VLOOKUP("FL213030005.Q",Data!$A$3:$EX$360,(E$4-1979)*4+E$1+2,FALSE)</f>
        <v>61720</v>
      </c>
      <c r="F10" s="11">
        <f>VLOOKUP("FL313030003.Q",Data!$A$3:$EX$360,(F$4-1979)*4+F$1+2,FALSE)+VLOOKUP("FL213030005.Q",Data!$A$3:$EX$360,(F$4-1979)*4+F$1+2,FALSE)</f>
        <v>66020</v>
      </c>
      <c r="G10" s="11">
        <f>VLOOKUP("FL313030003.Q",Data!$A$3:$EX$360,(G$4-1979)*4+G$1+2,FALSE)+VLOOKUP("FL213030005.Q",Data!$A$3:$EX$360,(G$4-1979)*4+G$1+2,FALSE)</f>
        <v>59309</v>
      </c>
      <c r="H10" s="11">
        <f>VLOOKUP("FL313030003.Q",Data!$A$3:$EX$360,(H$4-1979)*4+H$1+2,FALSE)+VLOOKUP("FL213030005.Q",Data!$A$3:$EX$360,(H$4-1979)*4+H$1+2,FALSE)</f>
        <v>60070</v>
      </c>
      <c r="I10" s="11">
        <f>VLOOKUP("FL313030003.Q",Data!$A$3:$EX$360,(I$4-1979)*4+I$1+2,FALSE)+VLOOKUP("FL213030005.Q",Data!$A$3:$EX$360,(I$4-1979)*4+I$1+2,FALSE)</f>
        <v>67136</v>
      </c>
      <c r="J10" s="11">
        <f>VLOOKUP("FL313030003.Q",Data!$A$3:$EX$360,(J$4-1979)*4+J$1+2,FALSE)+VLOOKUP("FL213030005.Q",Data!$A$3:$EX$360,(J$4-1979)*4+J$1+2,FALSE)</f>
        <v>69672</v>
      </c>
      <c r="K10" s="11">
        <f>VLOOKUP("FL313030003.Q",Data!$A$3:$EX$360,(K$4-1979)*4+K$1+2,FALSE)+VLOOKUP("FL213030005.Q",Data!$A$3:$EX$360,(K$4-1979)*4+K$1+2,FALSE)</f>
        <v>76990</v>
      </c>
      <c r="L10" s="11">
        <f>VLOOKUP("FL313030003.Q",Data!$A$3:$EX$360,(L$4-1979)*4+L$1+2,FALSE)+VLOOKUP("FL213030005.Q",Data!$A$3:$EX$360,(L$4-1979)*4+L$1+2,FALSE)</f>
        <v>74769</v>
      </c>
      <c r="M10" s="11">
        <f>VLOOKUP("FL313030003.Q",Data!$A$3:$EX$360,(M$4-1979)*4+M$1+2,FALSE)+VLOOKUP("FL213030005.Q",Data!$A$3:$EX$360,(M$4-1979)*4+M$1+2,FALSE)</f>
        <v>71846</v>
      </c>
      <c r="N10" s="11">
        <f>VLOOKUP("FL313030003.Q",Data!$A$3:$EX$360,(N$4-1979)*4+N$1+2,FALSE)+VLOOKUP("FL213030005.Q",Data!$A$3:$EX$360,(N$4-1979)*4+N$1+2,FALSE)</f>
        <v>68948</v>
      </c>
      <c r="O10" s="11">
        <f>VLOOKUP("FL313030003.Q",Data!$A$3:$EX$360,(O$4-1979)*4+O$1+2,FALSE)+VLOOKUP("FL213030005.Q",Data!$A$3:$EX$360,(O$4-1979)*4+O$1+2,FALSE)</f>
        <v>58018</v>
      </c>
      <c r="P10" s="11">
        <f>VLOOKUP("FL313030003.Q",Data!$A$3:$EX$360,(P$4-1979)*4+P$1+2,FALSE)+VLOOKUP("FL213030005.Q",Data!$A$3:$EX$360,(P$4-1979)*4+P$1+2,FALSE)</f>
        <v>51193</v>
      </c>
      <c r="Q10" s="11">
        <f>VLOOKUP("FL313030003.Q",Data!$A$3:$EX$360,(Q$4-1979)*4+Q$1+2,FALSE)+VLOOKUP("FL213030005.Q",Data!$A$3:$EX$360,(Q$4-1979)*4+Q$1+2,FALSE)</f>
        <v>49601</v>
      </c>
      <c r="R10" s="11">
        <f>VLOOKUP("FL313030003.Q",Data!$A$3:$EX$360,(R$4-1979)*4+R$1+2,FALSE)+VLOOKUP("FL213030005.Q",Data!$A$3:$EX$360,(R$4-1979)*4+R$1+2,FALSE)</f>
        <v>56007</v>
      </c>
      <c r="S10" s="11">
        <f>VLOOKUP("FL313030003.Q",Data!$A$3:$EX$360,(S$4-1979)*4+S$1+2,FALSE)+VLOOKUP("FL213030005.Q",Data!$A$3:$EX$360,(S$4-1979)*4+S$1+2,FALSE)</f>
        <v>62899</v>
      </c>
      <c r="T10" s="11">
        <f>VLOOKUP("FL313030003.Q",Data!$A$3:$EX$360,(T$4-1979)*4+T$1+2,FALSE)+VLOOKUP("FL213030005.Q",Data!$A$3:$EX$360,(T$4-1979)*4+T$1+2,FALSE)</f>
        <v>74934</v>
      </c>
      <c r="U10" s="11">
        <f>VLOOKUP("FL313030003.Q",Data!$A$3:$EX$360,(U$4-1979)*4+U$1+2,FALSE)+VLOOKUP("FL213030005.Q",Data!$A$3:$EX$360,(U$4-1979)*4+U$1+2,FALSE)</f>
        <v>81756</v>
      </c>
      <c r="V10" s="11">
        <f>VLOOKUP("FL313030003.Q",Data!$A$3:$EX$360,(V$4-1979)*4+V$1+2,FALSE)+VLOOKUP("FL213030005.Q",Data!$A$3:$EX$360,(V$4-1979)*4+V$1+2,FALSE)</f>
        <v>97889</v>
      </c>
      <c r="W10" s="11">
        <f>VLOOKUP("FL313030003.Q",Data!$A$3:$EX$360,(W$4-1979)*4+W$1+2,FALSE)+VLOOKUP("FL213030005.Q",Data!$A$3:$EX$360,(W$4-1979)*4+W$1+2,FALSE)</f>
        <v>112541</v>
      </c>
      <c r="X10" s="11">
        <f>VLOOKUP("FL313030003.Q",Data!$A$3:$EX$360,(X$4-1979)*4+X$1+2,FALSE)+VLOOKUP("FL213030005.Q",Data!$A$3:$EX$360,(X$4-1979)*4+X$1+2,FALSE)</f>
        <v>124105</v>
      </c>
      <c r="Y10" s="11">
        <f>VLOOKUP("FL313030003.Q",Data!$A$3:$EX$360,(Y$4-1979)*4+Y$1+2,FALSE)+VLOOKUP("FL213030005.Q",Data!$A$3:$EX$360,(Y$4-1979)*4+Y$1+2,FALSE)</f>
        <v>140342</v>
      </c>
      <c r="Z10" s="11">
        <f>VLOOKUP("FL313030003.Q",Data!$A$3:$EX$360,(Z$4-1979)*4+Z$1+2,FALSE)+VLOOKUP("FL213030005.Q",Data!$A$3:$EX$360,(Z$4-1979)*4+Z$1+2,FALSE)</f>
        <v>166256</v>
      </c>
      <c r="AA10" s="11">
        <f>VLOOKUP("FL313030003.Q",Data!$A$3:$EX$360,(AA$4-1979)*4+AA$1+2,FALSE)+VLOOKUP("FL213030005.Q",Data!$A$3:$EX$360,(AA$4-1979)*4+AA$1+2,FALSE)</f>
        <v>161381</v>
      </c>
      <c r="AB10" s="11">
        <f>VLOOKUP("FL313030003.Q",Data!$A$3:$EX$360,(AB$4-1979)*4+AB$1+2,FALSE)+VLOOKUP("FL213030005.Q",Data!$A$3:$EX$360,(AB$4-1979)*4+AB$1+2,FALSE)</f>
        <v>169154</v>
      </c>
      <c r="AC10" s="11">
        <f>VLOOKUP("FL313030003.Q",Data!$A$3:$EX$360,(AC$4-1979)*4+AC$1+2,FALSE)+VLOOKUP("FL213030005.Q",Data!$A$3:$EX$360,(AC$4-1979)*4+AC$1+2,FALSE)</f>
        <v>171637</v>
      </c>
      <c r="AD10" s="11">
        <f>VLOOKUP("FL313030003.Q",Data!$A$3:$EX$360,(AD$4-1979)*4+AD$1+2,FALSE)+VLOOKUP("FL213030005.Q",Data!$A$3:$EX$360,(AD$4-1979)*4+AD$1+2,FALSE)</f>
        <v>189171</v>
      </c>
      <c r="AE10" s="11">
        <f>VLOOKUP("FL313030003.Q",Data!$A$3:$EX$360,(AE$4-1979)*4+AE$1+2,FALSE)+VLOOKUP("FL213030005.Q",Data!$A$3:$EX$360,(AE$4-1979)*4+AE$1+2,FALSE)</f>
        <v>223522</v>
      </c>
      <c r="AF10" s="11">
        <f>VLOOKUP("FL313030003.Q",Data!$A$3:$EX$360,(AF$4-1979)*4+AF$1+2,FALSE)+VLOOKUP("FL213030005.Q",Data!$A$3:$EX$360,(AF$4-1979)*4+AF$1+2,FALSE)</f>
        <v>240228</v>
      </c>
      <c r="AG10" s="11">
        <f>VLOOKUP("FL313030003.Q",Data!$A$3:$EX$360,(AG$4-1979)*4+AG$1+2,FALSE)+VLOOKUP("FL213030005.Q",Data!$A$3:$EX$360,(AG$4-1979)*4+AG$1+2,FALSE)</f>
        <v>250993</v>
      </c>
      <c r="AH10" s="11">
        <f>VLOOKUP("FL313030003.Q",Data!$A$3:$EX$360,(AH$4-1979)*4+AH$1+2,FALSE)+VLOOKUP("FL213030005.Q",Data!$A$3:$EX$360,(AH$4-1979)*4+AH$1+2,FALSE)</f>
        <v>245071</v>
      </c>
      <c r="AI10" s="11">
        <f>VLOOKUP("FL313030003.Q",Data!$A$3:$EX$360,(AI$4-1979)*4+AI$1+2,FALSE)+VLOOKUP("FL213030005.Q",Data!$A$3:$EX$360,(AI$4-1979)*4+AI$1+2,FALSE)</f>
        <v>260598</v>
      </c>
      <c r="AJ10" s="11">
        <f>VLOOKUP("FL313030003.Q",Data!$A$3:$EX$360,(AJ$4-1979)*4+AJ$1+2,FALSE)+VLOOKUP("FL213030005.Q",Data!$A$3:$EX$360,(AJ$4-1979)*4+AJ$1+2,FALSE)</f>
        <v>296547</v>
      </c>
      <c r="AK10" s="11">
        <f>VLOOKUP("FL313030003.Q",Data!$A$3:$EX$360,(AK$4-1979)*4+AK$1+2,FALSE)+VLOOKUP("FL213030005.Q",Data!$A$3:$EX$360,(AK$4-1979)*4+AK$1+2,FALSE)</f>
        <v>314163</v>
      </c>
      <c r="AL10" s="11">
        <f>VLOOKUP("FL313030003.Q",Data!$A$3:$EX$360,(AL$4-1979)*4+AL$1+2,FALSE)+VLOOKUP("FL213030005.Q",Data!$A$3:$EX$360,(AL$4-1979)*4+AL$1+2,FALSE)</f>
        <v>323287</v>
      </c>
      <c r="AM10" s="11">
        <f>VLOOKUP("FL313030003.Q",Data!$A$3:$EX$360,(AM$4-1979)*4+AM$1+2,FALSE)+VLOOKUP("FL213030005.Q",Data!$A$3:$EX$360,(AM$4-1979)*4+AM$1+2,FALSE)</f>
        <v>336856</v>
      </c>
      <c r="AN10" s="4">
        <f>VLOOKUP("FL313030003.Q",Data!$A$3:$EX$360,(AN$4-1979)*4+AN$1+2,FALSE)+VLOOKUP("FL213030005.Q",Data!$A$3:$EX$360,(AN$4-1979)*4+AN$1+2,FALSE)</f>
        <v>0</v>
      </c>
    </row>
    <row r="11" spans="1:40" outlineLevel="1">
      <c r="A11" s="7" t="s">
        <v>283</v>
      </c>
      <c r="B11" s="4" t="s">
        <v>284</v>
      </c>
      <c r="C11" s="11">
        <f>VLOOKUP($B11,Data!$A$3:$EX$360,(C$4-1979)*4+C$1+2,FALSE)</f>
        <v>3458</v>
      </c>
      <c r="D11" s="11">
        <f>VLOOKUP($B11,Data!$A$3:$EX$360,(D$4-1979)*4+D$1+2,FALSE)</f>
        <v>3684</v>
      </c>
      <c r="E11" s="11">
        <f>VLOOKUP($B11,Data!$A$3:$EX$360,(E$4-1979)*4+E$1+2,FALSE)</f>
        <v>3813</v>
      </c>
      <c r="F11" s="11">
        <f>VLOOKUP($B11,Data!$A$3:$EX$360,(F$4-1979)*4+F$1+2,FALSE)</f>
        <v>5992</v>
      </c>
      <c r="G11" s="11">
        <f>VLOOKUP($B11,Data!$A$3:$EX$360,(G$4-1979)*4+G$1+2,FALSE)</f>
        <v>8785</v>
      </c>
      <c r="H11" s="11">
        <f>VLOOKUP($B11,Data!$A$3:$EX$360,(H$4-1979)*4+H$1+2,FALSE)</f>
        <v>11960</v>
      </c>
      <c r="I11" s="11">
        <f>VLOOKUP($B11,Data!$A$3:$EX$360,(I$4-1979)*4+I$1+2,FALSE)</f>
        <v>13327</v>
      </c>
      <c r="J11" s="11">
        <f>VLOOKUP($B11,Data!$A$3:$EX$360,(J$4-1979)*4+J$1+2,FALSE)</f>
        <v>9891</v>
      </c>
      <c r="K11" s="11">
        <f>VLOOKUP($B11,Data!$A$3:$EX$360,(K$4-1979)*4+K$1+2,FALSE)</f>
        <v>5216</v>
      </c>
      <c r="L11" s="11">
        <f>VLOOKUP($B11,Data!$A$3:$EX$360,(L$4-1979)*4+L$1+2,FALSE)</f>
        <v>7116</v>
      </c>
      <c r="M11" s="11">
        <f>VLOOKUP($B11,Data!$A$3:$EX$360,(M$4-1979)*4+M$1+2,FALSE)</f>
        <v>9060</v>
      </c>
      <c r="N11" s="11">
        <f>VLOOKUP($B11,Data!$A$3:$EX$360,(N$4-1979)*4+N$1+2,FALSE)</f>
        <v>7701</v>
      </c>
      <c r="O11" s="11">
        <f>VLOOKUP($B11,Data!$A$3:$EX$360,(O$4-1979)*4+O$1+2,FALSE)</f>
        <v>8828</v>
      </c>
      <c r="P11" s="11">
        <f>VLOOKUP($B11,Data!$A$3:$EX$360,(P$4-1979)*4+P$1+2,FALSE)</f>
        <v>6942</v>
      </c>
      <c r="Q11" s="11">
        <f>VLOOKUP($B11,Data!$A$3:$EX$360,(Q$4-1979)*4+Q$1+2,FALSE)</f>
        <v>6230</v>
      </c>
      <c r="R11" s="11">
        <f>VLOOKUP($B11,Data!$A$3:$EX$360,(R$4-1979)*4+R$1+2,FALSE)</f>
        <v>2483</v>
      </c>
      <c r="S11" s="11">
        <f>VLOOKUP($B11,Data!$A$3:$EX$360,(S$4-1979)*4+S$1+2,FALSE)</f>
        <v>4464</v>
      </c>
      <c r="T11" s="11">
        <f>VLOOKUP($B11,Data!$A$3:$EX$360,(T$4-1979)*4+T$1+2,FALSE)</f>
        <v>2293</v>
      </c>
      <c r="U11" s="11">
        <f>VLOOKUP($B11,Data!$A$3:$EX$360,(U$4-1979)*4+U$1+2,FALSE)</f>
        <v>2420</v>
      </c>
      <c r="V11" s="11">
        <f>VLOOKUP($B11,Data!$A$3:$EX$360,(V$4-1979)*4+V$1+2,FALSE)</f>
        <v>1983</v>
      </c>
      <c r="W11" s="11">
        <f>VLOOKUP($B11,Data!$A$3:$EX$360,(W$4-1979)*4+W$1+2,FALSE)</f>
        <v>1692</v>
      </c>
      <c r="X11" s="11">
        <f>VLOOKUP($B11,Data!$A$3:$EX$360,(X$4-1979)*4+X$1+2,FALSE)</f>
        <v>1606</v>
      </c>
      <c r="Y11" s="11">
        <f>VLOOKUP($B11,Data!$A$3:$EX$360,(Y$4-1979)*4+Y$1+2,FALSE)</f>
        <v>1781</v>
      </c>
      <c r="Z11" s="11">
        <f>VLOOKUP($B11,Data!$A$3:$EX$360,(Z$4-1979)*4+Z$1+2,FALSE)</f>
        <v>1696</v>
      </c>
      <c r="AA11" s="11">
        <f>VLOOKUP($B11,Data!$A$3:$EX$360,(AA$4-1979)*4+AA$1+2,FALSE)</f>
        <v>842</v>
      </c>
      <c r="AB11" s="11">
        <f>VLOOKUP($B11,Data!$A$3:$EX$360,(AB$4-1979)*4+AB$1+2,FALSE)</f>
        <v>5204</v>
      </c>
      <c r="AC11" s="11">
        <f>VLOOKUP($B11,Data!$A$3:$EX$360,(AC$4-1979)*4+AC$1+2,FALSE)</f>
        <v>14413</v>
      </c>
      <c r="AD11" s="11">
        <f>VLOOKUP($B11,Data!$A$3:$EX$360,(AD$4-1979)*4+AD$1+2,FALSE)</f>
        <v>22864</v>
      </c>
      <c r="AE11" s="11">
        <f>VLOOKUP($B11,Data!$A$3:$EX$360,(AE$4-1979)*4+AE$1+2,FALSE)</f>
        <v>26000</v>
      </c>
      <c r="AF11" s="11">
        <f>VLOOKUP($B11,Data!$A$3:$EX$360,(AF$4-1979)*4+AF$1+2,FALSE)</f>
        <v>27140</v>
      </c>
      <c r="AG11" s="11">
        <f>VLOOKUP($B11,Data!$A$3:$EX$360,(AG$4-1979)*4+AG$1+2,FALSE)</f>
        <v>27550</v>
      </c>
      <c r="AH11" s="11">
        <f>VLOOKUP($B11,Data!$A$3:$EX$360,(AH$4-1979)*4+AH$1+2,FALSE)</f>
        <v>33057</v>
      </c>
      <c r="AI11" s="11">
        <f>VLOOKUP($B11,Data!$A$3:$EX$360,(AI$4-1979)*4+AI$1+2,FALSE)</f>
        <v>35309</v>
      </c>
      <c r="AJ11" s="11">
        <f>VLOOKUP($B11,Data!$A$3:$EX$360,(AJ$4-1979)*4+AJ$1+2,FALSE)</f>
        <v>32421</v>
      </c>
      <c r="AK11" s="11">
        <f>VLOOKUP($B11,Data!$A$3:$EX$360,(AK$4-1979)*4+AK$1+2,FALSE)</f>
        <v>34723</v>
      </c>
      <c r="AL11" s="11">
        <f>VLOOKUP($B11,Data!$A$3:$EX$360,(AL$4-1979)*4+AL$1+2,FALSE)</f>
        <v>37887</v>
      </c>
      <c r="AM11" s="11">
        <f>VLOOKUP($B11,Data!$A$3:$EX$360,(AM$4-1979)*4+AM$1+2,FALSE)</f>
        <v>38127</v>
      </c>
      <c r="AN11" s="4">
        <f>VLOOKUP($B11,Data!$A$3:$EX$360,(AN$4-1979)*4+AN$1+2,FALSE)</f>
        <v>0</v>
      </c>
    </row>
    <row r="12" spans="1:40" outlineLevel="1">
      <c r="A12" s="7" t="s">
        <v>27</v>
      </c>
      <c r="B12" s="4" t="s">
        <v>146</v>
      </c>
      <c r="C12" s="11">
        <f>VLOOKUP($B12,Data!$A$3:$EX$360,(C$4-1979)*4+C$1+2,FALSE)</f>
        <v>0</v>
      </c>
      <c r="D12" s="11">
        <f>VLOOKUP($B12,Data!$A$3:$EX$360,(D$4-1979)*4+D$1+2,FALSE)</f>
        <v>0</v>
      </c>
      <c r="E12" s="11">
        <f>VLOOKUP($B12,Data!$A$3:$EX$360,(E$4-1979)*4+E$1+2,FALSE)</f>
        <v>0</v>
      </c>
      <c r="F12" s="11">
        <f>VLOOKUP($B12,Data!$A$3:$EX$360,(F$4-1979)*4+F$1+2,FALSE)</f>
        <v>0</v>
      </c>
      <c r="G12" s="11">
        <f>VLOOKUP($B12,Data!$A$3:$EX$360,(G$4-1979)*4+G$1+2,FALSE)</f>
        <v>0</v>
      </c>
      <c r="H12" s="11">
        <f>VLOOKUP($B12,Data!$A$3:$EX$360,(H$4-1979)*4+H$1+2,FALSE)</f>
        <v>0</v>
      </c>
      <c r="I12" s="11">
        <f>VLOOKUP($B12,Data!$A$3:$EX$360,(I$4-1979)*4+I$1+2,FALSE)</f>
        <v>0</v>
      </c>
      <c r="J12" s="11">
        <f>VLOOKUP($B12,Data!$A$3:$EX$360,(J$4-1979)*4+J$1+2,FALSE)</f>
        <v>0</v>
      </c>
      <c r="K12" s="11">
        <f>VLOOKUP($B12,Data!$A$3:$EX$360,(K$4-1979)*4+K$1+2,FALSE)</f>
        <v>0</v>
      </c>
      <c r="L12" s="11">
        <f>VLOOKUP($B12,Data!$A$3:$EX$360,(L$4-1979)*4+L$1+2,FALSE)</f>
        <v>0</v>
      </c>
      <c r="M12" s="11">
        <f>VLOOKUP($B12,Data!$A$3:$EX$360,(M$4-1979)*4+M$1+2,FALSE)</f>
        <v>0</v>
      </c>
      <c r="N12" s="11">
        <f>VLOOKUP($B12,Data!$A$3:$EX$360,(N$4-1979)*4+N$1+2,FALSE)</f>
        <v>0</v>
      </c>
      <c r="O12" s="11">
        <f>VLOOKUP($B12,Data!$A$3:$EX$360,(O$4-1979)*4+O$1+2,FALSE)</f>
        <v>0</v>
      </c>
      <c r="P12" s="11">
        <f>VLOOKUP($B12,Data!$A$3:$EX$360,(P$4-1979)*4+P$1+2,FALSE)</f>
        <v>0</v>
      </c>
      <c r="Q12" s="11">
        <f>VLOOKUP($B12,Data!$A$3:$EX$360,(Q$4-1979)*4+Q$1+2,FALSE)</f>
        <v>1755</v>
      </c>
      <c r="R12" s="11">
        <f>VLOOKUP($B12,Data!$A$3:$EX$360,(R$4-1979)*4+R$1+2,FALSE)</f>
        <v>5851</v>
      </c>
      <c r="S12" s="11">
        <f>VLOOKUP($B12,Data!$A$3:$EX$360,(S$4-1979)*4+S$1+2,FALSE)</f>
        <v>10672</v>
      </c>
      <c r="T12" s="11">
        <f>VLOOKUP($B12,Data!$A$3:$EX$360,(T$4-1979)*4+T$1+2,FALSE)</f>
        <v>12037</v>
      </c>
      <c r="U12" s="11">
        <f>VLOOKUP($B12,Data!$A$3:$EX$360,(U$4-1979)*4+U$1+2,FALSE)</f>
        <v>15629</v>
      </c>
      <c r="V12" s="11">
        <f>VLOOKUP($B12,Data!$A$3:$EX$360,(V$4-1979)*4+V$1+2,FALSE)</f>
        <v>46682</v>
      </c>
      <c r="W12" s="11">
        <f>VLOOKUP($B12,Data!$A$3:$EX$360,(W$4-1979)*4+W$1+2,FALSE)</f>
        <v>51169</v>
      </c>
      <c r="X12" s="11">
        <f>VLOOKUP($B12,Data!$A$3:$EX$360,(X$4-1979)*4+X$1+2,FALSE)</f>
        <v>53860</v>
      </c>
      <c r="Y12" s="11">
        <f>VLOOKUP($B12,Data!$A$3:$EX$360,(Y$4-1979)*4+Y$1+2,FALSE)</f>
        <v>57107</v>
      </c>
      <c r="Z12" s="11">
        <f>VLOOKUP($B12,Data!$A$3:$EX$360,(Z$4-1979)*4+Z$1+2,FALSE)</f>
        <v>58694</v>
      </c>
      <c r="AA12" s="11">
        <f>VLOOKUP($B12,Data!$A$3:$EX$360,(AA$4-1979)*4+AA$1+2,FALSE)</f>
        <v>63446</v>
      </c>
      <c r="AB12" s="11">
        <f>VLOOKUP($B12,Data!$A$3:$EX$360,(AB$4-1979)*4+AB$1+2,FALSE)</f>
        <v>75969</v>
      </c>
      <c r="AC12" s="11">
        <f>VLOOKUP($B12,Data!$A$3:$EX$360,(AC$4-1979)*4+AC$1+2,FALSE)</f>
        <v>90025</v>
      </c>
      <c r="AD12" s="11">
        <f>VLOOKUP($B12,Data!$A$3:$EX$360,(AD$4-1979)*4+AD$1+2,FALSE)</f>
        <v>105540</v>
      </c>
      <c r="AE12" s="11">
        <f>VLOOKUP($B12,Data!$A$3:$EX$360,(AE$4-1979)*4+AE$1+2,FALSE)</f>
        <v>123482</v>
      </c>
      <c r="AF12" s="11">
        <f>VLOOKUP($B12,Data!$A$3:$EX$360,(AF$4-1979)*4+AF$1+2,FALSE)</f>
        <v>125789</v>
      </c>
      <c r="AG12" s="11">
        <f>VLOOKUP($B12,Data!$A$3:$EX$360,(AG$4-1979)*4+AG$1+2,FALSE)</f>
        <v>136844</v>
      </c>
      <c r="AH12" s="11">
        <f>VLOOKUP($B12,Data!$A$3:$EX$360,(AH$4-1979)*4+AH$1+2,FALSE)</f>
        <v>151207</v>
      </c>
      <c r="AI12" s="11">
        <f>VLOOKUP($B12,Data!$A$3:$EX$360,(AI$4-1979)*4+AI$1+2,FALSE)</f>
        <v>153554</v>
      </c>
      <c r="AJ12" s="11">
        <f>VLOOKUP($B12,Data!$A$3:$EX$360,(AJ$4-1979)*4+AJ$1+2,FALSE)</f>
        <v>158367</v>
      </c>
      <c r="AK12" s="11">
        <f>VLOOKUP($B12,Data!$A$3:$EX$360,(AK$4-1979)*4+AK$1+2,FALSE)</f>
        <v>158918</v>
      </c>
      <c r="AL12" s="11">
        <f>VLOOKUP($B12,Data!$A$3:$EX$360,(AL$4-1979)*4+AL$1+2,FALSE)</f>
        <v>165259</v>
      </c>
      <c r="AM12" s="11">
        <f>VLOOKUP($B12,Data!$A$3:$EX$360,(AM$4-1979)*4+AM$1+2,FALSE)</f>
        <v>177471</v>
      </c>
      <c r="AN12" s="4">
        <f>VLOOKUP($B12,Data!$A$3:$EX$360,(AN$4-1979)*4+AN$1+2,FALSE)</f>
        <v>0</v>
      </c>
    </row>
    <row r="13" spans="1:40" outlineLevel="1">
      <c r="A13" s="7" t="s">
        <v>287</v>
      </c>
      <c r="B13" s="4" t="s">
        <v>286</v>
      </c>
      <c r="C13" s="11">
        <f>VLOOKUP($B13,Data!$A$3:$EX$360,(C$4-1979)*4+C$1+2,FALSE)</f>
        <v>0</v>
      </c>
      <c r="D13" s="11">
        <f>VLOOKUP($B13,Data!$A$3:$EX$360,(D$4-1979)*4+D$1+2,FALSE)</f>
        <v>0</v>
      </c>
      <c r="E13" s="11">
        <f>VLOOKUP($B13,Data!$A$3:$EX$360,(E$4-1979)*4+E$1+2,FALSE)</f>
        <v>0</v>
      </c>
      <c r="F13" s="11">
        <f>VLOOKUP($B13,Data!$A$3:$EX$360,(F$4-1979)*4+F$1+2,FALSE)</f>
        <v>0</v>
      </c>
      <c r="G13" s="11">
        <f>VLOOKUP($B13,Data!$A$3:$EX$360,(G$4-1979)*4+G$1+2,FALSE)</f>
        <v>0</v>
      </c>
      <c r="H13" s="11">
        <f>VLOOKUP($B13,Data!$A$3:$EX$360,(H$4-1979)*4+H$1+2,FALSE)</f>
        <v>0</v>
      </c>
      <c r="I13" s="11">
        <f>VLOOKUP($B13,Data!$A$3:$EX$360,(I$4-1979)*4+I$1+2,FALSE)</f>
        <v>1427</v>
      </c>
      <c r="J13" s="11">
        <f>VLOOKUP($B13,Data!$A$3:$EX$360,(J$4-1979)*4+J$1+2,FALSE)</f>
        <v>1725</v>
      </c>
      <c r="K13" s="11">
        <f>VLOOKUP($B13,Data!$A$3:$EX$360,(K$4-1979)*4+K$1+2,FALSE)</f>
        <v>2015</v>
      </c>
      <c r="L13" s="11">
        <f>VLOOKUP($B13,Data!$A$3:$EX$360,(L$4-1979)*4+L$1+2,FALSE)</f>
        <v>2329</v>
      </c>
      <c r="M13" s="11">
        <f>VLOOKUP($B13,Data!$A$3:$EX$360,(M$4-1979)*4+M$1+2,FALSE)</f>
        <v>2791</v>
      </c>
      <c r="N13" s="11">
        <f>VLOOKUP($B13,Data!$A$3:$EX$360,(N$4-1979)*4+N$1+2,FALSE)</f>
        <v>2791</v>
      </c>
      <c r="O13" s="11">
        <f>VLOOKUP($B13,Data!$A$3:$EX$360,(O$4-1979)*4+O$1+2,FALSE)</f>
        <v>2950</v>
      </c>
      <c r="P13" s="11">
        <f>VLOOKUP($B13,Data!$A$3:$EX$360,(P$4-1979)*4+P$1+2,FALSE)</f>
        <v>3106</v>
      </c>
      <c r="Q13" s="11">
        <f>VLOOKUP($B13,Data!$A$3:$EX$360,(Q$4-1979)*4+Q$1+2,FALSE)</f>
        <v>4124</v>
      </c>
      <c r="R13" s="11">
        <f>VLOOKUP($B13,Data!$A$3:$EX$360,(R$4-1979)*4+R$1+2,FALSE)</f>
        <v>4958</v>
      </c>
      <c r="S13" s="11">
        <f>VLOOKUP($B13,Data!$A$3:$EX$360,(S$4-1979)*4+S$1+2,FALSE)</f>
        <v>5894</v>
      </c>
      <c r="T13" s="11">
        <f>VLOOKUP($B13,Data!$A$3:$EX$360,(T$4-1979)*4+T$1+2,FALSE)</f>
        <v>7592</v>
      </c>
      <c r="U13" s="11">
        <f>VLOOKUP($B13,Data!$A$3:$EX$360,(U$4-1979)*4+U$1+2,FALSE)</f>
        <v>9644</v>
      </c>
      <c r="V13" s="11">
        <f>VLOOKUP($B13,Data!$A$3:$EX$360,(V$4-1979)*4+V$1+2,FALSE)</f>
        <v>9949</v>
      </c>
      <c r="W13" s="11">
        <f>VLOOKUP($B13,Data!$A$3:$EX$360,(W$4-1979)*4+W$1+2,FALSE)</f>
        <v>11784</v>
      </c>
      <c r="X13" s="11">
        <f>VLOOKUP($B13,Data!$A$3:$EX$360,(X$4-1979)*4+X$1+2,FALSE)</f>
        <v>13220</v>
      </c>
      <c r="Y13" s="11">
        <f>VLOOKUP($B13,Data!$A$3:$EX$360,(Y$4-1979)*4+Y$1+2,FALSE)</f>
        <v>15447</v>
      </c>
      <c r="Z13" s="11">
        <f>VLOOKUP($B13,Data!$A$3:$EX$360,(Z$4-1979)*4+Z$1+2,FALSE)</f>
        <v>15513</v>
      </c>
      <c r="AA13" s="11">
        <f>VLOOKUP($B13,Data!$A$3:$EX$360,(AA$4-1979)*4+AA$1+2,FALSE)</f>
        <v>13444</v>
      </c>
      <c r="AB13" s="11">
        <f>VLOOKUP($B13,Data!$A$3:$EX$360,(AB$4-1979)*4+AB$1+2,FALSE)</f>
        <v>19729</v>
      </c>
      <c r="AC13" s="11">
        <f>VLOOKUP($B13,Data!$A$3:$EX$360,(AC$4-1979)*4+AC$1+2,FALSE)</f>
        <v>35970</v>
      </c>
      <c r="AD13" s="11">
        <f>VLOOKUP($B13,Data!$A$3:$EX$360,(AD$4-1979)*4+AD$1+2,FALSE)</f>
        <v>47148</v>
      </c>
      <c r="AE13" s="11">
        <f>VLOOKUP($B13,Data!$A$3:$EX$360,(AE$4-1979)*4+AE$1+2,FALSE)</f>
        <v>47649</v>
      </c>
      <c r="AF13" s="11">
        <f>VLOOKUP($B13,Data!$A$3:$EX$360,(AF$4-1979)*4+AF$1+2,FALSE)</f>
        <v>43677</v>
      </c>
      <c r="AG13" s="11">
        <f>VLOOKUP($B13,Data!$A$3:$EX$360,(AG$4-1979)*4+AG$1+2,FALSE)</f>
        <v>39736</v>
      </c>
      <c r="AH13" s="11">
        <f>VLOOKUP($B13,Data!$A$3:$EX$360,(AH$4-1979)*4+AH$1+2,FALSE)</f>
        <v>41846</v>
      </c>
      <c r="AI13" s="11">
        <f>VLOOKUP($B13,Data!$A$3:$EX$360,(AI$4-1979)*4+AI$1+2,FALSE)</f>
        <v>42208</v>
      </c>
      <c r="AJ13" s="11">
        <f>VLOOKUP($B13,Data!$A$3:$EX$360,(AJ$4-1979)*4+AJ$1+2,FALSE)</f>
        <v>38757</v>
      </c>
      <c r="AK13" s="11">
        <f>VLOOKUP($B13,Data!$A$3:$EX$360,(AK$4-1979)*4+AK$1+2,FALSE)</f>
        <v>41508</v>
      </c>
      <c r="AL13" s="11">
        <f>VLOOKUP($B13,Data!$A$3:$EX$360,(AL$4-1979)*4+AL$1+2,FALSE)</f>
        <v>45290</v>
      </c>
      <c r="AM13" s="11">
        <f>VLOOKUP($B13,Data!$A$3:$EX$360,(AM$4-1979)*4+AM$1+2,FALSE)</f>
        <v>45576</v>
      </c>
      <c r="AN13" s="4">
        <f>VLOOKUP($B13,Data!$A$3:$EX$360,(AN$4-1979)*4+AN$1+2,FALSE)</f>
        <v>0</v>
      </c>
    </row>
    <row r="14" spans="1:40" outlineLevel="1">
      <c r="A14" s="7" t="s">
        <v>31</v>
      </c>
      <c r="B14" s="4" t="s">
        <v>147</v>
      </c>
      <c r="C14" s="11">
        <f>VLOOKUP($B14,Data!$A$3:$EX$360,(C$4-1979)*4+C$1+2,FALSE)</f>
        <v>11781</v>
      </c>
      <c r="D14" s="11">
        <f>VLOOKUP($B14,Data!$A$3:$EX$360,(D$4-1979)*4+D$1+2,FALSE)</f>
        <v>16997</v>
      </c>
      <c r="E14" s="11">
        <f>VLOOKUP($B14,Data!$A$3:$EX$360,(E$4-1979)*4+E$1+2,FALSE)</f>
        <v>13661</v>
      </c>
      <c r="F14" s="11">
        <f>VLOOKUP($B14,Data!$A$3:$EX$360,(F$4-1979)*4+F$1+2,FALSE)</f>
        <v>16086</v>
      </c>
      <c r="G14" s="11">
        <f>VLOOKUP($B14,Data!$A$3:$EX$360,(G$4-1979)*4+G$1+2,FALSE)</f>
        <v>32665</v>
      </c>
      <c r="H14" s="11">
        <f>VLOOKUP($B14,Data!$A$3:$EX$360,(H$4-1979)*4+H$1+2,FALSE)</f>
        <v>53122</v>
      </c>
      <c r="I14" s="11">
        <f>VLOOKUP($B14,Data!$A$3:$EX$360,(I$4-1979)*4+I$1+2,FALSE)</f>
        <v>74128</v>
      </c>
      <c r="J14" s="11">
        <f>VLOOKUP($B14,Data!$A$3:$EX$360,(J$4-1979)*4+J$1+2,FALSE)</f>
        <v>78977</v>
      </c>
      <c r="K14" s="11">
        <f>VLOOKUP($B14,Data!$A$3:$EX$360,(K$4-1979)*4+K$1+2,FALSE)</f>
        <v>90908</v>
      </c>
      <c r="L14" s="11">
        <f>VLOOKUP($B14,Data!$A$3:$EX$360,(L$4-1979)*4+L$1+2,FALSE)</f>
        <v>89894</v>
      </c>
      <c r="M14" s="11">
        <f>VLOOKUP($B14,Data!$A$3:$EX$360,(M$4-1979)*4+M$1+2,FALSE)</f>
        <v>106040</v>
      </c>
      <c r="N14" s="11">
        <f>VLOOKUP($B14,Data!$A$3:$EX$360,(N$4-1979)*4+N$1+2,FALSE)</f>
        <v>111771</v>
      </c>
      <c r="O14" s="11">
        <f>VLOOKUP($B14,Data!$A$3:$EX$360,(O$4-1979)*4+O$1+2,FALSE)</f>
        <v>118442</v>
      </c>
      <c r="P14" s="11">
        <f>VLOOKUP($B14,Data!$A$3:$EX$360,(P$4-1979)*4+P$1+2,FALSE)</f>
        <v>123050</v>
      </c>
      <c r="Q14" s="11">
        <f>VLOOKUP($B14,Data!$A$3:$EX$360,(Q$4-1979)*4+Q$1+2,FALSE)</f>
        <v>133746</v>
      </c>
      <c r="R14" s="11">
        <f>VLOOKUP($B14,Data!$A$3:$EX$360,(R$4-1979)*4+R$1+2,FALSE)</f>
        <v>118640</v>
      </c>
      <c r="S14" s="11">
        <f>VLOOKUP($B14,Data!$A$3:$EX$360,(S$4-1979)*4+S$1+2,FALSE)</f>
        <v>115685</v>
      </c>
      <c r="T14" s="11">
        <f>VLOOKUP($B14,Data!$A$3:$EX$360,(T$4-1979)*4+T$1+2,FALSE)</f>
        <v>147806</v>
      </c>
      <c r="U14" s="11">
        <f>VLOOKUP($B14,Data!$A$3:$EX$360,(U$4-1979)*4+U$1+2,FALSE)</f>
        <v>151373</v>
      </c>
      <c r="V14" s="11">
        <f>VLOOKUP($B14,Data!$A$3:$EX$360,(V$4-1979)*4+V$1+2,FALSE)</f>
        <v>155552</v>
      </c>
      <c r="W14" s="11">
        <f>VLOOKUP($B14,Data!$A$3:$EX$360,(W$4-1979)*4+W$1+2,FALSE)</f>
        <v>153061</v>
      </c>
      <c r="X14" s="11">
        <f>VLOOKUP($B14,Data!$A$3:$EX$360,(X$4-1979)*4+X$1+2,FALSE)</f>
        <v>142753</v>
      </c>
      <c r="Y14" s="11">
        <f>VLOOKUP($B14,Data!$A$3:$EX$360,(Y$4-1979)*4+Y$1+2,FALSE)</f>
        <v>131894</v>
      </c>
      <c r="Z14" s="11">
        <f>VLOOKUP($B14,Data!$A$3:$EX$360,(Z$4-1979)*4+Z$1+2,FALSE)</f>
        <v>115552</v>
      </c>
      <c r="AA14" s="11">
        <f>VLOOKUP($B14,Data!$A$3:$EX$360,(AA$4-1979)*4+AA$1+2,FALSE)</f>
        <v>117058</v>
      </c>
      <c r="AB14" s="11">
        <f>VLOOKUP($B14,Data!$A$3:$EX$360,(AB$4-1979)*4+AB$1+2,FALSE)</f>
        <v>123760</v>
      </c>
      <c r="AC14" s="11">
        <f>VLOOKUP($B14,Data!$A$3:$EX$360,(AC$4-1979)*4+AC$1+2,FALSE)</f>
        <v>130198</v>
      </c>
      <c r="AD14" s="11">
        <f>VLOOKUP($B14,Data!$A$3:$EX$360,(AD$4-1979)*4+AD$1+2,FALSE)</f>
        <v>136040</v>
      </c>
      <c r="AE14" s="11">
        <f>VLOOKUP($B14,Data!$A$3:$EX$360,(AE$4-1979)*4+AE$1+2,FALSE)</f>
        <v>142291</v>
      </c>
      <c r="AF14" s="11">
        <f>VLOOKUP($B14,Data!$A$3:$EX$360,(AF$4-1979)*4+AF$1+2,FALSE)</f>
        <v>129830</v>
      </c>
      <c r="AG14" s="11">
        <f>VLOOKUP($B14,Data!$A$3:$EX$360,(AG$4-1979)*4+AG$1+2,FALSE)</f>
        <v>126738</v>
      </c>
      <c r="AH14" s="11">
        <f>VLOOKUP($B14,Data!$A$3:$EX$360,(AH$4-1979)*4+AH$1+2,FALSE)</f>
        <v>125769</v>
      </c>
      <c r="AI14" s="11">
        <f>VLOOKUP($B14,Data!$A$3:$EX$360,(AI$4-1979)*4+AI$1+2,FALSE)</f>
        <v>121225</v>
      </c>
      <c r="AJ14" s="11">
        <f>VLOOKUP($B14,Data!$A$3:$EX$360,(AJ$4-1979)*4+AJ$1+2,FALSE)</f>
        <v>125501</v>
      </c>
      <c r="AK14" s="11">
        <f>VLOOKUP($B14,Data!$A$3:$EX$360,(AK$4-1979)*4+AK$1+2,FALSE)</f>
        <v>126400</v>
      </c>
      <c r="AL14" s="11">
        <f>VLOOKUP($B14,Data!$A$3:$EX$360,(AL$4-1979)*4+AL$1+2,FALSE)</f>
        <v>131912</v>
      </c>
      <c r="AM14" s="11">
        <f>VLOOKUP($B14,Data!$A$3:$EX$360,(AM$4-1979)*4+AM$1+2,FALSE)</f>
        <v>142149</v>
      </c>
      <c r="AN14" s="4">
        <f>VLOOKUP($B14,Data!$A$3:$EX$360,(AN$4-1979)*4+AN$1+2,FALSE)</f>
        <v>0</v>
      </c>
    </row>
    <row r="15" spans="1:40" outlineLevel="1">
      <c r="A15" s="7" t="s">
        <v>288</v>
      </c>
      <c r="B15" s="4" t="s">
        <v>289</v>
      </c>
      <c r="C15" s="11">
        <f>VLOOKUP($B15,Data!$A$3:$EX$360,(C$4-1979)*4+C$1+2,FALSE)</f>
        <v>0</v>
      </c>
      <c r="D15" s="11">
        <f>VLOOKUP($B15,Data!$A$3:$EX$360,(D$4-1979)*4+D$1+2,FALSE)</f>
        <v>0</v>
      </c>
      <c r="E15" s="11">
        <f>VLOOKUP($B15,Data!$A$3:$EX$360,(E$4-1979)*4+E$1+2,FALSE)</f>
        <v>0</v>
      </c>
      <c r="F15" s="11">
        <f>VLOOKUP($B15,Data!$A$3:$EX$360,(F$4-1979)*4+F$1+2,FALSE)</f>
        <v>0</v>
      </c>
      <c r="G15" s="11">
        <f>VLOOKUP($B15,Data!$A$3:$EX$360,(G$4-1979)*4+G$1+2,FALSE)</f>
        <v>1000</v>
      </c>
      <c r="H15" s="11">
        <f>VLOOKUP($B15,Data!$A$3:$EX$360,(H$4-1979)*4+H$1+2,FALSE)</f>
        <v>2500</v>
      </c>
      <c r="I15" s="11">
        <f>VLOOKUP($B15,Data!$A$3:$EX$360,(I$4-1979)*4+I$1+2,FALSE)</f>
        <v>5000</v>
      </c>
      <c r="J15" s="11">
        <f>VLOOKUP($B15,Data!$A$3:$EX$360,(J$4-1979)*4+J$1+2,FALSE)</f>
        <v>8270</v>
      </c>
      <c r="K15" s="11">
        <f>VLOOKUP($B15,Data!$A$3:$EX$360,(K$4-1979)*4+K$1+2,FALSE)</f>
        <v>11272</v>
      </c>
      <c r="L15" s="11">
        <f>VLOOKUP($B15,Data!$A$3:$EX$360,(L$4-1979)*4+L$1+2,FALSE)</f>
        <v>10183</v>
      </c>
      <c r="M15" s="11">
        <f>VLOOKUP($B15,Data!$A$3:$EX$360,(M$4-1979)*4+M$1+2,FALSE)</f>
        <v>9703</v>
      </c>
      <c r="N15" s="11">
        <f>VLOOKUP($B15,Data!$A$3:$EX$360,(N$4-1979)*4+N$1+2,FALSE)</f>
        <v>12233</v>
      </c>
      <c r="O15" s="11">
        <f>VLOOKUP($B15,Data!$A$3:$EX$360,(O$4-1979)*4+O$1+2,FALSE)</f>
        <v>18868</v>
      </c>
      <c r="P15" s="11">
        <f>VLOOKUP($B15,Data!$A$3:$EX$360,(P$4-1979)*4+P$1+2,FALSE)</f>
        <v>24680</v>
      </c>
      <c r="Q15" s="11">
        <f>VLOOKUP($B15,Data!$A$3:$EX$360,(Q$4-1979)*4+Q$1+2,FALSE)</f>
        <v>20449</v>
      </c>
      <c r="R15" s="11">
        <f>VLOOKUP($B15,Data!$A$3:$EX$360,(R$4-1979)*4+R$1+2,FALSE)</f>
        <v>27825</v>
      </c>
      <c r="S15" s="11">
        <f>VLOOKUP($B15,Data!$A$3:$EX$360,(S$4-1979)*4+S$1+2,FALSE)</f>
        <v>31477</v>
      </c>
      <c r="T15" s="11">
        <f>VLOOKUP($B15,Data!$A$3:$EX$360,(T$4-1979)*4+T$1+2,FALSE)</f>
        <v>28222</v>
      </c>
      <c r="U15" s="11">
        <f>VLOOKUP($B15,Data!$A$3:$EX$360,(U$4-1979)*4+U$1+2,FALSE)</f>
        <v>28616</v>
      </c>
      <c r="V15" s="11">
        <f>VLOOKUP($B15,Data!$A$3:$EX$360,(V$4-1979)*4+V$1+2,FALSE)</f>
        <v>37532</v>
      </c>
      <c r="W15" s="11">
        <f>VLOOKUP($B15,Data!$A$3:$EX$360,(W$4-1979)*4+W$1+2,FALSE)</f>
        <v>40375</v>
      </c>
      <c r="X15" s="11">
        <f>VLOOKUP($B15,Data!$A$3:$EX$360,(X$4-1979)*4+X$1+2,FALSE)</f>
        <v>39836</v>
      </c>
      <c r="Y15" s="11">
        <f>VLOOKUP($B15,Data!$A$3:$EX$360,(Y$4-1979)*4+Y$1+2,FALSE)</f>
        <v>33951</v>
      </c>
      <c r="Z15" s="11">
        <f>VLOOKUP($B15,Data!$A$3:$EX$360,(Z$4-1979)*4+Z$1+2,FALSE)</f>
        <v>27056</v>
      </c>
      <c r="AA15" s="11">
        <f>VLOOKUP($B15,Data!$A$3:$EX$360,(AA$4-1979)*4+AA$1+2,FALSE)</f>
        <v>23446</v>
      </c>
      <c r="AB15" s="11">
        <f>VLOOKUP($B15,Data!$A$3:$EX$360,(AB$4-1979)*4+AB$1+2,FALSE)</f>
        <v>15833</v>
      </c>
      <c r="AC15" s="11">
        <f>VLOOKUP($B15,Data!$A$3:$EX$360,(AC$4-1979)*4+AC$1+2,FALSE)</f>
        <v>6958</v>
      </c>
      <c r="AD15" s="11">
        <f>VLOOKUP($B15,Data!$A$3:$EX$360,(AD$4-1979)*4+AD$1+2,FALSE)</f>
        <v>3032</v>
      </c>
      <c r="AE15" s="11">
        <f>VLOOKUP($B15,Data!$A$3:$EX$360,(AE$4-1979)*4+AE$1+2,FALSE)</f>
        <v>3184</v>
      </c>
      <c r="AF15" s="11">
        <f>VLOOKUP($B15,Data!$A$3:$EX$360,(AF$4-1979)*4+AF$1+2,FALSE)</f>
        <v>3056</v>
      </c>
      <c r="AG15" s="11">
        <f>VLOOKUP($B15,Data!$A$3:$EX$360,(AG$4-1979)*4+AG$1+2,FALSE)</f>
        <v>2898</v>
      </c>
      <c r="AH15" s="11">
        <f>VLOOKUP($B15,Data!$A$3:$EX$360,(AH$4-1979)*4+AH$1+2,FALSE)</f>
        <v>3220</v>
      </c>
      <c r="AI15" s="11">
        <f>VLOOKUP($B15,Data!$A$3:$EX$360,(AI$4-1979)*4+AI$1+2,FALSE)</f>
        <v>3330</v>
      </c>
      <c r="AJ15" s="11">
        <f>VLOOKUP($B15,Data!$A$3:$EX$360,(AJ$4-1979)*4+AJ$1+2,FALSE)</f>
        <v>3057</v>
      </c>
      <c r="AK15" s="11">
        <f>VLOOKUP($B15,Data!$A$3:$EX$360,(AK$4-1979)*4+AK$1+2,FALSE)</f>
        <v>3274</v>
      </c>
      <c r="AL15" s="11">
        <f>VLOOKUP($B15,Data!$A$3:$EX$360,(AL$4-1979)*4+AL$1+2,FALSE)</f>
        <v>3573</v>
      </c>
      <c r="AM15" s="11">
        <f>VLOOKUP($B15,Data!$A$3:$EX$360,(AM$4-1979)*4+AM$1+2,FALSE)</f>
        <v>3595</v>
      </c>
      <c r="AN15" s="4">
        <f>VLOOKUP($B15,Data!$A$3:$EX$360,(AN$4-1979)*4+AN$1+2,FALSE)</f>
        <v>0</v>
      </c>
    </row>
    <row r="16" spans="1:40" hidden="1" outlineLevel="2">
      <c r="A16" s="8" t="s">
        <v>73</v>
      </c>
      <c r="B16" s="4" t="s">
        <v>148</v>
      </c>
      <c r="C16" s="11">
        <f>VLOOKUP($B16,Data!$A$3:$EX$360,(C$4-1979)*4+C$1+2,FALSE)</f>
        <v>0</v>
      </c>
      <c r="D16" s="11">
        <f>VLOOKUP($B16,Data!$A$3:$EX$360,(D$4-1979)*4+D$1+2,FALSE)</f>
        <v>0</v>
      </c>
      <c r="E16" s="11">
        <f>VLOOKUP($B16,Data!$A$3:$EX$360,(E$4-1979)*4+E$1+2,FALSE)</f>
        <v>0</v>
      </c>
      <c r="F16" s="11">
        <f>VLOOKUP($B16,Data!$A$3:$EX$360,(F$4-1979)*4+F$1+2,FALSE)</f>
        <v>0</v>
      </c>
      <c r="G16" s="11">
        <f>VLOOKUP($B16,Data!$A$3:$EX$360,(G$4-1979)*4+G$1+2,FALSE)</f>
        <v>0</v>
      </c>
      <c r="H16" s="11">
        <f>VLOOKUP($B16,Data!$A$3:$EX$360,(H$4-1979)*4+H$1+2,FALSE)</f>
        <v>0</v>
      </c>
      <c r="I16" s="11">
        <f>VLOOKUP($B16,Data!$A$3:$EX$360,(I$4-1979)*4+I$1+2,FALSE)</f>
        <v>0</v>
      </c>
      <c r="J16" s="11">
        <f>VLOOKUP($B16,Data!$A$3:$EX$360,(J$4-1979)*4+J$1+2,FALSE)</f>
        <v>0</v>
      </c>
      <c r="K16" s="11">
        <f>VLOOKUP($B16,Data!$A$3:$EX$360,(K$4-1979)*4+K$1+2,FALSE)</f>
        <v>219</v>
      </c>
      <c r="L16" s="11">
        <f>VLOOKUP($B16,Data!$A$3:$EX$360,(L$4-1979)*4+L$1+2,FALSE)</f>
        <v>687</v>
      </c>
      <c r="M16" s="11">
        <f>VLOOKUP($B16,Data!$A$3:$EX$360,(M$4-1979)*4+M$1+2,FALSE)</f>
        <v>1563</v>
      </c>
      <c r="N16" s="11">
        <f>VLOOKUP($B16,Data!$A$3:$EX$360,(N$4-1979)*4+N$1+2,FALSE)</f>
        <v>3969</v>
      </c>
      <c r="O16" s="11">
        <f>VLOOKUP($B16,Data!$A$3:$EX$360,(O$4-1979)*4+O$1+2,FALSE)</f>
        <v>8969</v>
      </c>
      <c r="P16" s="11">
        <f>VLOOKUP($B16,Data!$A$3:$EX$360,(P$4-1979)*4+P$1+2,FALSE)</f>
        <v>14125</v>
      </c>
      <c r="Q16" s="11">
        <f>VLOOKUP($B16,Data!$A$3:$EX$360,(Q$4-1979)*4+Q$1+2,FALSE)</f>
        <v>17864</v>
      </c>
      <c r="R16" s="11">
        <f>VLOOKUP($B16,Data!$A$3:$EX$360,(R$4-1979)*4+R$1+2,FALSE)</f>
        <v>22288</v>
      </c>
      <c r="S16" s="11">
        <f>VLOOKUP($B16,Data!$A$3:$EX$360,(S$4-1979)*4+S$1+2,FALSE)</f>
        <v>39366</v>
      </c>
      <c r="T16" s="11">
        <f>VLOOKUP($B16,Data!$A$3:$EX$360,(T$4-1979)*4+T$1+2,FALSE)</f>
        <v>59682</v>
      </c>
      <c r="U16" s="11">
        <f>VLOOKUP($B16,Data!$A$3:$EX$360,(U$4-1979)*4+U$1+2,FALSE)</f>
        <v>74000</v>
      </c>
      <c r="V16" s="11">
        <f>VLOOKUP($B16,Data!$A$3:$EX$360,(V$4-1979)*4+V$1+2,FALSE)</f>
        <v>86795</v>
      </c>
      <c r="W16" s="11">
        <f>VLOOKUP($B16,Data!$A$3:$EX$360,(W$4-1979)*4+W$1+2,FALSE)</f>
        <v>104326</v>
      </c>
      <c r="X16" s="11">
        <f>VLOOKUP($B16,Data!$A$3:$EX$360,(X$4-1979)*4+X$1+2,FALSE)</f>
        <v>119484</v>
      </c>
      <c r="Y16" s="11">
        <f>VLOOKUP($B16,Data!$A$3:$EX$360,(Y$4-1979)*4+Y$1+2,FALSE)</f>
        <v>136944</v>
      </c>
      <c r="Z16" s="11">
        <f>VLOOKUP($B16,Data!$A$3:$EX$360,(Z$4-1979)*4+Z$1+2,FALSE)</f>
        <v>151289</v>
      </c>
      <c r="AA16" s="11">
        <f>VLOOKUP($B16,Data!$A$3:$EX$360,(AA$4-1979)*4+AA$1+2,FALSE)</f>
        <v>150435</v>
      </c>
      <c r="AB16" s="11">
        <f>VLOOKUP($B16,Data!$A$3:$EX$360,(AB$4-1979)*4+AB$1+2,FALSE)</f>
        <v>152745</v>
      </c>
      <c r="AC16" s="11">
        <f>VLOOKUP($B16,Data!$A$3:$EX$360,(AC$4-1979)*4+AC$1+2,FALSE)</f>
        <v>153527</v>
      </c>
      <c r="AD16" s="11">
        <f>VLOOKUP($B16,Data!$A$3:$EX$360,(AD$4-1979)*4+AD$1+2,FALSE)</f>
        <v>152281</v>
      </c>
      <c r="AE16" s="11">
        <f>VLOOKUP($B16,Data!$A$3:$EX$360,(AE$4-1979)*4+AE$1+2,FALSE)</f>
        <v>149996</v>
      </c>
      <c r="AF16" s="11">
        <f>VLOOKUP($B16,Data!$A$3:$EX$360,(AF$4-1979)*4+AF$1+2,FALSE)</f>
        <v>127559</v>
      </c>
      <c r="AG16" s="11">
        <f>VLOOKUP($B16,Data!$A$3:$EX$360,(AG$4-1979)*4+AG$1+2,FALSE)</f>
        <v>89560</v>
      </c>
      <c r="AH16" s="11">
        <f>VLOOKUP($B16,Data!$A$3:$EX$360,(AH$4-1979)*4+AH$1+2,FALSE)</f>
        <v>102760</v>
      </c>
      <c r="AI16" s="11">
        <f>VLOOKUP($B16,Data!$A$3:$EX$360,(AI$4-1979)*4+AI$1+2,FALSE)</f>
        <v>90737</v>
      </c>
      <c r="AJ16" s="11">
        <f>VLOOKUP($B16,Data!$A$3:$EX$360,(AJ$4-1979)*4+AJ$1+2,FALSE)</f>
        <v>83201</v>
      </c>
      <c r="AK16" s="11">
        <f>VLOOKUP($B16,Data!$A$3:$EX$360,(AK$4-1979)*4+AK$1+2,FALSE)</f>
        <v>73395</v>
      </c>
      <c r="AL16" s="11">
        <f>VLOOKUP($B16,Data!$A$3:$EX$360,(AL$4-1979)*4+AL$1+2,FALSE)</f>
        <v>66116</v>
      </c>
      <c r="AM16" s="11">
        <f>VLOOKUP($B16,Data!$A$3:$EX$360,(AM$4-1979)*4+AM$1+2,FALSE)</f>
        <v>63339</v>
      </c>
      <c r="AN16" s="4">
        <f>VLOOKUP($B16,Data!$A$3:$EX$360,(AN$4-1979)*4+AN$1+2,FALSE)</f>
        <v>0</v>
      </c>
    </row>
    <row r="17" spans="1:40" hidden="1" outlineLevel="2">
      <c r="A17" s="8" t="s">
        <v>377</v>
      </c>
      <c r="B17" s="4" t="s">
        <v>300</v>
      </c>
      <c r="C17" s="11">
        <f>VLOOKUP($B17,Data!$A$3:$EX$360,(C$4-1979)*4+C$1+2,FALSE)</f>
        <v>0</v>
      </c>
      <c r="D17" s="11">
        <f>VLOOKUP($B17,Data!$A$3:$EX$360,(D$4-1979)*4+D$1+2,FALSE)</f>
        <v>0</v>
      </c>
      <c r="E17" s="11">
        <f>VLOOKUP($B17,Data!$A$3:$EX$360,(E$4-1979)*4+E$1+2,FALSE)</f>
        <v>0</v>
      </c>
      <c r="F17" s="11">
        <f>VLOOKUP($B17,Data!$A$3:$EX$360,(F$4-1979)*4+F$1+2,FALSE)</f>
        <v>0</v>
      </c>
      <c r="G17" s="11">
        <f>VLOOKUP($B17,Data!$A$3:$EX$360,(G$4-1979)*4+G$1+2,FALSE)</f>
        <v>1000</v>
      </c>
      <c r="H17" s="11">
        <f>VLOOKUP($B17,Data!$A$3:$EX$360,(H$4-1979)*4+H$1+2,FALSE)</f>
        <v>2500</v>
      </c>
      <c r="I17" s="11">
        <f>VLOOKUP($B17,Data!$A$3:$EX$360,(I$4-1979)*4+I$1+2,FALSE)</f>
        <v>5000</v>
      </c>
      <c r="J17" s="11">
        <f>VLOOKUP($B17,Data!$A$3:$EX$360,(J$4-1979)*4+J$1+2,FALSE)</f>
        <v>8270</v>
      </c>
      <c r="K17" s="11">
        <f>VLOOKUP($B17,Data!$A$3:$EX$360,(K$4-1979)*4+K$1+2,FALSE)</f>
        <v>11272</v>
      </c>
      <c r="L17" s="11">
        <f>VLOOKUP($B17,Data!$A$3:$EX$360,(L$4-1979)*4+L$1+2,FALSE)</f>
        <v>10183</v>
      </c>
      <c r="M17" s="11">
        <f>VLOOKUP($B17,Data!$A$3:$EX$360,(M$4-1979)*4+M$1+2,FALSE)</f>
        <v>9703</v>
      </c>
      <c r="N17" s="11">
        <f>VLOOKUP($B17,Data!$A$3:$EX$360,(N$4-1979)*4+N$1+2,FALSE)</f>
        <v>12233</v>
      </c>
      <c r="O17" s="11">
        <f>VLOOKUP($B17,Data!$A$3:$EX$360,(O$4-1979)*4+O$1+2,FALSE)</f>
        <v>18868</v>
      </c>
      <c r="P17" s="11">
        <f>VLOOKUP($B17,Data!$A$3:$EX$360,(P$4-1979)*4+P$1+2,FALSE)</f>
        <v>24680</v>
      </c>
      <c r="Q17" s="11">
        <f>VLOOKUP($B17,Data!$A$3:$EX$360,(Q$4-1979)*4+Q$1+2,FALSE)</f>
        <v>20449</v>
      </c>
      <c r="R17" s="11">
        <f>VLOOKUP($B17,Data!$A$3:$EX$360,(R$4-1979)*4+R$1+2,FALSE)</f>
        <v>27825</v>
      </c>
      <c r="S17" s="11">
        <f>VLOOKUP($B17,Data!$A$3:$EX$360,(S$4-1979)*4+S$1+2,FALSE)</f>
        <v>31477</v>
      </c>
      <c r="T17" s="11">
        <f>VLOOKUP($B17,Data!$A$3:$EX$360,(T$4-1979)*4+T$1+2,FALSE)</f>
        <v>28222</v>
      </c>
      <c r="U17" s="11">
        <f>VLOOKUP($B17,Data!$A$3:$EX$360,(U$4-1979)*4+U$1+2,FALSE)</f>
        <v>28616</v>
      </c>
      <c r="V17" s="11">
        <f>VLOOKUP($B17,Data!$A$3:$EX$360,(V$4-1979)*4+V$1+2,FALSE)</f>
        <v>37532</v>
      </c>
      <c r="W17" s="11">
        <f>VLOOKUP($B17,Data!$A$3:$EX$360,(W$4-1979)*4+W$1+2,FALSE)</f>
        <v>40375</v>
      </c>
      <c r="X17" s="11">
        <f>VLOOKUP($B17,Data!$A$3:$EX$360,(X$4-1979)*4+X$1+2,FALSE)</f>
        <v>47257</v>
      </c>
      <c r="Y17" s="11">
        <f>VLOOKUP($B17,Data!$A$3:$EX$360,(Y$4-1979)*4+Y$1+2,FALSE)</f>
        <v>51266</v>
      </c>
      <c r="Z17" s="11">
        <f>VLOOKUP($B17,Data!$A$3:$EX$360,(Z$4-1979)*4+Z$1+2,FALSE)</f>
        <v>48036</v>
      </c>
      <c r="AA17" s="11">
        <f>VLOOKUP($B17,Data!$A$3:$EX$360,(AA$4-1979)*4+AA$1+2,FALSE)</f>
        <v>41628</v>
      </c>
      <c r="AB17" s="11">
        <f>VLOOKUP($B17,Data!$A$3:$EX$360,(AB$4-1979)*4+AB$1+2,FALSE)</f>
        <v>31815</v>
      </c>
      <c r="AC17" s="11">
        <f>VLOOKUP($B17,Data!$A$3:$EX$360,(AC$4-1979)*4+AC$1+2,FALSE)</f>
        <v>26576</v>
      </c>
      <c r="AD17" s="11">
        <f>VLOOKUP($B17,Data!$A$3:$EX$360,(AD$4-1979)*4+AD$1+2,FALSE)</f>
        <v>27859</v>
      </c>
      <c r="AE17" s="11">
        <f>VLOOKUP($B17,Data!$A$3:$EX$360,(AE$4-1979)*4+AE$1+2,FALSE)</f>
        <v>30791</v>
      </c>
      <c r="AF17" s="11">
        <f>VLOOKUP($B17,Data!$A$3:$EX$360,(AF$4-1979)*4+AF$1+2,FALSE)</f>
        <v>31238</v>
      </c>
      <c r="AG17" s="11">
        <f>VLOOKUP($B17,Data!$A$3:$EX$360,(AG$4-1979)*4+AG$1+2,FALSE)</f>
        <v>31024</v>
      </c>
      <c r="AH17" s="11">
        <f>VLOOKUP($B17,Data!$A$3:$EX$360,(AH$4-1979)*4+AH$1+2,FALSE)</f>
        <v>36357</v>
      </c>
      <c r="AI17" s="11">
        <f>VLOOKUP($B17,Data!$A$3:$EX$360,(AI$4-1979)*4+AI$1+2,FALSE)</f>
        <v>38463</v>
      </c>
      <c r="AJ17" s="11">
        <f>VLOOKUP($B17,Data!$A$3:$EX$360,(AJ$4-1979)*4+AJ$1+2,FALSE)</f>
        <v>35318</v>
      </c>
      <c r="AK17" s="11">
        <f>VLOOKUP($B17,Data!$A$3:$EX$360,(AK$4-1979)*4+AK$1+2,FALSE)</f>
        <v>37825</v>
      </c>
      <c r="AL17" s="11">
        <f>VLOOKUP($B17,Data!$A$3:$EX$360,(AL$4-1979)*4+AL$1+2,FALSE)</f>
        <v>41272</v>
      </c>
      <c r="AM17" s="11">
        <f>VLOOKUP($B17,Data!$A$3:$EX$360,(AM$4-1979)*4+AM$1+2,FALSE)</f>
        <v>41533</v>
      </c>
      <c r="AN17" s="4">
        <f>VLOOKUP($B17,Data!$A$3:$EX$360,(AN$4-1979)*4+AN$1+2,FALSE)</f>
        <v>0</v>
      </c>
    </row>
    <row r="18" spans="1:40" hidden="1" outlineLevel="2">
      <c r="A18" s="8" t="s">
        <v>26</v>
      </c>
      <c r="B18" s="4" t="s">
        <v>385</v>
      </c>
      <c r="C18" s="11">
        <f>VLOOKUP("FL313061703.Q",Data!$A$3:$EX$360,(C$4-1979)*4+C$1+2,FALSE)+VLOOKUP("FL213061703.Q",Data!$A$3:$EX$360,(C$4-1979)*4+C$1+2,FALSE)</f>
        <v>59357</v>
      </c>
      <c r="D18" s="11">
        <f>VLOOKUP("FL313061703.Q",Data!$A$3:$EX$360,(D$4-1979)*4+D$1+2,FALSE)+VLOOKUP("FL213061703.Q",Data!$A$3:$EX$360,(D$4-1979)*4+D$1+2,FALSE)</f>
        <v>59721</v>
      </c>
      <c r="E18" s="11">
        <f>VLOOKUP("FL313061703.Q",Data!$A$3:$EX$360,(E$4-1979)*4+E$1+2,FALSE)+VLOOKUP("FL213061703.Q",Data!$A$3:$EX$360,(E$4-1979)*4+E$1+2,FALSE)</f>
        <v>69085</v>
      </c>
      <c r="F18" s="11">
        <f>VLOOKUP("FL313061703.Q",Data!$A$3:$EX$360,(F$4-1979)*4+F$1+2,FALSE)+VLOOKUP("FL213061703.Q",Data!$A$3:$EX$360,(F$4-1979)*4+F$1+2,FALSE)</f>
        <v>70180</v>
      </c>
      <c r="G18" s="11">
        <f>VLOOKUP("FL313061703.Q",Data!$A$3:$EX$360,(G$4-1979)*4+G$1+2,FALSE)+VLOOKUP("FL213061703.Q",Data!$A$3:$EX$360,(G$4-1979)*4+G$1+2,FALSE)</f>
        <v>70054</v>
      </c>
      <c r="H18" s="11">
        <f>VLOOKUP("FL313061703.Q",Data!$A$3:$EX$360,(H$4-1979)*4+H$1+2,FALSE)+VLOOKUP("FL213061703.Q",Data!$A$3:$EX$360,(H$4-1979)*4+H$1+2,FALSE)</f>
        <v>74572</v>
      </c>
      <c r="I18" s="11">
        <f>VLOOKUP("FL313061703.Q",Data!$A$3:$EX$360,(I$4-1979)*4+I$1+2,FALSE)+VLOOKUP("FL213061703.Q",Data!$A$3:$EX$360,(I$4-1979)*4+I$1+2,FALSE)</f>
        <v>105083</v>
      </c>
      <c r="J18" s="11">
        <f>VLOOKUP("FL313061703.Q",Data!$A$3:$EX$360,(J$4-1979)*4+J$1+2,FALSE)+VLOOKUP("FL213061703.Q",Data!$A$3:$EX$360,(J$4-1979)*4+J$1+2,FALSE)</f>
        <v>103663</v>
      </c>
      <c r="K18" s="11">
        <f>VLOOKUP("FL313061703.Q",Data!$A$3:$EX$360,(K$4-1979)*4+K$1+2,FALSE)+VLOOKUP("FL213061703.Q",Data!$A$3:$EX$360,(K$4-1979)*4+K$1+2,FALSE)</f>
        <v>108896</v>
      </c>
      <c r="L18" s="11">
        <f>VLOOKUP("FL313061703.Q",Data!$A$3:$EX$360,(L$4-1979)*4+L$1+2,FALSE)+VLOOKUP("FL213061703.Q",Data!$A$3:$EX$360,(L$4-1979)*4+L$1+2,FALSE)</f>
        <v>131713</v>
      </c>
      <c r="M18" s="11">
        <f>VLOOKUP("FL313061703.Q",Data!$A$3:$EX$360,(M$4-1979)*4+M$1+2,FALSE)+VLOOKUP("FL213061703.Q",Data!$A$3:$EX$360,(M$4-1979)*4+M$1+2,FALSE)</f>
        <v>162629</v>
      </c>
      <c r="N18" s="11">
        <f>VLOOKUP("FL313061703.Q",Data!$A$3:$EX$360,(N$4-1979)*4+N$1+2,FALSE)+VLOOKUP("FL213061703.Q",Data!$A$3:$EX$360,(N$4-1979)*4+N$1+2,FALSE)</f>
        <v>151033</v>
      </c>
      <c r="O18" s="11">
        <f>VLOOKUP("FL313061703.Q",Data!$A$3:$EX$360,(O$4-1979)*4+O$1+2,FALSE)+VLOOKUP("FL213061703.Q",Data!$A$3:$EX$360,(O$4-1979)*4+O$1+2,FALSE)</f>
        <v>162725</v>
      </c>
      <c r="P18" s="11">
        <f>VLOOKUP("FL313061703.Q",Data!$A$3:$EX$360,(P$4-1979)*4+P$1+2,FALSE)+VLOOKUP("FL213061703.Q",Data!$A$3:$EX$360,(P$4-1979)*4+P$1+2,FALSE)</f>
        <v>174902</v>
      </c>
      <c r="Q18" s="11">
        <f>VLOOKUP("FL313061703.Q",Data!$A$3:$EX$360,(Q$4-1979)*4+Q$1+2,FALSE)+VLOOKUP("FL213061703.Q",Data!$A$3:$EX$360,(Q$4-1979)*4+Q$1+2,FALSE)</f>
        <v>175007</v>
      </c>
      <c r="R18" s="11">
        <f>VLOOKUP("FL313061703.Q",Data!$A$3:$EX$360,(R$4-1979)*4+R$1+2,FALSE)+VLOOKUP("FL213061703.Q",Data!$A$3:$EX$360,(R$4-1979)*4+R$1+2,FALSE)</f>
        <v>186600</v>
      </c>
      <c r="S18" s="11">
        <f>VLOOKUP("FL313061703.Q",Data!$A$3:$EX$360,(S$4-1979)*4+S$1+2,FALSE)+VLOOKUP("FL213061703.Q",Data!$A$3:$EX$360,(S$4-1979)*4+S$1+2,FALSE)</f>
        <v>151500</v>
      </c>
      <c r="T18" s="11">
        <f>VLOOKUP("FL313061703.Q",Data!$A$3:$EX$360,(T$4-1979)*4+T$1+2,FALSE)+VLOOKUP("FL213061703.Q",Data!$A$3:$EX$360,(T$4-1979)*4+T$1+2,FALSE)</f>
        <v>116211</v>
      </c>
      <c r="U18" s="11">
        <f>VLOOKUP("FL313061703.Q",Data!$A$3:$EX$360,(U$4-1979)*4+U$1+2,FALSE)+VLOOKUP("FL213061703.Q",Data!$A$3:$EX$360,(U$4-1979)*4+U$1+2,FALSE)</f>
        <v>115436</v>
      </c>
      <c r="V18" s="11">
        <f>VLOOKUP("FL313061703.Q",Data!$A$3:$EX$360,(V$4-1979)*4+V$1+2,FALSE)+VLOOKUP("FL213061703.Q",Data!$A$3:$EX$360,(V$4-1979)*4+V$1+2,FALSE)</f>
        <v>154103</v>
      </c>
      <c r="W18" s="11">
        <f>VLOOKUP("FL313061703.Q",Data!$A$3:$EX$360,(W$4-1979)*4+W$1+2,FALSE)+VLOOKUP("FL213061703.Q",Data!$A$3:$EX$360,(W$4-1979)*4+W$1+2,FALSE)</f>
        <v>198338</v>
      </c>
      <c r="X18" s="11">
        <f>VLOOKUP("FL313061703.Q",Data!$A$3:$EX$360,(X$4-1979)*4+X$1+2,FALSE)+VLOOKUP("FL213061703.Q",Data!$A$3:$EX$360,(X$4-1979)*4+X$1+2,FALSE)</f>
        <v>239741</v>
      </c>
      <c r="Y18" s="11">
        <f>VLOOKUP("FL313061703.Q",Data!$A$3:$EX$360,(Y$4-1979)*4+Y$1+2,FALSE)+VLOOKUP("FL213061703.Q",Data!$A$3:$EX$360,(Y$4-1979)*4+Y$1+2,FALSE)</f>
        <v>287035</v>
      </c>
      <c r="Z18" s="11">
        <f>VLOOKUP("FL313061703.Q",Data!$A$3:$EX$360,(Z$4-1979)*4+Z$1+2,FALSE)+VLOOKUP("FL213061703.Q",Data!$A$3:$EX$360,(Z$4-1979)*4+Z$1+2,FALSE)</f>
        <v>328761</v>
      </c>
      <c r="AA18" s="11">
        <f>VLOOKUP("FL313061703.Q",Data!$A$3:$EX$360,(AA$4-1979)*4+AA$1+2,FALSE)+VLOOKUP("FL213061703.Q",Data!$A$3:$EX$360,(AA$4-1979)*4+AA$1+2,FALSE)</f>
        <v>340324</v>
      </c>
      <c r="AB18" s="11">
        <f>VLOOKUP("FL313061703.Q",Data!$A$3:$EX$360,(AB$4-1979)*4+AB$1+2,FALSE)+VLOOKUP("FL213061703.Q",Data!$A$3:$EX$360,(AB$4-1979)*4+AB$1+2,FALSE)</f>
        <v>376029</v>
      </c>
      <c r="AC18" s="11">
        <f>VLOOKUP("FL313061703.Q",Data!$A$3:$EX$360,(AC$4-1979)*4+AC$1+2,FALSE)+VLOOKUP("FL213061703.Q",Data!$A$3:$EX$360,(AC$4-1979)*4+AC$1+2,FALSE)</f>
        <v>414029</v>
      </c>
      <c r="AD18" s="11">
        <f>VLOOKUP("FL313061703.Q",Data!$A$3:$EX$360,(AD$4-1979)*4+AD$1+2,FALSE)+VLOOKUP("FL213061703.Q",Data!$A$3:$EX$360,(AD$4-1979)*4+AD$1+2,FALSE)</f>
        <v>453546</v>
      </c>
      <c r="AE18" s="11">
        <f>VLOOKUP("FL313061703.Q",Data!$A$3:$EX$360,(AE$4-1979)*4+AE$1+2,FALSE)+VLOOKUP("FL213061703.Q",Data!$A$3:$EX$360,(AE$4-1979)*4+AE$1+2,FALSE)</f>
        <v>498277</v>
      </c>
      <c r="AF18" s="11">
        <f>VLOOKUP("FL313061703.Q",Data!$A$3:$EX$360,(AF$4-1979)*4+AF$1+2,FALSE)+VLOOKUP("FL213061703.Q",Data!$A$3:$EX$360,(AF$4-1979)*4+AF$1+2,FALSE)</f>
        <v>533011</v>
      </c>
      <c r="AG18" s="11">
        <f>VLOOKUP("FL313061703.Q",Data!$A$3:$EX$360,(AG$4-1979)*4+AG$1+2,FALSE)+VLOOKUP("FL213061703.Q",Data!$A$3:$EX$360,(AG$4-1979)*4+AG$1+2,FALSE)</f>
        <v>689232</v>
      </c>
      <c r="AH18" s="11">
        <f>VLOOKUP("FL313061703.Q",Data!$A$3:$EX$360,(AH$4-1979)*4+AH$1+2,FALSE)+VLOOKUP("FL213061703.Q",Data!$A$3:$EX$360,(AH$4-1979)*4+AH$1+2,FALSE)</f>
        <v>666400</v>
      </c>
      <c r="AI18" s="11">
        <f>VLOOKUP("FL313061703.Q",Data!$A$3:$EX$360,(AI$4-1979)*4+AI$1+2,FALSE)+VLOOKUP("FL213061703.Q",Data!$A$3:$EX$360,(AI$4-1979)*4+AI$1+2,FALSE)</f>
        <v>535034</v>
      </c>
      <c r="AJ18" s="11">
        <f>VLOOKUP("FL313061703.Q",Data!$A$3:$EX$360,(AJ$4-1979)*4+AJ$1+2,FALSE)+VLOOKUP("FL213061703.Q",Data!$A$3:$EX$360,(AJ$4-1979)*4+AJ$1+2,FALSE)</f>
        <v>485187</v>
      </c>
      <c r="AK18" s="11">
        <f>VLOOKUP("FL313061703.Q",Data!$A$3:$EX$360,(AK$4-1979)*4+AK$1+2,FALSE)+VLOOKUP("FL213061703.Q",Data!$A$3:$EX$360,(AK$4-1979)*4+AK$1+2,FALSE)</f>
        <v>453270</v>
      </c>
      <c r="AL18" s="11">
        <f>VLOOKUP("FL313061703.Q",Data!$A$3:$EX$360,(AL$4-1979)*4+AL$1+2,FALSE)+VLOOKUP("FL213061703.Q",Data!$A$3:$EX$360,(AL$4-1979)*4+AL$1+2,FALSE)</f>
        <v>437377</v>
      </c>
      <c r="AM18" s="11">
        <f>VLOOKUP("FL313061703.Q",Data!$A$3:$EX$360,(AM$4-1979)*4+AM$1+2,FALSE)+VLOOKUP("FL213061703.Q",Data!$A$3:$EX$360,(AM$4-1979)*4+AM$1+2,FALSE)</f>
        <v>416205</v>
      </c>
      <c r="AN18" s="4">
        <f>VLOOKUP("FL313061703.Q",Data!$A$3:$EX$360,(AN$4-1979)*4+AN$1+2,FALSE)+VLOOKUP("FL213061703.Q",Data!$A$3:$EX$360,(AN$4-1979)*4+AN$1+2,FALSE)</f>
        <v>0</v>
      </c>
    </row>
    <row r="19" spans="1:40" hidden="1" outlineLevel="2">
      <c r="A19" s="8" t="s">
        <v>280</v>
      </c>
      <c r="B19" s="4" t="s">
        <v>383</v>
      </c>
      <c r="C19" s="11">
        <f>VLOOKUP("FL223061743.Q",Data!$A$3:$EX$360,(C$4-1979)*4+C$1+2,FALSE)+VLOOKUP("FL343061733.Q",Data!$A$3:$EX$360,(C$4-1979)*4+C$1+2,FALSE)</f>
        <v>15360</v>
      </c>
      <c r="D19" s="11">
        <f>VLOOKUP("FL223061743.Q",Data!$A$3:$EX$360,(D$4-1979)*4+D$1+2,FALSE)+VLOOKUP("FL343061733.Q",Data!$A$3:$EX$360,(D$4-1979)*4+D$1+2,FALSE)</f>
        <v>19083</v>
      </c>
      <c r="E19" s="11">
        <f>VLOOKUP("FL223061743.Q",Data!$A$3:$EX$360,(E$4-1979)*4+E$1+2,FALSE)+VLOOKUP("FL343061733.Q",Data!$A$3:$EX$360,(E$4-1979)*4+E$1+2,FALSE)</f>
        <v>24250</v>
      </c>
      <c r="F19" s="11">
        <f>VLOOKUP("FL223061743.Q",Data!$A$3:$EX$360,(F$4-1979)*4+F$1+2,FALSE)+VLOOKUP("FL343061733.Q",Data!$A$3:$EX$360,(F$4-1979)*4+F$1+2,FALSE)</f>
        <v>34310</v>
      </c>
      <c r="G19" s="11">
        <f>VLOOKUP("FL223061743.Q",Data!$A$3:$EX$360,(G$4-1979)*4+G$1+2,FALSE)+VLOOKUP("FL343061733.Q",Data!$A$3:$EX$360,(G$4-1979)*4+G$1+2,FALSE)</f>
        <v>39252</v>
      </c>
      <c r="H19" s="11">
        <f>VLOOKUP("FL223061743.Q",Data!$A$3:$EX$360,(H$4-1979)*4+H$1+2,FALSE)+VLOOKUP("FL343061733.Q",Data!$A$3:$EX$360,(H$4-1979)*4+H$1+2,FALSE)</f>
        <v>43308</v>
      </c>
      <c r="I19" s="11">
        <f>VLOOKUP("FL223061743.Q",Data!$A$3:$EX$360,(I$4-1979)*4+I$1+2,FALSE)+VLOOKUP("FL343061733.Q",Data!$A$3:$EX$360,(I$4-1979)*4+I$1+2,FALSE)</f>
        <v>38124</v>
      </c>
      <c r="J19" s="11">
        <f>VLOOKUP("FL223061743.Q",Data!$A$3:$EX$360,(J$4-1979)*4+J$1+2,FALSE)+VLOOKUP("FL343061733.Q",Data!$A$3:$EX$360,(J$4-1979)*4+J$1+2,FALSE)</f>
        <v>38147</v>
      </c>
      <c r="K19" s="11">
        <f>VLOOKUP("FL223061743.Q",Data!$A$3:$EX$360,(K$4-1979)*4+K$1+2,FALSE)+VLOOKUP("FL343061733.Q",Data!$A$3:$EX$360,(K$4-1979)*4+K$1+2,FALSE)</f>
        <v>42961</v>
      </c>
      <c r="L19" s="11">
        <f>VLOOKUP("FL223061743.Q",Data!$A$3:$EX$360,(L$4-1979)*4+L$1+2,FALSE)+VLOOKUP("FL343061733.Q",Data!$A$3:$EX$360,(L$4-1979)*4+L$1+2,FALSE)</f>
        <v>35347</v>
      </c>
      <c r="M19" s="11">
        <f>VLOOKUP("FL223061743.Q",Data!$A$3:$EX$360,(M$4-1979)*4+M$1+2,FALSE)+VLOOKUP("FL343061733.Q",Data!$A$3:$EX$360,(M$4-1979)*4+M$1+2,FALSE)</f>
        <v>51203</v>
      </c>
      <c r="N19" s="11">
        <f>VLOOKUP("FL223061743.Q",Data!$A$3:$EX$360,(N$4-1979)*4+N$1+2,FALSE)+VLOOKUP("FL343061733.Q",Data!$A$3:$EX$360,(N$4-1979)*4+N$1+2,FALSE)</f>
        <v>62851</v>
      </c>
      <c r="O19" s="11">
        <f>VLOOKUP("FL223061743.Q",Data!$A$3:$EX$360,(O$4-1979)*4+O$1+2,FALSE)+VLOOKUP("FL343061733.Q",Data!$A$3:$EX$360,(O$4-1979)*4+O$1+2,FALSE)</f>
        <v>58038</v>
      </c>
      <c r="P19" s="11">
        <f>VLOOKUP("FL223061743.Q",Data!$A$3:$EX$360,(P$4-1979)*4+P$1+2,FALSE)+VLOOKUP("FL343061733.Q",Data!$A$3:$EX$360,(P$4-1979)*4+P$1+2,FALSE)</f>
        <v>39761</v>
      </c>
      <c r="Q19" s="11">
        <f>VLOOKUP("FL223061743.Q",Data!$A$3:$EX$360,(Q$4-1979)*4+Q$1+2,FALSE)+VLOOKUP("FL343061733.Q",Data!$A$3:$EX$360,(Q$4-1979)*4+Q$1+2,FALSE)</f>
        <v>35796</v>
      </c>
      <c r="R19" s="11">
        <f>VLOOKUP("FL223061743.Q",Data!$A$3:$EX$360,(R$4-1979)*4+R$1+2,FALSE)+VLOOKUP("FL343061733.Q",Data!$A$3:$EX$360,(R$4-1979)*4+R$1+2,FALSE)</f>
        <v>39872</v>
      </c>
      <c r="S19" s="11">
        <f>VLOOKUP("FL223061743.Q",Data!$A$3:$EX$360,(S$4-1979)*4+S$1+2,FALSE)+VLOOKUP("FL343061733.Q",Data!$A$3:$EX$360,(S$4-1979)*4+S$1+2,FALSE)</f>
        <v>63118</v>
      </c>
      <c r="T19" s="11">
        <f>VLOOKUP("FL223061743.Q",Data!$A$3:$EX$360,(T$4-1979)*4+T$1+2,FALSE)+VLOOKUP("FL343061733.Q",Data!$A$3:$EX$360,(T$4-1979)*4+T$1+2,FALSE)</f>
        <v>68622</v>
      </c>
      <c r="U19" s="11">
        <f>VLOOKUP("FL223061743.Q",Data!$A$3:$EX$360,(U$4-1979)*4+U$1+2,FALSE)+VLOOKUP("FL343061733.Q",Data!$A$3:$EX$360,(U$4-1979)*4+U$1+2,FALSE)</f>
        <v>87006</v>
      </c>
      <c r="V19" s="11">
        <f>VLOOKUP("FL223061743.Q",Data!$A$3:$EX$360,(V$4-1979)*4+V$1+2,FALSE)+VLOOKUP("FL343061733.Q",Data!$A$3:$EX$360,(V$4-1979)*4+V$1+2,FALSE)</f>
        <v>106104</v>
      </c>
      <c r="W19" s="11">
        <f>VLOOKUP("FL223061743.Q",Data!$A$3:$EX$360,(W$4-1979)*4+W$1+2,FALSE)+VLOOKUP("FL343061733.Q",Data!$A$3:$EX$360,(W$4-1979)*4+W$1+2,FALSE)</f>
        <v>129022</v>
      </c>
      <c r="X19" s="11">
        <f>VLOOKUP("FL223061743.Q",Data!$A$3:$EX$360,(X$4-1979)*4+X$1+2,FALSE)+VLOOKUP("FL343061733.Q",Data!$A$3:$EX$360,(X$4-1979)*4+X$1+2,FALSE)</f>
        <v>178873</v>
      </c>
      <c r="Y19" s="11">
        <f>VLOOKUP("FL223061743.Q",Data!$A$3:$EX$360,(Y$4-1979)*4+Y$1+2,FALSE)+VLOOKUP("FL343061733.Q",Data!$A$3:$EX$360,(Y$4-1979)*4+Y$1+2,FALSE)</f>
        <v>180737</v>
      </c>
      <c r="Z19" s="11">
        <f>VLOOKUP("FL223061743.Q",Data!$A$3:$EX$360,(Z$4-1979)*4+Z$1+2,FALSE)+VLOOKUP("FL343061733.Q",Data!$A$3:$EX$360,(Z$4-1979)*4+Z$1+2,FALSE)</f>
        <v>193732</v>
      </c>
      <c r="AA19" s="11">
        <f>VLOOKUP("FL223061743.Q",Data!$A$3:$EX$360,(AA$4-1979)*4+AA$1+2,FALSE)+VLOOKUP("FL343061733.Q",Data!$A$3:$EX$360,(AA$4-1979)*4+AA$1+2,FALSE)</f>
        <v>237864</v>
      </c>
      <c r="AB19" s="11">
        <f>VLOOKUP("FL223061743.Q",Data!$A$3:$EX$360,(AB$4-1979)*4+AB$1+2,FALSE)+VLOOKUP("FL343061733.Q",Data!$A$3:$EX$360,(AB$4-1979)*4+AB$1+2,FALSE)</f>
        <v>234394</v>
      </c>
      <c r="AC19" s="11">
        <f>VLOOKUP("FL223061743.Q",Data!$A$3:$EX$360,(AC$4-1979)*4+AC$1+2,FALSE)+VLOOKUP("FL343061733.Q",Data!$A$3:$EX$360,(AC$4-1979)*4+AC$1+2,FALSE)</f>
        <v>185089</v>
      </c>
      <c r="AD19" s="11">
        <f>VLOOKUP("FL223061743.Q",Data!$A$3:$EX$360,(AD$4-1979)*4+AD$1+2,FALSE)+VLOOKUP("FL343061733.Q",Data!$A$3:$EX$360,(AD$4-1979)*4+AD$1+2,FALSE)</f>
        <v>192247</v>
      </c>
      <c r="AE19" s="11">
        <f>VLOOKUP("FL223061743.Q",Data!$A$3:$EX$360,(AE$4-1979)*4+AE$1+2,FALSE)+VLOOKUP("FL343061733.Q",Data!$A$3:$EX$360,(AE$4-1979)*4+AE$1+2,FALSE)</f>
        <v>187367</v>
      </c>
      <c r="AF19" s="11">
        <f>VLOOKUP("FL223061743.Q",Data!$A$3:$EX$360,(AF$4-1979)*4+AF$1+2,FALSE)+VLOOKUP("FL343061733.Q",Data!$A$3:$EX$360,(AF$4-1979)*4+AF$1+2,FALSE)</f>
        <v>158678</v>
      </c>
      <c r="AG19" s="11">
        <f>VLOOKUP("FL223061743.Q",Data!$A$3:$EX$360,(AG$4-1979)*4+AG$1+2,FALSE)+VLOOKUP("FL343061733.Q",Data!$A$3:$EX$360,(AG$4-1979)*4+AG$1+2,FALSE)</f>
        <v>153266</v>
      </c>
      <c r="AH19" s="11">
        <f>VLOOKUP("FL223061743.Q",Data!$A$3:$EX$360,(AH$4-1979)*4+AH$1+2,FALSE)+VLOOKUP("FL343061733.Q",Data!$A$3:$EX$360,(AH$4-1979)*4+AH$1+2,FALSE)</f>
        <v>155564</v>
      </c>
      <c r="AI19" s="11">
        <f>VLOOKUP("FL223061743.Q",Data!$A$3:$EX$360,(AI$4-1979)*4+AI$1+2,FALSE)+VLOOKUP("FL343061733.Q",Data!$A$3:$EX$360,(AI$4-1979)*4+AI$1+2,FALSE)</f>
        <v>128907</v>
      </c>
      <c r="AJ19" s="11">
        <f>VLOOKUP("FL223061743.Q",Data!$A$3:$EX$360,(AJ$4-1979)*4+AJ$1+2,FALSE)+VLOOKUP("FL343061733.Q",Data!$A$3:$EX$360,(AJ$4-1979)*4+AJ$1+2,FALSE)</f>
        <v>104048</v>
      </c>
      <c r="AK19" s="11">
        <f>VLOOKUP("FL223061743.Q",Data!$A$3:$EX$360,(AK$4-1979)*4+AK$1+2,FALSE)+VLOOKUP("FL343061733.Q",Data!$A$3:$EX$360,(AK$4-1979)*4+AK$1+2,FALSE)</f>
        <v>106855</v>
      </c>
      <c r="AL19" s="11">
        <f>VLOOKUP("FL223061743.Q",Data!$A$3:$EX$360,(AL$4-1979)*4+AL$1+2,FALSE)+VLOOKUP("FL343061733.Q",Data!$A$3:$EX$360,(AL$4-1979)*4+AL$1+2,FALSE)</f>
        <v>102587</v>
      </c>
      <c r="AM19" s="11">
        <f>VLOOKUP("FL223061743.Q",Data!$A$3:$EX$360,(AM$4-1979)*4+AM$1+2,FALSE)+VLOOKUP("FL343061733.Q",Data!$A$3:$EX$360,(AM$4-1979)*4+AM$1+2,FALSE)</f>
        <v>95888</v>
      </c>
      <c r="AN19" s="4">
        <f>VLOOKUP("FL223061743.Q",Data!$A$3:$EX$360,(AN$4-1979)*4+AN$1+2,FALSE)+VLOOKUP("FL343061733.Q",Data!$A$3:$EX$360,(AN$4-1979)*4+AN$1+2,FALSE)</f>
        <v>0</v>
      </c>
    </row>
    <row r="20" spans="1:40" hidden="1" outlineLevel="2">
      <c r="A20" s="8" t="s">
        <v>14</v>
      </c>
      <c r="B20" s="4" t="s">
        <v>384</v>
      </c>
      <c r="C20" s="11">
        <f>VLOOKUP("FL313063763.Q",Data!$A$3:$EX$360,(C$4-1979)*4+C$1+2,FALSE)+VLOOKUP("FL213063003.Q",Data!$A$3:$EX$360,(C$4-1979)*4+C$1+2,FALSE)</f>
        <v>0</v>
      </c>
      <c r="D20" s="11">
        <f>VLOOKUP("FL313063763.Q",Data!$A$3:$EX$360,(D$4-1979)*4+D$1+2,FALSE)+VLOOKUP("FL213063003.Q",Data!$A$3:$EX$360,(D$4-1979)*4+D$1+2,FALSE)</f>
        <v>0</v>
      </c>
      <c r="E20" s="11">
        <f>VLOOKUP("FL313063763.Q",Data!$A$3:$EX$360,(E$4-1979)*4+E$1+2,FALSE)+VLOOKUP("FL213063003.Q",Data!$A$3:$EX$360,(E$4-1979)*4+E$1+2,FALSE)</f>
        <v>0</v>
      </c>
      <c r="F20" s="11">
        <f>VLOOKUP("FL313063763.Q",Data!$A$3:$EX$360,(F$4-1979)*4+F$1+2,FALSE)+VLOOKUP("FL213063003.Q",Data!$A$3:$EX$360,(F$4-1979)*4+F$1+2,FALSE)</f>
        <v>0</v>
      </c>
      <c r="G20" s="11">
        <f>VLOOKUP("FL313063763.Q",Data!$A$3:$EX$360,(G$4-1979)*4+G$1+2,FALSE)+VLOOKUP("FL213063003.Q",Data!$A$3:$EX$360,(G$4-1979)*4+G$1+2,FALSE)</f>
        <v>1000</v>
      </c>
      <c r="H20" s="11">
        <f>VLOOKUP("FL313063763.Q",Data!$A$3:$EX$360,(H$4-1979)*4+H$1+2,FALSE)+VLOOKUP("FL213063003.Q",Data!$A$3:$EX$360,(H$4-1979)*4+H$1+2,FALSE)</f>
        <v>5000</v>
      </c>
      <c r="I20" s="11">
        <f>VLOOKUP("FL313063763.Q",Data!$A$3:$EX$360,(I$4-1979)*4+I$1+2,FALSE)+VLOOKUP("FL213063003.Q",Data!$A$3:$EX$360,(I$4-1979)*4+I$1+2,FALSE)</f>
        <v>8000</v>
      </c>
      <c r="J20" s="11">
        <f>VLOOKUP("FL313063763.Q",Data!$A$3:$EX$360,(J$4-1979)*4+J$1+2,FALSE)+VLOOKUP("FL213063003.Q",Data!$A$3:$EX$360,(J$4-1979)*4+J$1+2,FALSE)</f>
        <v>10000</v>
      </c>
      <c r="K20" s="11">
        <f>VLOOKUP("FL313063763.Q",Data!$A$3:$EX$360,(K$4-1979)*4+K$1+2,FALSE)+VLOOKUP("FL213063003.Q",Data!$A$3:$EX$360,(K$4-1979)*4+K$1+2,FALSE)</f>
        <v>12000</v>
      </c>
      <c r="L20" s="11">
        <f>VLOOKUP("FL313063763.Q",Data!$A$3:$EX$360,(L$4-1979)*4+L$1+2,FALSE)+VLOOKUP("FL213063003.Q",Data!$A$3:$EX$360,(L$4-1979)*4+L$1+2,FALSE)</f>
        <v>13000</v>
      </c>
      <c r="M20" s="11">
        <f>VLOOKUP("FL313063763.Q",Data!$A$3:$EX$360,(M$4-1979)*4+M$1+2,FALSE)+VLOOKUP("FL213063003.Q",Data!$A$3:$EX$360,(M$4-1979)*4+M$1+2,FALSE)</f>
        <v>15000</v>
      </c>
      <c r="N20" s="11">
        <f>VLOOKUP("FL313063763.Q",Data!$A$3:$EX$360,(N$4-1979)*4+N$1+2,FALSE)+VLOOKUP("FL213063003.Q",Data!$A$3:$EX$360,(N$4-1979)*4+N$1+2,FALSE)</f>
        <v>16000</v>
      </c>
      <c r="O20" s="11">
        <f>VLOOKUP("FL313063763.Q",Data!$A$3:$EX$360,(O$4-1979)*4+O$1+2,FALSE)+VLOOKUP("FL213063003.Q",Data!$A$3:$EX$360,(O$4-1979)*4+O$1+2,FALSE)</f>
        <v>18000</v>
      </c>
      <c r="P20" s="11">
        <f>VLOOKUP("FL313063763.Q",Data!$A$3:$EX$360,(P$4-1979)*4+P$1+2,FALSE)+VLOOKUP("FL213063003.Q",Data!$A$3:$EX$360,(P$4-1979)*4+P$1+2,FALSE)</f>
        <v>20900</v>
      </c>
      <c r="Q20" s="11">
        <f>VLOOKUP("FL313063763.Q",Data!$A$3:$EX$360,(Q$4-1979)*4+Q$1+2,FALSE)+VLOOKUP("FL213063003.Q",Data!$A$3:$EX$360,(Q$4-1979)*4+Q$1+2,FALSE)</f>
        <v>26500</v>
      </c>
      <c r="R20" s="11">
        <f>VLOOKUP("FL313063763.Q",Data!$A$3:$EX$360,(R$4-1979)*4+R$1+2,FALSE)+VLOOKUP("FL213063003.Q",Data!$A$3:$EX$360,(R$4-1979)*4+R$1+2,FALSE)</f>
        <v>31900</v>
      </c>
      <c r="S20" s="11">
        <f>VLOOKUP("FL313063763.Q",Data!$A$3:$EX$360,(S$4-1979)*4+S$1+2,FALSE)+VLOOKUP("FL213063003.Q",Data!$A$3:$EX$360,(S$4-1979)*4+S$1+2,FALSE)</f>
        <v>38979</v>
      </c>
      <c r="T20" s="11">
        <f>VLOOKUP("FL313063763.Q",Data!$A$3:$EX$360,(T$4-1979)*4+T$1+2,FALSE)+VLOOKUP("FL213063003.Q",Data!$A$3:$EX$360,(T$4-1979)*4+T$1+2,FALSE)</f>
        <v>49680</v>
      </c>
      <c r="U20" s="11">
        <f>VLOOKUP("FL313063763.Q",Data!$A$3:$EX$360,(U$4-1979)*4+U$1+2,FALSE)+VLOOKUP("FL213063003.Q",Data!$A$3:$EX$360,(U$4-1979)*4+U$1+2,FALSE)</f>
        <v>51000</v>
      </c>
      <c r="V20" s="11">
        <f>VLOOKUP("FL313063763.Q",Data!$A$3:$EX$360,(V$4-1979)*4+V$1+2,FALSE)+VLOOKUP("FL213063003.Q",Data!$A$3:$EX$360,(V$4-1979)*4+V$1+2,FALSE)</f>
        <v>62434</v>
      </c>
      <c r="W20" s="11">
        <f>VLOOKUP("FL313063763.Q",Data!$A$3:$EX$360,(W$4-1979)*4+W$1+2,FALSE)+VLOOKUP("FL213063003.Q",Data!$A$3:$EX$360,(W$4-1979)*4+W$1+2,FALSE)</f>
        <v>74029</v>
      </c>
      <c r="X20" s="11">
        <f>VLOOKUP("FL313063763.Q",Data!$A$3:$EX$360,(X$4-1979)*4+X$1+2,FALSE)+VLOOKUP("FL213063003.Q",Data!$A$3:$EX$360,(X$4-1979)*4+X$1+2,FALSE)</f>
        <v>83811</v>
      </c>
      <c r="Y20" s="11">
        <f>VLOOKUP("FL313063763.Q",Data!$A$3:$EX$360,(Y$4-1979)*4+Y$1+2,FALSE)+VLOOKUP("FL213063003.Q",Data!$A$3:$EX$360,(Y$4-1979)*4+Y$1+2,FALSE)</f>
        <v>95108</v>
      </c>
      <c r="Z20" s="11">
        <f>VLOOKUP("FL313063763.Q",Data!$A$3:$EX$360,(Z$4-1979)*4+Z$1+2,FALSE)+VLOOKUP("FL213063003.Q",Data!$A$3:$EX$360,(Z$4-1979)*4+Z$1+2,FALSE)</f>
        <v>104168</v>
      </c>
      <c r="AA20" s="11">
        <f>VLOOKUP("FL313063763.Q",Data!$A$3:$EX$360,(AA$4-1979)*4+AA$1+2,FALSE)+VLOOKUP("FL213063003.Q",Data!$A$3:$EX$360,(AA$4-1979)*4+AA$1+2,FALSE)</f>
        <v>107912</v>
      </c>
      <c r="AB20" s="11">
        <f>VLOOKUP("FL313063763.Q",Data!$A$3:$EX$360,(AB$4-1979)*4+AB$1+2,FALSE)+VLOOKUP("FL213063003.Q",Data!$A$3:$EX$360,(AB$4-1979)*4+AB$1+2,FALSE)</f>
        <v>119410</v>
      </c>
      <c r="AC20" s="11">
        <f>VLOOKUP("FL313063763.Q",Data!$A$3:$EX$360,(AC$4-1979)*4+AC$1+2,FALSE)+VLOOKUP("FL213063003.Q",Data!$A$3:$EX$360,(AC$4-1979)*4+AC$1+2,FALSE)</f>
        <v>131668</v>
      </c>
      <c r="AD20" s="11">
        <f>VLOOKUP("FL313063763.Q",Data!$A$3:$EX$360,(AD$4-1979)*4+AD$1+2,FALSE)+VLOOKUP("FL213063003.Q",Data!$A$3:$EX$360,(AD$4-1979)*4+AD$1+2,FALSE)</f>
        <v>144443</v>
      </c>
      <c r="AE20" s="11">
        <f>VLOOKUP("FL313063763.Q",Data!$A$3:$EX$360,(AE$4-1979)*4+AE$1+2,FALSE)+VLOOKUP("FL213063003.Q",Data!$A$3:$EX$360,(AE$4-1979)*4+AE$1+2,FALSE)</f>
        <v>158914</v>
      </c>
      <c r="AF20" s="11">
        <f>VLOOKUP("FL313063763.Q",Data!$A$3:$EX$360,(AF$4-1979)*4+AF$1+2,FALSE)+VLOOKUP("FL213063003.Q",Data!$A$3:$EX$360,(AF$4-1979)*4+AF$1+2,FALSE)</f>
        <v>152849</v>
      </c>
      <c r="AG20" s="11">
        <f>VLOOKUP("FL313063763.Q",Data!$A$3:$EX$360,(AG$4-1979)*4+AG$1+2,FALSE)+VLOOKUP("FL213063003.Q",Data!$A$3:$EX$360,(AG$4-1979)*4+AG$1+2,FALSE)</f>
        <v>158177</v>
      </c>
      <c r="AH20" s="11">
        <f>VLOOKUP("FL313063763.Q",Data!$A$3:$EX$360,(AH$4-1979)*4+AH$1+2,FALSE)+VLOOKUP("FL213063003.Q",Data!$A$3:$EX$360,(AH$4-1979)*4+AH$1+2,FALSE)</f>
        <v>166513</v>
      </c>
      <c r="AI20" s="11">
        <f>VLOOKUP("FL313063763.Q",Data!$A$3:$EX$360,(AI$4-1979)*4+AI$1+2,FALSE)+VLOOKUP("FL213063003.Q",Data!$A$3:$EX$360,(AI$4-1979)*4+AI$1+2,FALSE)</f>
        <v>164446</v>
      </c>
      <c r="AJ20" s="11">
        <f>VLOOKUP("FL313063763.Q",Data!$A$3:$EX$360,(AJ$4-1979)*4+AJ$1+2,FALSE)+VLOOKUP("FL213063003.Q",Data!$A$3:$EX$360,(AJ$4-1979)*4+AJ$1+2,FALSE)</f>
        <v>167005</v>
      </c>
      <c r="AK20" s="11">
        <f>VLOOKUP("FL313063763.Q",Data!$A$3:$EX$360,(AK$4-1979)*4+AK$1+2,FALSE)+VLOOKUP("FL213063003.Q",Data!$A$3:$EX$360,(AK$4-1979)*4+AK$1+2,FALSE)</f>
        <v>165159</v>
      </c>
      <c r="AL20" s="11">
        <f>VLOOKUP("FL313063763.Q",Data!$A$3:$EX$360,(AL$4-1979)*4+AL$1+2,FALSE)+VLOOKUP("FL213063003.Q",Data!$A$3:$EX$360,(AL$4-1979)*4+AL$1+2,FALSE)</f>
        <v>169336</v>
      </c>
      <c r="AM20" s="11">
        <f>VLOOKUP("FL313063763.Q",Data!$A$3:$EX$360,(AM$4-1979)*4+AM$1+2,FALSE)+VLOOKUP("FL213063003.Q",Data!$A$3:$EX$360,(AM$4-1979)*4+AM$1+2,FALSE)</f>
        <v>179298</v>
      </c>
      <c r="AN20" s="4">
        <f>VLOOKUP("FL313063763.Q",Data!$A$3:$EX$360,(AN$4-1979)*4+AN$1+2,FALSE)+VLOOKUP("FL213063003.Q",Data!$A$3:$EX$360,(AN$4-1979)*4+AN$1+2,FALSE)</f>
        <v>0</v>
      </c>
    </row>
    <row r="21" spans="1:40" hidden="1" outlineLevel="2">
      <c r="A21" s="8" t="s">
        <v>281</v>
      </c>
      <c r="B21" s="4" t="s">
        <v>382</v>
      </c>
      <c r="C21" s="11">
        <f>VLOOKUP("FL223063045.Q",Data!$A$3:$EX$360,(C$4-1979)*4+C$1+2,FALSE)+VLOOKUP("FL343063033.Q",Data!$A$3:$EX$360,(C$4-1979)*4+C$1+2,FALSE)</f>
        <v>82979</v>
      </c>
      <c r="D21" s="11">
        <f>VLOOKUP("FL223063045.Q",Data!$A$3:$EX$360,(D$4-1979)*4+D$1+2,FALSE)+VLOOKUP("FL343063033.Q",Data!$A$3:$EX$360,(D$4-1979)*4+D$1+2,FALSE)</f>
        <v>92215</v>
      </c>
      <c r="E21" s="11">
        <f>VLOOKUP("FL223063045.Q",Data!$A$3:$EX$360,(E$4-1979)*4+E$1+2,FALSE)+VLOOKUP("FL343063033.Q",Data!$A$3:$EX$360,(E$4-1979)*4+E$1+2,FALSE)</f>
        <v>100779</v>
      </c>
      <c r="F21" s="11">
        <f>VLOOKUP("FL223063045.Q",Data!$A$3:$EX$360,(F$4-1979)*4+F$1+2,FALSE)+VLOOKUP("FL343063033.Q",Data!$A$3:$EX$360,(F$4-1979)*4+F$1+2,FALSE)</f>
        <v>102580</v>
      </c>
      <c r="G21" s="11">
        <f>VLOOKUP("FL223063045.Q",Data!$A$3:$EX$360,(G$4-1979)*4+G$1+2,FALSE)+VLOOKUP("FL343063033.Q",Data!$A$3:$EX$360,(G$4-1979)*4+G$1+2,FALSE)</f>
        <v>93008</v>
      </c>
      <c r="H21" s="11">
        <f>VLOOKUP("FL223063045.Q",Data!$A$3:$EX$360,(H$4-1979)*4+H$1+2,FALSE)+VLOOKUP("FL343063033.Q",Data!$A$3:$EX$360,(H$4-1979)*4+H$1+2,FALSE)</f>
        <v>102656</v>
      </c>
      <c r="I21" s="11">
        <f>VLOOKUP("FL223063045.Q",Data!$A$3:$EX$360,(I$4-1979)*4+I$1+2,FALSE)+VLOOKUP("FL343063033.Q",Data!$A$3:$EX$360,(I$4-1979)*4+I$1+2,FALSE)</f>
        <v>107419</v>
      </c>
      <c r="J21" s="11">
        <f>VLOOKUP("FL223063045.Q",Data!$A$3:$EX$360,(J$4-1979)*4+J$1+2,FALSE)+VLOOKUP("FL343063033.Q",Data!$A$3:$EX$360,(J$4-1979)*4+J$1+2,FALSE)</f>
        <v>119080</v>
      </c>
      <c r="K21" s="11">
        <f>VLOOKUP("FL223063045.Q",Data!$A$3:$EX$360,(K$4-1979)*4+K$1+2,FALSE)+VLOOKUP("FL343063033.Q",Data!$A$3:$EX$360,(K$4-1979)*4+K$1+2,FALSE)</f>
        <v>119528</v>
      </c>
      <c r="L21" s="11">
        <f>VLOOKUP("FL223063045.Q",Data!$A$3:$EX$360,(L$4-1979)*4+L$1+2,FALSE)+VLOOKUP("FL343063033.Q",Data!$A$3:$EX$360,(L$4-1979)*4+L$1+2,FALSE)</f>
        <v>138212</v>
      </c>
      <c r="M21" s="11">
        <f>VLOOKUP("FL223063045.Q",Data!$A$3:$EX$360,(M$4-1979)*4+M$1+2,FALSE)+VLOOKUP("FL343063033.Q",Data!$A$3:$EX$360,(M$4-1979)*4+M$1+2,FALSE)</f>
        <v>152597</v>
      </c>
      <c r="N21" s="11">
        <f>VLOOKUP("FL223063045.Q",Data!$A$3:$EX$360,(N$4-1979)*4+N$1+2,FALSE)+VLOOKUP("FL343063033.Q",Data!$A$3:$EX$360,(N$4-1979)*4+N$1+2,FALSE)</f>
        <v>142136</v>
      </c>
      <c r="O21" s="11">
        <f>VLOOKUP("FL223063045.Q",Data!$A$3:$EX$360,(O$4-1979)*4+O$1+2,FALSE)+VLOOKUP("FL343063033.Q",Data!$A$3:$EX$360,(O$4-1979)*4+O$1+2,FALSE)</f>
        <v>144711</v>
      </c>
      <c r="P21" s="11">
        <f>VLOOKUP("FL223063045.Q",Data!$A$3:$EX$360,(P$4-1979)*4+P$1+2,FALSE)+VLOOKUP("FL343063033.Q",Data!$A$3:$EX$360,(P$4-1979)*4+P$1+2,FALSE)</f>
        <v>156882</v>
      </c>
      <c r="Q21" s="11">
        <f>VLOOKUP("FL223063045.Q",Data!$A$3:$EX$360,(Q$4-1979)*4+Q$1+2,FALSE)+VLOOKUP("FL343063033.Q",Data!$A$3:$EX$360,(Q$4-1979)*4+Q$1+2,FALSE)</f>
        <v>179017</v>
      </c>
      <c r="R21" s="11">
        <f>VLOOKUP("FL223063045.Q",Data!$A$3:$EX$360,(R$4-1979)*4+R$1+2,FALSE)+VLOOKUP("FL343063033.Q",Data!$A$3:$EX$360,(R$4-1979)*4+R$1+2,FALSE)</f>
        <v>179142</v>
      </c>
      <c r="S21" s="11">
        <f>VLOOKUP("FL223063045.Q",Data!$A$3:$EX$360,(S$4-1979)*4+S$1+2,FALSE)+VLOOKUP("FL343063033.Q",Data!$A$3:$EX$360,(S$4-1979)*4+S$1+2,FALSE)</f>
        <v>189245</v>
      </c>
      <c r="T21" s="11">
        <f>VLOOKUP("FL223063045.Q",Data!$A$3:$EX$360,(T$4-1979)*4+T$1+2,FALSE)+VLOOKUP("FL343063033.Q",Data!$A$3:$EX$360,(T$4-1979)*4+T$1+2,FALSE)</f>
        <v>211425</v>
      </c>
      <c r="U21" s="11">
        <f>VLOOKUP("FL223063045.Q",Data!$A$3:$EX$360,(U$4-1979)*4+U$1+2,FALSE)+VLOOKUP("FL343063033.Q",Data!$A$3:$EX$360,(U$4-1979)*4+U$1+2,FALSE)</f>
        <v>244545</v>
      </c>
      <c r="V21" s="11">
        <f>VLOOKUP("FL223063045.Q",Data!$A$3:$EX$360,(V$4-1979)*4+V$1+2,FALSE)+VLOOKUP("FL343063033.Q",Data!$A$3:$EX$360,(V$4-1979)*4+V$1+2,FALSE)</f>
        <v>279600</v>
      </c>
      <c r="W21" s="11">
        <f>VLOOKUP("FL223063045.Q",Data!$A$3:$EX$360,(W$4-1979)*4+W$1+2,FALSE)+VLOOKUP("FL343063033.Q",Data!$A$3:$EX$360,(W$4-1979)*4+W$1+2,FALSE)</f>
        <v>310038</v>
      </c>
      <c r="X21" s="11">
        <f>VLOOKUP("FL223063045.Q",Data!$A$3:$EX$360,(X$4-1979)*4+X$1+2,FALSE)+VLOOKUP("FL343063033.Q",Data!$A$3:$EX$360,(X$4-1979)*4+X$1+2,FALSE)</f>
        <v>314225</v>
      </c>
      <c r="Y21" s="11">
        <f>VLOOKUP("FL223063045.Q",Data!$A$3:$EX$360,(Y$4-1979)*4+Y$1+2,FALSE)+VLOOKUP("FL343063033.Q",Data!$A$3:$EX$360,(Y$4-1979)*4+Y$1+2,FALSE)</f>
        <v>279658</v>
      </c>
      <c r="Z21" s="11">
        <f>VLOOKUP("FL223063045.Q",Data!$A$3:$EX$360,(Z$4-1979)*4+Z$1+2,FALSE)+VLOOKUP("FL343063033.Q",Data!$A$3:$EX$360,(Z$4-1979)*4+Z$1+2,FALSE)</f>
        <v>218048</v>
      </c>
      <c r="AA21" s="11">
        <f>VLOOKUP("FL223063045.Q",Data!$A$3:$EX$360,(AA$4-1979)*4+AA$1+2,FALSE)+VLOOKUP("FL343063033.Q",Data!$A$3:$EX$360,(AA$4-1979)*4+AA$1+2,FALSE)</f>
        <v>209307</v>
      </c>
      <c r="AB21" s="11">
        <f>VLOOKUP("FL223063045.Q",Data!$A$3:$EX$360,(AB$4-1979)*4+AB$1+2,FALSE)+VLOOKUP("FL343063033.Q",Data!$A$3:$EX$360,(AB$4-1979)*4+AB$1+2,FALSE)</f>
        <v>249872</v>
      </c>
      <c r="AC21" s="11">
        <f>VLOOKUP("FL223063045.Q",Data!$A$3:$EX$360,(AC$4-1979)*4+AC$1+2,FALSE)+VLOOKUP("FL343063033.Q",Data!$A$3:$EX$360,(AC$4-1979)*4+AC$1+2,FALSE)</f>
        <v>333326</v>
      </c>
      <c r="AD21" s="11">
        <f>VLOOKUP("FL223063045.Q",Data!$A$3:$EX$360,(AD$4-1979)*4+AD$1+2,FALSE)+VLOOKUP("FL343063033.Q",Data!$A$3:$EX$360,(AD$4-1979)*4+AD$1+2,FALSE)</f>
        <v>407473</v>
      </c>
      <c r="AE21" s="11">
        <f>VLOOKUP("FL223063045.Q",Data!$A$3:$EX$360,(AE$4-1979)*4+AE$1+2,FALSE)+VLOOKUP("FL343063033.Q",Data!$A$3:$EX$360,(AE$4-1979)*4+AE$1+2,FALSE)</f>
        <v>453426</v>
      </c>
      <c r="AF21" s="11">
        <f>VLOOKUP("FL223063045.Q",Data!$A$3:$EX$360,(AF$4-1979)*4+AF$1+2,FALSE)+VLOOKUP("FL343063033.Q",Data!$A$3:$EX$360,(AF$4-1979)*4+AF$1+2,FALSE)</f>
        <v>476695</v>
      </c>
      <c r="AG21" s="11">
        <f>VLOOKUP("FL223063045.Q",Data!$A$3:$EX$360,(AG$4-1979)*4+AG$1+2,FALSE)+VLOOKUP("FL343063033.Q",Data!$A$3:$EX$360,(AG$4-1979)*4+AG$1+2,FALSE)</f>
        <v>374084</v>
      </c>
      <c r="AH21" s="11">
        <f>VLOOKUP("FL223063045.Q",Data!$A$3:$EX$360,(AH$4-1979)*4+AH$1+2,FALSE)+VLOOKUP("FL343063033.Q",Data!$A$3:$EX$360,(AH$4-1979)*4+AH$1+2,FALSE)</f>
        <v>380212</v>
      </c>
      <c r="AI21" s="11">
        <f>VLOOKUP("FL223063045.Q",Data!$A$3:$EX$360,(AI$4-1979)*4+AI$1+2,FALSE)+VLOOKUP("FL343063033.Q",Data!$A$3:$EX$360,(AI$4-1979)*4+AI$1+2,FALSE)</f>
        <v>403584</v>
      </c>
      <c r="AJ21" s="11">
        <f>VLOOKUP("FL223063045.Q",Data!$A$3:$EX$360,(AJ$4-1979)*4+AJ$1+2,FALSE)+VLOOKUP("FL343063033.Q",Data!$A$3:$EX$360,(AJ$4-1979)*4+AJ$1+2,FALSE)</f>
        <v>417239</v>
      </c>
      <c r="AK21" s="11">
        <f>VLOOKUP("FL223063045.Q",Data!$A$3:$EX$360,(AK$4-1979)*4+AK$1+2,FALSE)+VLOOKUP("FL343063033.Q",Data!$A$3:$EX$360,(AK$4-1979)*4+AK$1+2,FALSE)</f>
        <v>485326</v>
      </c>
      <c r="AL21" s="11">
        <f>VLOOKUP("FL223063045.Q",Data!$A$3:$EX$360,(AL$4-1979)*4+AL$1+2,FALSE)+VLOOKUP("FL343063033.Q",Data!$A$3:$EX$360,(AL$4-1979)*4+AL$1+2,FALSE)</f>
        <v>513803</v>
      </c>
      <c r="AM21" s="11">
        <f>VLOOKUP("FL223063045.Q",Data!$A$3:$EX$360,(AM$4-1979)*4+AM$1+2,FALSE)+VLOOKUP("FL343063033.Q",Data!$A$3:$EX$360,(AM$4-1979)*4+AM$1+2,FALSE)</f>
        <v>546828</v>
      </c>
      <c r="AN21" s="4">
        <f>VLOOKUP("FL223063045.Q",Data!$A$3:$EX$360,(AN$4-1979)*4+AN$1+2,FALSE)+VLOOKUP("FL343063033.Q",Data!$A$3:$EX$360,(AN$4-1979)*4+AN$1+2,FALSE)</f>
        <v>0</v>
      </c>
    </row>
    <row r="22" spans="1:40" outlineLevel="1" collapsed="1">
      <c r="A22" s="7" t="s">
        <v>13</v>
      </c>
      <c r="B22" s="4" t="s">
        <v>393</v>
      </c>
      <c r="C22" s="11">
        <f>VLOOKUP("FL364022005.Q",Data!$A$3:$EX$360,(C$4-1979)*4+C$1+2,FALSE)-VLOOKUP("FL213061105.Q",Data!$A$3:$EX$360,(C$4-1979)*4+C$1+2,FALSE)-VLOOKUP("FL213062003.Q",Data!$A$3:$EX$360,(C$4-1979)*4+C$1+2,FALSE)+VLOOKUP("FL343061733.Q",Data!$A$3:$EX$360,(C$4-1979)*4+C$1+2,FALSE)+VLOOKUP("FL223069143.Q",Data!$A$3:$EX$360,(C$4-1979)*4+C$1+2,FALSE)+VLOOKUP("FL223061743.Q",Data!$A$3:$EX$360,(C$4-1979)*4+C$1+2,FALSE)+VLOOKUP("FL223063045.Q",Data!$A$3:$EX$360,(C$4-1979)*4+C$1+2,FALSE)+VLOOKUP("FL343063033.Q",Data!$A$3:$EX$360,(C$4-1979)*4+C$1+2,FALSE)</f>
        <v>157696</v>
      </c>
      <c r="D22" s="11">
        <f>VLOOKUP("FL364022005.Q",Data!$A$3:$EX$360,(D$4-1979)*4+D$1+2,FALSE)-VLOOKUP("FL213061105.Q",Data!$A$3:$EX$360,(D$4-1979)*4+D$1+2,FALSE)-VLOOKUP("FL213062003.Q",Data!$A$3:$EX$360,(D$4-1979)*4+D$1+2,FALSE)+VLOOKUP("FL343061733.Q",Data!$A$3:$EX$360,(D$4-1979)*4+D$1+2,FALSE)+VLOOKUP("FL223069143.Q",Data!$A$3:$EX$360,(D$4-1979)*4+D$1+2,FALSE)+VLOOKUP("FL223061743.Q",Data!$A$3:$EX$360,(D$4-1979)*4+D$1+2,FALSE)+VLOOKUP("FL223063045.Q",Data!$A$3:$EX$360,(D$4-1979)*4+D$1+2,FALSE)+VLOOKUP("FL343063033.Q",Data!$A$3:$EX$360,(D$4-1979)*4+D$1+2,FALSE)</f>
        <v>171019</v>
      </c>
      <c r="E22" s="11">
        <f>VLOOKUP("FL364022005.Q",Data!$A$3:$EX$360,(E$4-1979)*4+E$1+2,FALSE)-VLOOKUP("FL213061105.Q",Data!$A$3:$EX$360,(E$4-1979)*4+E$1+2,FALSE)-VLOOKUP("FL213062003.Q",Data!$A$3:$EX$360,(E$4-1979)*4+E$1+2,FALSE)+VLOOKUP("FL343061733.Q",Data!$A$3:$EX$360,(E$4-1979)*4+E$1+2,FALSE)+VLOOKUP("FL223069143.Q",Data!$A$3:$EX$360,(E$4-1979)*4+E$1+2,FALSE)+VLOOKUP("FL223061743.Q",Data!$A$3:$EX$360,(E$4-1979)*4+E$1+2,FALSE)+VLOOKUP("FL223063045.Q",Data!$A$3:$EX$360,(E$4-1979)*4+E$1+2,FALSE)+VLOOKUP("FL343063033.Q",Data!$A$3:$EX$360,(E$4-1979)*4+E$1+2,FALSE)</f>
        <v>194114</v>
      </c>
      <c r="F22" s="11">
        <f>VLOOKUP("FL364022005.Q",Data!$A$3:$EX$360,(F$4-1979)*4+F$1+2,FALSE)-VLOOKUP("FL213061105.Q",Data!$A$3:$EX$360,(F$4-1979)*4+F$1+2,FALSE)-VLOOKUP("FL213062003.Q",Data!$A$3:$EX$360,(F$4-1979)*4+F$1+2,FALSE)+VLOOKUP("FL343061733.Q",Data!$A$3:$EX$360,(F$4-1979)*4+F$1+2,FALSE)+VLOOKUP("FL223069143.Q",Data!$A$3:$EX$360,(F$4-1979)*4+F$1+2,FALSE)+VLOOKUP("FL223061743.Q",Data!$A$3:$EX$360,(F$4-1979)*4+F$1+2,FALSE)+VLOOKUP("FL223063045.Q",Data!$A$3:$EX$360,(F$4-1979)*4+F$1+2,FALSE)+VLOOKUP("FL343063033.Q",Data!$A$3:$EX$360,(F$4-1979)*4+F$1+2,FALSE)</f>
        <v>207070</v>
      </c>
      <c r="G22" s="11">
        <f>VLOOKUP("FL364022005.Q",Data!$A$3:$EX$360,(G$4-1979)*4+G$1+2,FALSE)-VLOOKUP("FL213061105.Q",Data!$A$3:$EX$360,(G$4-1979)*4+G$1+2,FALSE)-VLOOKUP("FL213062003.Q",Data!$A$3:$EX$360,(G$4-1979)*4+G$1+2,FALSE)+VLOOKUP("FL343061733.Q",Data!$A$3:$EX$360,(G$4-1979)*4+G$1+2,FALSE)+VLOOKUP("FL223069143.Q",Data!$A$3:$EX$360,(G$4-1979)*4+G$1+2,FALSE)+VLOOKUP("FL223061743.Q",Data!$A$3:$EX$360,(G$4-1979)*4+G$1+2,FALSE)+VLOOKUP("FL223063045.Q",Data!$A$3:$EX$360,(G$4-1979)*4+G$1+2,FALSE)+VLOOKUP("FL343063033.Q",Data!$A$3:$EX$360,(G$4-1979)*4+G$1+2,FALSE)</f>
        <v>204314</v>
      </c>
      <c r="H22" s="11">
        <f>VLOOKUP("FL364022005.Q",Data!$A$3:$EX$360,(H$4-1979)*4+H$1+2,FALSE)-VLOOKUP("FL213061105.Q",Data!$A$3:$EX$360,(H$4-1979)*4+H$1+2,FALSE)-VLOOKUP("FL213062003.Q",Data!$A$3:$EX$360,(H$4-1979)*4+H$1+2,FALSE)+VLOOKUP("FL343061733.Q",Data!$A$3:$EX$360,(H$4-1979)*4+H$1+2,FALSE)+VLOOKUP("FL223069143.Q",Data!$A$3:$EX$360,(H$4-1979)*4+H$1+2,FALSE)+VLOOKUP("FL223061743.Q",Data!$A$3:$EX$360,(H$4-1979)*4+H$1+2,FALSE)+VLOOKUP("FL223063045.Q",Data!$A$3:$EX$360,(H$4-1979)*4+H$1+2,FALSE)+VLOOKUP("FL343063033.Q",Data!$A$3:$EX$360,(H$4-1979)*4+H$1+2,FALSE)</f>
        <v>228036</v>
      </c>
      <c r="I22" s="11">
        <f>VLOOKUP("FL364022005.Q",Data!$A$3:$EX$360,(I$4-1979)*4+I$1+2,FALSE)-VLOOKUP("FL213061105.Q",Data!$A$3:$EX$360,(I$4-1979)*4+I$1+2,FALSE)-VLOOKUP("FL213062003.Q",Data!$A$3:$EX$360,(I$4-1979)*4+I$1+2,FALSE)+VLOOKUP("FL343061733.Q",Data!$A$3:$EX$360,(I$4-1979)*4+I$1+2,FALSE)+VLOOKUP("FL223069143.Q",Data!$A$3:$EX$360,(I$4-1979)*4+I$1+2,FALSE)+VLOOKUP("FL223061743.Q",Data!$A$3:$EX$360,(I$4-1979)*4+I$1+2,FALSE)+VLOOKUP("FL223063045.Q",Data!$A$3:$EX$360,(I$4-1979)*4+I$1+2,FALSE)+VLOOKUP("FL343063033.Q",Data!$A$3:$EX$360,(I$4-1979)*4+I$1+2,FALSE)</f>
        <v>263626</v>
      </c>
      <c r="J22" s="11">
        <f>VLOOKUP("FL364022005.Q",Data!$A$3:$EX$360,(J$4-1979)*4+J$1+2,FALSE)-VLOOKUP("FL213061105.Q",Data!$A$3:$EX$360,(J$4-1979)*4+J$1+2,FALSE)-VLOOKUP("FL213062003.Q",Data!$A$3:$EX$360,(J$4-1979)*4+J$1+2,FALSE)+VLOOKUP("FL343061733.Q",Data!$A$3:$EX$360,(J$4-1979)*4+J$1+2,FALSE)+VLOOKUP("FL223069143.Q",Data!$A$3:$EX$360,(J$4-1979)*4+J$1+2,FALSE)+VLOOKUP("FL223061743.Q",Data!$A$3:$EX$360,(J$4-1979)*4+J$1+2,FALSE)+VLOOKUP("FL223063045.Q",Data!$A$3:$EX$360,(J$4-1979)*4+J$1+2,FALSE)+VLOOKUP("FL343063033.Q",Data!$A$3:$EX$360,(J$4-1979)*4+J$1+2,FALSE)</f>
        <v>279160</v>
      </c>
      <c r="K22" s="11">
        <f>VLOOKUP("FL364022005.Q",Data!$A$3:$EX$360,(K$4-1979)*4+K$1+2,FALSE)-VLOOKUP("FL213061105.Q",Data!$A$3:$EX$360,(K$4-1979)*4+K$1+2,FALSE)-VLOOKUP("FL213062003.Q",Data!$A$3:$EX$360,(K$4-1979)*4+K$1+2,FALSE)+VLOOKUP("FL343061733.Q",Data!$A$3:$EX$360,(K$4-1979)*4+K$1+2,FALSE)+VLOOKUP("FL223069143.Q",Data!$A$3:$EX$360,(K$4-1979)*4+K$1+2,FALSE)+VLOOKUP("FL223061743.Q",Data!$A$3:$EX$360,(K$4-1979)*4+K$1+2,FALSE)+VLOOKUP("FL223063045.Q",Data!$A$3:$EX$360,(K$4-1979)*4+K$1+2,FALSE)+VLOOKUP("FL343063033.Q",Data!$A$3:$EX$360,(K$4-1979)*4+K$1+2,FALSE)</f>
        <v>294876</v>
      </c>
      <c r="L22" s="11">
        <f>VLOOKUP("FL364022005.Q",Data!$A$3:$EX$360,(L$4-1979)*4+L$1+2,FALSE)-VLOOKUP("FL213061105.Q",Data!$A$3:$EX$360,(L$4-1979)*4+L$1+2,FALSE)-VLOOKUP("FL213062003.Q",Data!$A$3:$EX$360,(L$4-1979)*4+L$1+2,FALSE)+VLOOKUP("FL343061733.Q",Data!$A$3:$EX$360,(L$4-1979)*4+L$1+2,FALSE)+VLOOKUP("FL223069143.Q",Data!$A$3:$EX$360,(L$4-1979)*4+L$1+2,FALSE)+VLOOKUP("FL223061743.Q",Data!$A$3:$EX$360,(L$4-1979)*4+L$1+2,FALSE)+VLOOKUP("FL223063045.Q",Data!$A$3:$EX$360,(L$4-1979)*4+L$1+2,FALSE)+VLOOKUP("FL343063033.Q",Data!$A$3:$EX$360,(L$4-1979)*4+L$1+2,FALSE)</f>
        <v>329142</v>
      </c>
      <c r="M22" s="11">
        <f>VLOOKUP("FL364022005.Q",Data!$A$3:$EX$360,(M$4-1979)*4+M$1+2,FALSE)-VLOOKUP("FL213061105.Q",Data!$A$3:$EX$360,(M$4-1979)*4+M$1+2,FALSE)-VLOOKUP("FL213062003.Q",Data!$A$3:$EX$360,(M$4-1979)*4+M$1+2,FALSE)+VLOOKUP("FL343061733.Q",Data!$A$3:$EX$360,(M$4-1979)*4+M$1+2,FALSE)+VLOOKUP("FL223069143.Q",Data!$A$3:$EX$360,(M$4-1979)*4+M$1+2,FALSE)+VLOOKUP("FL223061743.Q",Data!$A$3:$EX$360,(M$4-1979)*4+M$1+2,FALSE)+VLOOKUP("FL223063045.Q",Data!$A$3:$EX$360,(M$4-1979)*4+M$1+2,FALSE)+VLOOKUP("FL343063033.Q",Data!$A$3:$EX$360,(M$4-1979)*4+M$1+2,FALSE)</f>
        <v>392695</v>
      </c>
      <c r="N22" s="11">
        <f>VLOOKUP("FL364022005.Q",Data!$A$3:$EX$360,(N$4-1979)*4+N$1+2,FALSE)-VLOOKUP("FL213061105.Q",Data!$A$3:$EX$360,(N$4-1979)*4+N$1+2,FALSE)-VLOOKUP("FL213062003.Q",Data!$A$3:$EX$360,(N$4-1979)*4+N$1+2,FALSE)+VLOOKUP("FL343061733.Q",Data!$A$3:$EX$360,(N$4-1979)*4+N$1+2,FALSE)+VLOOKUP("FL223069143.Q",Data!$A$3:$EX$360,(N$4-1979)*4+N$1+2,FALSE)+VLOOKUP("FL223061743.Q",Data!$A$3:$EX$360,(N$4-1979)*4+N$1+2,FALSE)+VLOOKUP("FL223063045.Q",Data!$A$3:$EX$360,(N$4-1979)*4+N$1+2,FALSE)+VLOOKUP("FL343063033.Q",Data!$A$3:$EX$360,(N$4-1979)*4+N$1+2,FALSE)</f>
        <v>388222</v>
      </c>
      <c r="O22" s="11">
        <f>VLOOKUP("FL364022005.Q",Data!$A$3:$EX$360,(O$4-1979)*4+O$1+2,FALSE)-VLOOKUP("FL213061105.Q",Data!$A$3:$EX$360,(O$4-1979)*4+O$1+2,FALSE)-VLOOKUP("FL213062003.Q",Data!$A$3:$EX$360,(O$4-1979)*4+O$1+2,FALSE)+VLOOKUP("FL343061733.Q",Data!$A$3:$EX$360,(O$4-1979)*4+O$1+2,FALSE)+VLOOKUP("FL223069143.Q",Data!$A$3:$EX$360,(O$4-1979)*4+O$1+2,FALSE)+VLOOKUP("FL223061743.Q",Data!$A$3:$EX$360,(O$4-1979)*4+O$1+2,FALSE)+VLOOKUP("FL223063045.Q",Data!$A$3:$EX$360,(O$4-1979)*4+O$1+2,FALSE)+VLOOKUP("FL343063033.Q",Data!$A$3:$EX$360,(O$4-1979)*4+O$1+2,FALSE)</f>
        <v>411311</v>
      </c>
      <c r="P22" s="11">
        <f>VLOOKUP("FL364022005.Q",Data!$A$3:$EX$360,(P$4-1979)*4+P$1+2,FALSE)-VLOOKUP("FL213061105.Q",Data!$A$3:$EX$360,(P$4-1979)*4+P$1+2,FALSE)-VLOOKUP("FL213062003.Q",Data!$A$3:$EX$360,(P$4-1979)*4+P$1+2,FALSE)+VLOOKUP("FL343061733.Q",Data!$A$3:$EX$360,(P$4-1979)*4+P$1+2,FALSE)+VLOOKUP("FL223069143.Q",Data!$A$3:$EX$360,(P$4-1979)*4+P$1+2,FALSE)+VLOOKUP("FL223061743.Q",Data!$A$3:$EX$360,(P$4-1979)*4+P$1+2,FALSE)+VLOOKUP("FL223063045.Q",Data!$A$3:$EX$360,(P$4-1979)*4+P$1+2,FALSE)+VLOOKUP("FL343063033.Q",Data!$A$3:$EX$360,(P$4-1979)*4+P$1+2,FALSE)</f>
        <v>431250</v>
      </c>
      <c r="Q22" s="11">
        <f>VLOOKUP("FL364022005.Q",Data!$A$3:$EX$360,(Q$4-1979)*4+Q$1+2,FALSE)-VLOOKUP("FL213061105.Q",Data!$A$3:$EX$360,(Q$4-1979)*4+Q$1+2,FALSE)-VLOOKUP("FL213062003.Q",Data!$A$3:$EX$360,(Q$4-1979)*4+Q$1+2,FALSE)+VLOOKUP("FL343061733.Q",Data!$A$3:$EX$360,(Q$4-1979)*4+Q$1+2,FALSE)+VLOOKUP("FL223069143.Q",Data!$A$3:$EX$360,(Q$4-1979)*4+Q$1+2,FALSE)+VLOOKUP("FL223061743.Q",Data!$A$3:$EX$360,(Q$4-1979)*4+Q$1+2,FALSE)+VLOOKUP("FL223063045.Q",Data!$A$3:$EX$360,(Q$4-1979)*4+Q$1+2,FALSE)+VLOOKUP("FL343063033.Q",Data!$A$3:$EX$360,(Q$4-1979)*4+Q$1+2,FALSE)</f>
        <v>454633</v>
      </c>
      <c r="R22" s="11">
        <f>VLOOKUP("FL364022005.Q",Data!$A$3:$EX$360,(R$4-1979)*4+R$1+2,FALSE)-VLOOKUP("FL213061105.Q",Data!$A$3:$EX$360,(R$4-1979)*4+R$1+2,FALSE)-VLOOKUP("FL213062003.Q",Data!$A$3:$EX$360,(R$4-1979)*4+R$1+2,FALSE)+VLOOKUP("FL343061733.Q",Data!$A$3:$EX$360,(R$4-1979)*4+R$1+2,FALSE)+VLOOKUP("FL223069143.Q",Data!$A$3:$EX$360,(R$4-1979)*4+R$1+2,FALSE)+VLOOKUP("FL223061743.Q",Data!$A$3:$EX$360,(R$4-1979)*4+R$1+2,FALSE)+VLOOKUP("FL223063045.Q",Data!$A$3:$EX$360,(R$4-1979)*4+R$1+2,FALSE)+VLOOKUP("FL343063033.Q",Data!$A$3:$EX$360,(R$4-1979)*4+R$1+2,FALSE)</f>
        <v>487627</v>
      </c>
      <c r="S22" s="11">
        <f>VLOOKUP("FL364022005.Q",Data!$A$3:$EX$360,(S$4-1979)*4+S$1+2,FALSE)-VLOOKUP("FL213061105.Q",Data!$A$3:$EX$360,(S$4-1979)*4+S$1+2,FALSE)-VLOOKUP("FL213062003.Q",Data!$A$3:$EX$360,(S$4-1979)*4+S$1+2,FALSE)+VLOOKUP("FL343061733.Q",Data!$A$3:$EX$360,(S$4-1979)*4+S$1+2,FALSE)+VLOOKUP("FL223069143.Q",Data!$A$3:$EX$360,(S$4-1979)*4+S$1+2,FALSE)+VLOOKUP("FL223061743.Q",Data!$A$3:$EX$360,(S$4-1979)*4+S$1+2,FALSE)+VLOOKUP("FL223063045.Q",Data!$A$3:$EX$360,(S$4-1979)*4+S$1+2,FALSE)+VLOOKUP("FL343063033.Q",Data!$A$3:$EX$360,(S$4-1979)*4+S$1+2,FALSE)</f>
        <v>513685</v>
      </c>
      <c r="T22" s="11">
        <f>VLOOKUP("FL364022005.Q",Data!$A$3:$EX$360,(T$4-1979)*4+T$1+2,FALSE)-VLOOKUP("FL213061105.Q",Data!$A$3:$EX$360,(T$4-1979)*4+T$1+2,FALSE)-VLOOKUP("FL213062003.Q",Data!$A$3:$EX$360,(T$4-1979)*4+T$1+2,FALSE)+VLOOKUP("FL343061733.Q",Data!$A$3:$EX$360,(T$4-1979)*4+T$1+2,FALSE)+VLOOKUP("FL223069143.Q",Data!$A$3:$EX$360,(T$4-1979)*4+T$1+2,FALSE)+VLOOKUP("FL223061743.Q",Data!$A$3:$EX$360,(T$4-1979)*4+T$1+2,FALSE)+VLOOKUP("FL223063045.Q",Data!$A$3:$EX$360,(T$4-1979)*4+T$1+2,FALSE)+VLOOKUP("FL343063033.Q",Data!$A$3:$EX$360,(T$4-1979)*4+T$1+2,FALSE)</f>
        <v>533842</v>
      </c>
      <c r="U22" s="11">
        <f>VLOOKUP("FL364022005.Q",Data!$A$3:$EX$360,(U$4-1979)*4+U$1+2,FALSE)-VLOOKUP("FL213061105.Q",Data!$A$3:$EX$360,(U$4-1979)*4+U$1+2,FALSE)-VLOOKUP("FL213062003.Q",Data!$A$3:$EX$360,(U$4-1979)*4+U$1+2,FALSE)+VLOOKUP("FL343061733.Q",Data!$A$3:$EX$360,(U$4-1979)*4+U$1+2,FALSE)+VLOOKUP("FL223069143.Q",Data!$A$3:$EX$360,(U$4-1979)*4+U$1+2,FALSE)+VLOOKUP("FL223061743.Q",Data!$A$3:$EX$360,(U$4-1979)*4+U$1+2,FALSE)+VLOOKUP("FL223063045.Q",Data!$A$3:$EX$360,(U$4-1979)*4+U$1+2,FALSE)+VLOOKUP("FL343063033.Q",Data!$A$3:$EX$360,(U$4-1979)*4+U$1+2,FALSE)</f>
        <v>600603</v>
      </c>
      <c r="V22" s="11">
        <f>VLOOKUP("FL364022005.Q",Data!$A$3:$EX$360,(V$4-1979)*4+V$1+2,FALSE)-VLOOKUP("FL213061105.Q",Data!$A$3:$EX$360,(V$4-1979)*4+V$1+2,FALSE)-VLOOKUP("FL213062003.Q",Data!$A$3:$EX$360,(V$4-1979)*4+V$1+2,FALSE)+VLOOKUP("FL343061733.Q",Data!$A$3:$EX$360,(V$4-1979)*4+V$1+2,FALSE)+VLOOKUP("FL223069143.Q",Data!$A$3:$EX$360,(V$4-1979)*4+V$1+2,FALSE)+VLOOKUP("FL223061743.Q",Data!$A$3:$EX$360,(V$4-1979)*4+V$1+2,FALSE)+VLOOKUP("FL223063045.Q",Data!$A$3:$EX$360,(V$4-1979)*4+V$1+2,FALSE)+VLOOKUP("FL343063033.Q",Data!$A$3:$EX$360,(V$4-1979)*4+V$1+2,FALSE)</f>
        <v>726568</v>
      </c>
      <c r="W22" s="11">
        <f>VLOOKUP("FL364022005.Q",Data!$A$3:$EX$360,(W$4-1979)*4+W$1+2,FALSE)-VLOOKUP("FL213061105.Q",Data!$A$3:$EX$360,(W$4-1979)*4+W$1+2,FALSE)-VLOOKUP("FL213062003.Q",Data!$A$3:$EX$360,(W$4-1979)*4+W$1+2,FALSE)+VLOOKUP("FL343061733.Q",Data!$A$3:$EX$360,(W$4-1979)*4+W$1+2,FALSE)+VLOOKUP("FL223069143.Q",Data!$A$3:$EX$360,(W$4-1979)*4+W$1+2,FALSE)+VLOOKUP("FL223061743.Q",Data!$A$3:$EX$360,(W$4-1979)*4+W$1+2,FALSE)+VLOOKUP("FL223063045.Q",Data!$A$3:$EX$360,(W$4-1979)*4+W$1+2,FALSE)+VLOOKUP("FL343063033.Q",Data!$A$3:$EX$360,(W$4-1979)*4+W$1+2,FALSE)</f>
        <v>856128</v>
      </c>
      <c r="X22" s="11">
        <f>VLOOKUP("FL364022005.Q",Data!$A$3:$EX$360,(X$4-1979)*4+X$1+2,FALSE)-VLOOKUP("FL213061105.Q",Data!$A$3:$EX$360,(X$4-1979)*4+X$1+2,FALSE)-VLOOKUP("FL213062003.Q",Data!$A$3:$EX$360,(X$4-1979)*4+X$1+2,FALSE)+VLOOKUP("FL343061733.Q",Data!$A$3:$EX$360,(X$4-1979)*4+X$1+2,FALSE)+VLOOKUP("FL223069143.Q",Data!$A$3:$EX$360,(X$4-1979)*4+X$1+2,FALSE)+VLOOKUP("FL223061743.Q",Data!$A$3:$EX$360,(X$4-1979)*4+X$1+2,FALSE)+VLOOKUP("FL223063045.Q",Data!$A$3:$EX$360,(X$4-1979)*4+X$1+2,FALSE)+VLOOKUP("FL343063033.Q",Data!$A$3:$EX$360,(X$4-1979)*4+X$1+2,FALSE)</f>
        <v>983391</v>
      </c>
      <c r="Y22" s="11">
        <f>VLOOKUP("FL364022005.Q",Data!$A$3:$EX$360,(Y$4-1979)*4+Y$1+2,FALSE)-VLOOKUP("FL213061105.Q",Data!$A$3:$EX$360,(Y$4-1979)*4+Y$1+2,FALSE)-VLOOKUP("FL213062003.Q",Data!$A$3:$EX$360,(Y$4-1979)*4+Y$1+2,FALSE)+VLOOKUP("FL343061733.Q",Data!$A$3:$EX$360,(Y$4-1979)*4+Y$1+2,FALSE)+VLOOKUP("FL223069143.Q",Data!$A$3:$EX$360,(Y$4-1979)*4+Y$1+2,FALSE)+VLOOKUP("FL223061743.Q",Data!$A$3:$EX$360,(Y$4-1979)*4+Y$1+2,FALSE)+VLOOKUP("FL223063045.Q",Data!$A$3:$EX$360,(Y$4-1979)*4+Y$1+2,FALSE)+VLOOKUP("FL343063033.Q",Data!$A$3:$EX$360,(Y$4-1979)*4+Y$1+2,FALSE)</f>
        <v>1030748</v>
      </c>
      <c r="Z22" s="11">
        <f>VLOOKUP("FL364022005.Q",Data!$A$3:$EX$360,(Z$4-1979)*4+Z$1+2,FALSE)-VLOOKUP("FL213061105.Q",Data!$A$3:$EX$360,(Z$4-1979)*4+Z$1+2,FALSE)-VLOOKUP("FL213062003.Q",Data!$A$3:$EX$360,(Z$4-1979)*4+Z$1+2,FALSE)+VLOOKUP("FL343061733.Q",Data!$A$3:$EX$360,(Z$4-1979)*4+Z$1+2,FALSE)+VLOOKUP("FL223069143.Q",Data!$A$3:$EX$360,(Z$4-1979)*4+Z$1+2,FALSE)+VLOOKUP("FL223061743.Q",Data!$A$3:$EX$360,(Z$4-1979)*4+Z$1+2,FALSE)+VLOOKUP("FL223063045.Q",Data!$A$3:$EX$360,(Z$4-1979)*4+Z$1+2,FALSE)+VLOOKUP("FL343063033.Q",Data!$A$3:$EX$360,(Z$4-1979)*4+Z$1+2,FALSE)</f>
        <v>1044034</v>
      </c>
      <c r="AA22" s="11">
        <f>VLOOKUP("FL364022005.Q",Data!$A$3:$EX$360,(AA$4-1979)*4+AA$1+2,FALSE)-VLOOKUP("FL213061105.Q",Data!$A$3:$EX$360,(AA$4-1979)*4+AA$1+2,FALSE)-VLOOKUP("FL213062003.Q",Data!$A$3:$EX$360,(AA$4-1979)*4+AA$1+2,FALSE)+VLOOKUP("FL343061733.Q",Data!$A$3:$EX$360,(AA$4-1979)*4+AA$1+2,FALSE)+VLOOKUP("FL223069143.Q",Data!$A$3:$EX$360,(AA$4-1979)*4+AA$1+2,FALSE)+VLOOKUP("FL223061743.Q",Data!$A$3:$EX$360,(AA$4-1979)*4+AA$1+2,FALSE)+VLOOKUP("FL223063045.Q",Data!$A$3:$EX$360,(AA$4-1979)*4+AA$1+2,FALSE)+VLOOKUP("FL343063033.Q",Data!$A$3:$EX$360,(AA$4-1979)*4+AA$1+2,FALSE)</f>
        <v>1087470</v>
      </c>
      <c r="AB22" s="11">
        <f>VLOOKUP("FL364022005.Q",Data!$A$3:$EX$360,(AB$4-1979)*4+AB$1+2,FALSE)-VLOOKUP("FL213061105.Q",Data!$A$3:$EX$360,(AB$4-1979)*4+AB$1+2,FALSE)-VLOOKUP("FL213062003.Q",Data!$A$3:$EX$360,(AB$4-1979)*4+AB$1+2,FALSE)+VLOOKUP("FL343061733.Q",Data!$A$3:$EX$360,(AB$4-1979)*4+AB$1+2,FALSE)+VLOOKUP("FL223069143.Q",Data!$A$3:$EX$360,(AB$4-1979)*4+AB$1+2,FALSE)+VLOOKUP("FL223061743.Q",Data!$A$3:$EX$360,(AB$4-1979)*4+AB$1+2,FALSE)+VLOOKUP("FL223063045.Q",Data!$A$3:$EX$360,(AB$4-1979)*4+AB$1+2,FALSE)+VLOOKUP("FL343063033.Q",Data!$A$3:$EX$360,(AB$4-1979)*4+AB$1+2,FALSE)</f>
        <v>1164265</v>
      </c>
      <c r="AC22" s="11">
        <f>VLOOKUP("FL364022005.Q",Data!$A$3:$EX$360,(AC$4-1979)*4+AC$1+2,FALSE)-VLOOKUP("FL213061105.Q",Data!$A$3:$EX$360,(AC$4-1979)*4+AC$1+2,FALSE)-VLOOKUP("FL213062003.Q",Data!$A$3:$EX$360,(AC$4-1979)*4+AC$1+2,FALSE)+VLOOKUP("FL343061733.Q",Data!$A$3:$EX$360,(AC$4-1979)*4+AC$1+2,FALSE)+VLOOKUP("FL223069143.Q",Data!$A$3:$EX$360,(AC$4-1979)*4+AC$1+2,FALSE)+VLOOKUP("FL223061743.Q",Data!$A$3:$EX$360,(AC$4-1979)*4+AC$1+2,FALSE)+VLOOKUP("FL223063045.Q",Data!$A$3:$EX$360,(AC$4-1979)*4+AC$1+2,FALSE)+VLOOKUP("FL343063033.Q",Data!$A$3:$EX$360,(AC$4-1979)*4+AC$1+2,FALSE)</f>
        <v>1244215</v>
      </c>
      <c r="AD22" s="11">
        <f>VLOOKUP("FL364022005.Q",Data!$A$3:$EX$360,(AD$4-1979)*4+AD$1+2,FALSE)-VLOOKUP("FL213061105.Q",Data!$A$3:$EX$360,(AD$4-1979)*4+AD$1+2,FALSE)-VLOOKUP("FL213062003.Q",Data!$A$3:$EX$360,(AD$4-1979)*4+AD$1+2,FALSE)+VLOOKUP("FL343061733.Q",Data!$A$3:$EX$360,(AD$4-1979)*4+AD$1+2,FALSE)+VLOOKUP("FL223069143.Q",Data!$A$3:$EX$360,(AD$4-1979)*4+AD$1+2,FALSE)+VLOOKUP("FL223061743.Q",Data!$A$3:$EX$360,(AD$4-1979)*4+AD$1+2,FALSE)+VLOOKUP("FL223063045.Q",Data!$A$3:$EX$360,(AD$4-1979)*4+AD$1+2,FALSE)+VLOOKUP("FL343063033.Q",Data!$A$3:$EX$360,(AD$4-1979)*4+AD$1+2,FALSE)</f>
        <v>1377849</v>
      </c>
      <c r="AE22" s="11">
        <f>VLOOKUP("FL364022005.Q",Data!$A$3:$EX$360,(AE$4-1979)*4+AE$1+2,FALSE)-VLOOKUP("FL213061105.Q",Data!$A$3:$EX$360,(AE$4-1979)*4+AE$1+2,FALSE)-VLOOKUP("FL213062003.Q",Data!$A$3:$EX$360,(AE$4-1979)*4+AE$1+2,FALSE)+VLOOKUP("FL343061733.Q",Data!$A$3:$EX$360,(AE$4-1979)*4+AE$1+2,FALSE)+VLOOKUP("FL223069143.Q",Data!$A$3:$EX$360,(AE$4-1979)*4+AE$1+2,FALSE)+VLOOKUP("FL223061743.Q",Data!$A$3:$EX$360,(AE$4-1979)*4+AE$1+2,FALSE)+VLOOKUP("FL223063045.Q",Data!$A$3:$EX$360,(AE$4-1979)*4+AE$1+2,FALSE)+VLOOKUP("FL343063033.Q",Data!$A$3:$EX$360,(AE$4-1979)*4+AE$1+2,FALSE)</f>
        <v>1478771</v>
      </c>
      <c r="AF22" s="11">
        <f>VLOOKUP("FL364022005.Q",Data!$A$3:$EX$360,(AF$4-1979)*4+AF$1+2,FALSE)-VLOOKUP("FL213061105.Q",Data!$A$3:$EX$360,(AF$4-1979)*4+AF$1+2,FALSE)-VLOOKUP("FL213062003.Q",Data!$A$3:$EX$360,(AF$4-1979)*4+AF$1+2,FALSE)+VLOOKUP("FL343061733.Q",Data!$A$3:$EX$360,(AF$4-1979)*4+AF$1+2,FALSE)+VLOOKUP("FL223069143.Q",Data!$A$3:$EX$360,(AF$4-1979)*4+AF$1+2,FALSE)+VLOOKUP("FL223061743.Q",Data!$A$3:$EX$360,(AF$4-1979)*4+AF$1+2,FALSE)+VLOOKUP("FL223063045.Q",Data!$A$3:$EX$360,(AF$4-1979)*4+AF$1+2,FALSE)+VLOOKUP("FL343063033.Q",Data!$A$3:$EX$360,(AF$4-1979)*4+AF$1+2,FALSE)</f>
        <v>1480030</v>
      </c>
      <c r="AG22" s="11">
        <f>VLOOKUP("FL364022005.Q",Data!$A$3:$EX$360,(AG$4-1979)*4+AG$1+2,FALSE)-VLOOKUP("FL213061105.Q",Data!$A$3:$EX$360,(AG$4-1979)*4+AG$1+2,FALSE)-VLOOKUP("FL213062003.Q",Data!$A$3:$EX$360,(AG$4-1979)*4+AG$1+2,FALSE)+VLOOKUP("FL343061733.Q",Data!$A$3:$EX$360,(AG$4-1979)*4+AG$1+2,FALSE)+VLOOKUP("FL223069143.Q",Data!$A$3:$EX$360,(AG$4-1979)*4+AG$1+2,FALSE)+VLOOKUP("FL223061743.Q",Data!$A$3:$EX$360,(AG$4-1979)*4+AG$1+2,FALSE)+VLOOKUP("FL223063045.Q",Data!$A$3:$EX$360,(AG$4-1979)*4+AG$1+2,FALSE)+VLOOKUP("FL343063033.Q",Data!$A$3:$EX$360,(AG$4-1979)*4+AG$1+2,FALSE)</f>
        <v>1495343</v>
      </c>
      <c r="AH22" s="11">
        <f>VLOOKUP("FL364022005.Q",Data!$A$3:$EX$360,(AH$4-1979)*4+AH$1+2,FALSE)-VLOOKUP("FL213061105.Q",Data!$A$3:$EX$360,(AH$4-1979)*4+AH$1+2,FALSE)-VLOOKUP("FL213062003.Q",Data!$A$3:$EX$360,(AH$4-1979)*4+AH$1+2,FALSE)+VLOOKUP("FL343061733.Q",Data!$A$3:$EX$360,(AH$4-1979)*4+AH$1+2,FALSE)+VLOOKUP("FL223069143.Q",Data!$A$3:$EX$360,(AH$4-1979)*4+AH$1+2,FALSE)+VLOOKUP("FL223061743.Q",Data!$A$3:$EX$360,(AH$4-1979)*4+AH$1+2,FALSE)+VLOOKUP("FL223063045.Q",Data!$A$3:$EX$360,(AH$4-1979)*4+AH$1+2,FALSE)+VLOOKUP("FL343063033.Q",Data!$A$3:$EX$360,(AH$4-1979)*4+AH$1+2,FALSE)</f>
        <v>1507806</v>
      </c>
      <c r="AI22" s="11">
        <f>VLOOKUP("FL364022005.Q",Data!$A$3:$EX$360,(AI$4-1979)*4+AI$1+2,FALSE)-VLOOKUP("FL213061105.Q",Data!$A$3:$EX$360,(AI$4-1979)*4+AI$1+2,FALSE)-VLOOKUP("FL213062003.Q",Data!$A$3:$EX$360,(AI$4-1979)*4+AI$1+2,FALSE)+VLOOKUP("FL343061733.Q",Data!$A$3:$EX$360,(AI$4-1979)*4+AI$1+2,FALSE)+VLOOKUP("FL223069143.Q",Data!$A$3:$EX$360,(AI$4-1979)*4+AI$1+2,FALSE)+VLOOKUP("FL223061743.Q",Data!$A$3:$EX$360,(AI$4-1979)*4+AI$1+2,FALSE)+VLOOKUP("FL223063045.Q",Data!$A$3:$EX$360,(AI$4-1979)*4+AI$1+2,FALSE)+VLOOKUP("FL343063033.Q",Data!$A$3:$EX$360,(AI$4-1979)*4+AI$1+2,FALSE)</f>
        <v>1361171</v>
      </c>
      <c r="AJ22" s="11">
        <f>VLOOKUP("FL364022005.Q",Data!$A$3:$EX$360,(AJ$4-1979)*4+AJ$1+2,FALSE)-VLOOKUP("FL213061105.Q",Data!$A$3:$EX$360,(AJ$4-1979)*4+AJ$1+2,FALSE)-VLOOKUP("FL213062003.Q",Data!$A$3:$EX$360,(AJ$4-1979)*4+AJ$1+2,FALSE)+VLOOKUP("FL343061733.Q",Data!$A$3:$EX$360,(AJ$4-1979)*4+AJ$1+2,FALSE)+VLOOKUP("FL223069143.Q",Data!$A$3:$EX$360,(AJ$4-1979)*4+AJ$1+2,FALSE)+VLOOKUP("FL223061743.Q",Data!$A$3:$EX$360,(AJ$4-1979)*4+AJ$1+2,FALSE)+VLOOKUP("FL223063045.Q",Data!$A$3:$EX$360,(AJ$4-1979)*4+AJ$1+2,FALSE)+VLOOKUP("FL343063033.Q",Data!$A$3:$EX$360,(AJ$4-1979)*4+AJ$1+2,FALSE)</f>
        <v>1291998</v>
      </c>
      <c r="AK22" s="11">
        <f>VLOOKUP("FL364022005.Q",Data!$A$3:$EX$360,(AK$4-1979)*4+AK$1+2,FALSE)-VLOOKUP("FL213061105.Q",Data!$A$3:$EX$360,(AK$4-1979)*4+AK$1+2,FALSE)-VLOOKUP("FL213062003.Q",Data!$A$3:$EX$360,(AK$4-1979)*4+AK$1+2,FALSE)+VLOOKUP("FL343061733.Q",Data!$A$3:$EX$360,(AK$4-1979)*4+AK$1+2,FALSE)+VLOOKUP("FL223069143.Q",Data!$A$3:$EX$360,(AK$4-1979)*4+AK$1+2,FALSE)+VLOOKUP("FL223061743.Q",Data!$A$3:$EX$360,(AK$4-1979)*4+AK$1+2,FALSE)+VLOOKUP("FL223063045.Q",Data!$A$3:$EX$360,(AK$4-1979)*4+AK$1+2,FALSE)+VLOOKUP("FL343063033.Q",Data!$A$3:$EX$360,(AK$4-1979)*4+AK$1+2,FALSE)</f>
        <v>1321830</v>
      </c>
      <c r="AL22" s="11">
        <f>VLOOKUP("FL364022005.Q",Data!$A$3:$EX$360,(AL$4-1979)*4+AL$1+2,FALSE)-VLOOKUP("FL213061105.Q",Data!$A$3:$EX$360,(AL$4-1979)*4+AL$1+2,FALSE)-VLOOKUP("FL213062003.Q",Data!$A$3:$EX$360,(AL$4-1979)*4+AL$1+2,FALSE)+VLOOKUP("FL343061733.Q",Data!$A$3:$EX$360,(AL$4-1979)*4+AL$1+2,FALSE)+VLOOKUP("FL223069143.Q",Data!$A$3:$EX$360,(AL$4-1979)*4+AL$1+2,FALSE)+VLOOKUP("FL223061743.Q",Data!$A$3:$EX$360,(AL$4-1979)*4+AL$1+2,FALSE)+VLOOKUP("FL223063045.Q",Data!$A$3:$EX$360,(AL$4-1979)*4+AL$1+2,FALSE)+VLOOKUP("FL343063033.Q",Data!$A$3:$EX$360,(AL$4-1979)*4+AL$1+2,FALSE)</f>
        <v>1330491</v>
      </c>
      <c r="AM22" s="11">
        <f>VLOOKUP("FL364022005.Q",Data!$A$3:$EX$360,(AM$4-1979)*4+AM$1+2,FALSE)-VLOOKUP("FL213061105.Q",Data!$A$3:$EX$360,(AM$4-1979)*4+AM$1+2,FALSE)-VLOOKUP("FL213062003.Q",Data!$A$3:$EX$360,(AM$4-1979)*4+AM$1+2,FALSE)+VLOOKUP("FL343061733.Q",Data!$A$3:$EX$360,(AM$4-1979)*4+AM$1+2,FALSE)+VLOOKUP("FL223069143.Q",Data!$A$3:$EX$360,(AM$4-1979)*4+AM$1+2,FALSE)+VLOOKUP("FL223061743.Q",Data!$A$3:$EX$360,(AM$4-1979)*4+AM$1+2,FALSE)+VLOOKUP("FL223063045.Q",Data!$A$3:$EX$360,(AM$4-1979)*4+AM$1+2,FALSE)+VLOOKUP("FL343063033.Q",Data!$A$3:$EX$360,(AM$4-1979)*4+AM$1+2,FALSE)</f>
        <v>1343091</v>
      </c>
      <c r="AN22" s="4">
        <f>VLOOKUP("FL364022005.Q",Data!$A$3:$EX$360,(AN$4-1979)*4+AN$1+2,FALSE)-VLOOKUP("FL213061105.Q",Data!$A$3:$EX$360,(AN$4-1979)*4+AN$1+2,FALSE)-VLOOKUP("FL213062003.Q",Data!$A$3:$EX$360,(AN$4-1979)*4+AN$1+2,FALSE)+VLOOKUP("FL343061733.Q",Data!$A$3:$EX$360,(AN$4-1979)*4+AN$1+2,FALSE)+VLOOKUP("FL223069143.Q",Data!$A$3:$EX$360,(AN$4-1979)*4+AN$1+2,FALSE)+VLOOKUP("FL223061743.Q",Data!$A$3:$EX$360,(AN$4-1979)*4+AN$1+2,FALSE)+VLOOKUP("FL223063045.Q",Data!$A$3:$EX$360,(AN$4-1979)*4+AN$1+2,FALSE)+VLOOKUP("FL343063033.Q",Data!$A$3:$EX$360,(AN$4-1979)*4+AN$1+2,FALSE)</f>
        <v>0</v>
      </c>
    </row>
    <row r="23" spans="1:40" outlineLevel="1">
      <c r="A23" s="7" t="s">
        <v>20</v>
      </c>
      <c r="B23" s="4" t="s">
        <v>394</v>
      </c>
      <c r="C23" s="11">
        <f>VLOOKUP("FL313070000.Q",Data!$A$3:$EX$360,(C$4-1979)*4+C$1+2,FALSE)+VLOOKUP("FL213070003.Q",Data!$A$3:$EX$360,(C$4-1979)*4+C$1+2,FALSE)</f>
        <v>37776</v>
      </c>
      <c r="D23" s="11">
        <f>VLOOKUP("FL313070000.Q",Data!$A$3:$EX$360,(D$4-1979)*4+D$1+2,FALSE)+VLOOKUP("FL213070003.Q",Data!$A$3:$EX$360,(D$4-1979)*4+D$1+2,FALSE)</f>
        <v>44308</v>
      </c>
      <c r="E23" s="11">
        <f>VLOOKUP("FL313070000.Q",Data!$A$3:$EX$360,(E$4-1979)*4+E$1+2,FALSE)+VLOOKUP("FL213070003.Q",Data!$A$3:$EX$360,(E$4-1979)*4+E$1+2,FALSE)</f>
        <v>49184</v>
      </c>
      <c r="F23" s="11">
        <f>VLOOKUP("FL313070000.Q",Data!$A$3:$EX$360,(F$4-1979)*4+F$1+2,FALSE)+VLOOKUP("FL213070003.Q",Data!$A$3:$EX$360,(F$4-1979)*4+F$1+2,FALSE)</f>
        <v>55324</v>
      </c>
      <c r="G23" s="11">
        <f>VLOOKUP("FL313070000.Q",Data!$A$3:$EX$360,(G$4-1979)*4+G$1+2,FALSE)+VLOOKUP("FL213070003.Q",Data!$A$3:$EX$360,(G$4-1979)*4+G$1+2,FALSE)</f>
        <v>60589</v>
      </c>
      <c r="H23" s="11">
        <f>VLOOKUP("FL313070000.Q",Data!$A$3:$EX$360,(H$4-1979)*4+H$1+2,FALSE)+VLOOKUP("FL213070003.Q",Data!$A$3:$EX$360,(H$4-1979)*4+H$1+2,FALSE)</f>
        <v>68781</v>
      </c>
      <c r="I23" s="11">
        <f>VLOOKUP("FL313070000.Q",Data!$A$3:$EX$360,(I$4-1979)*4+I$1+2,FALSE)+VLOOKUP("FL213070003.Q",Data!$A$3:$EX$360,(I$4-1979)*4+I$1+2,FALSE)</f>
        <v>76235</v>
      </c>
      <c r="J23" s="11">
        <f>VLOOKUP("FL313070000.Q",Data!$A$3:$EX$360,(J$4-1979)*4+J$1+2,FALSE)+VLOOKUP("FL213070003.Q",Data!$A$3:$EX$360,(J$4-1979)*4+J$1+2,FALSE)</f>
        <v>74846</v>
      </c>
      <c r="K23" s="11">
        <f>VLOOKUP("FL313070000.Q",Data!$A$3:$EX$360,(K$4-1979)*4+K$1+2,FALSE)+VLOOKUP("FL213070003.Q",Data!$A$3:$EX$360,(K$4-1979)*4+K$1+2,FALSE)</f>
        <v>86591</v>
      </c>
      <c r="L23" s="11">
        <f>VLOOKUP("FL313070000.Q",Data!$A$3:$EX$360,(L$4-1979)*4+L$1+2,FALSE)+VLOOKUP("FL213070003.Q",Data!$A$3:$EX$360,(L$4-1979)*4+L$1+2,FALSE)</f>
        <v>91439</v>
      </c>
      <c r="M23" s="11">
        <f>VLOOKUP("FL313070000.Q",Data!$A$3:$EX$360,(M$4-1979)*4+M$1+2,FALSE)+VLOOKUP("FL213070003.Q",Data!$A$3:$EX$360,(M$4-1979)*4+M$1+2,FALSE)</f>
        <v>98118</v>
      </c>
      <c r="N23" s="11">
        <f>VLOOKUP("FL313070000.Q",Data!$A$3:$EX$360,(N$4-1979)*4+N$1+2,FALSE)+VLOOKUP("FL213070003.Q",Data!$A$3:$EX$360,(N$4-1979)*4+N$1+2,FALSE)</f>
        <v>98832</v>
      </c>
      <c r="O23" s="11">
        <f>VLOOKUP("FL313070000.Q",Data!$A$3:$EX$360,(O$4-1979)*4+O$1+2,FALSE)+VLOOKUP("FL213070003.Q",Data!$A$3:$EX$360,(O$4-1979)*4+O$1+2,FALSE)</f>
        <v>96599</v>
      </c>
      <c r="P23" s="11">
        <f>VLOOKUP("FL313070000.Q",Data!$A$3:$EX$360,(P$4-1979)*4+P$1+2,FALSE)+VLOOKUP("FL213070003.Q",Data!$A$3:$EX$360,(P$4-1979)*4+P$1+2,FALSE)</f>
        <v>93032</v>
      </c>
      <c r="Q23" s="11">
        <f>VLOOKUP("FL313070000.Q",Data!$A$3:$EX$360,(Q$4-1979)*4+Q$1+2,FALSE)+VLOOKUP("FL213070003.Q",Data!$A$3:$EX$360,(Q$4-1979)*4+Q$1+2,FALSE)</f>
        <v>94245</v>
      </c>
      <c r="R23" s="11">
        <f>VLOOKUP("FL313070000.Q",Data!$A$3:$EX$360,(R$4-1979)*4+R$1+2,FALSE)+VLOOKUP("FL213070003.Q",Data!$A$3:$EX$360,(R$4-1979)*4+R$1+2,FALSE)</f>
        <v>95908</v>
      </c>
      <c r="S23" s="11">
        <f>VLOOKUP("FL313070000.Q",Data!$A$3:$EX$360,(S$4-1979)*4+S$1+2,FALSE)+VLOOKUP("FL213070003.Q",Data!$A$3:$EX$360,(S$4-1979)*4+S$1+2,FALSE)</f>
        <v>100383</v>
      </c>
      <c r="T23" s="11">
        <f>VLOOKUP("FL313070000.Q",Data!$A$3:$EX$360,(T$4-1979)*4+T$1+2,FALSE)+VLOOKUP("FL213070003.Q",Data!$A$3:$EX$360,(T$4-1979)*4+T$1+2,FALSE)</f>
        <v>106894</v>
      </c>
      <c r="U23" s="11">
        <f>VLOOKUP("FL313070000.Q",Data!$A$3:$EX$360,(U$4-1979)*4+U$1+2,FALSE)+VLOOKUP("FL213070003.Q",Data!$A$3:$EX$360,(U$4-1979)*4+U$1+2,FALSE)</f>
        <v>109997</v>
      </c>
      <c r="V23" s="11">
        <f>VLOOKUP("FL313070000.Q",Data!$A$3:$EX$360,(V$4-1979)*4+V$1+2,FALSE)+VLOOKUP("FL213070003.Q",Data!$A$3:$EX$360,(V$4-1979)*4+V$1+2,FALSE)</f>
        <v>118509</v>
      </c>
      <c r="W23" s="11">
        <f>VLOOKUP("FL313070000.Q",Data!$A$3:$EX$360,(W$4-1979)*4+W$1+2,FALSE)+VLOOKUP("FL213070003.Q",Data!$A$3:$EX$360,(W$4-1979)*4+W$1+2,FALSE)</f>
        <v>127801</v>
      </c>
      <c r="X23" s="11">
        <f>VLOOKUP("FL313070000.Q",Data!$A$3:$EX$360,(X$4-1979)*4+X$1+2,FALSE)+VLOOKUP("FL213070003.Q",Data!$A$3:$EX$360,(X$4-1979)*4+X$1+2,FALSE)</f>
        <v>138013</v>
      </c>
      <c r="Y23" s="11">
        <f>VLOOKUP("FL313070000.Q",Data!$A$3:$EX$360,(Y$4-1979)*4+Y$1+2,FALSE)+VLOOKUP("FL213070003.Q",Data!$A$3:$EX$360,(Y$4-1979)*4+Y$1+2,FALSE)</f>
        <v>151332</v>
      </c>
      <c r="Z23" s="11">
        <f>VLOOKUP("FL313070000.Q",Data!$A$3:$EX$360,(Z$4-1979)*4+Z$1+2,FALSE)+VLOOKUP("FL213070003.Q",Data!$A$3:$EX$360,(Z$4-1979)*4+Z$1+2,FALSE)</f>
        <v>150630</v>
      </c>
      <c r="AA23" s="11">
        <f>VLOOKUP("FL313070000.Q",Data!$A$3:$EX$360,(AA$4-1979)*4+AA$1+2,FALSE)+VLOOKUP("FL213070003.Q",Data!$A$3:$EX$360,(AA$4-1979)*4+AA$1+2,FALSE)</f>
        <v>167831</v>
      </c>
      <c r="AB23" s="11">
        <f>VLOOKUP("FL313070000.Q",Data!$A$3:$EX$360,(AB$4-1979)*4+AB$1+2,FALSE)+VLOOKUP("FL213070003.Q",Data!$A$3:$EX$360,(AB$4-1979)*4+AB$1+2,FALSE)</f>
        <v>186817</v>
      </c>
      <c r="AC23" s="11">
        <f>VLOOKUP("FL313070000.Q",Data!$A$3:$EX$360,(AC$4-1979)*4+AC$1+2,FALSE)+VLOOKUP("FL213070003.Q",Data!$A$3:$EX$360,(AC$4-1979)*4+AC$1+2,FALSE)</f>
        <v>213447</v>
      </c>
      <c r="AD23" s="11">
        <f>VLOOKUP("FL313070000.Q",Data!$A$3:$EX$360,(AD$4-1979)*4+AD$1+2,FALSE)+VLOOKUP("FL213070003.Q",Data!$A$3:$EX$360,(AD$4-1979)*4+AD$1+2,FALSE)</f>
        <v>210717</v>
      </c>
      <c r="AE23" s="11">
        <f>VLOOKUP("FL313070000.Q",Data!$A$3:$EX$360,(AE$4-1979)*4+AE$1+2,FALSE)+VLOOKUP("FL213070003.Q",Data!$A$3:$EX$360,(AE$4-1979)*4+AE$1+2,FALSE)</f>
        <v>219692</v>
      </c>
      <c r="AF23" s="11">
        <f>VLOOKUP("FL313070000.Q",Data!$A$3:$EX$360,(AF$4-1979)*4+AF$1+2,FALSE)+VLOOKUP("FL213070003.Q",Data!$A$3:$EX$360,(AF$4-1979)*4+AF$1+2,FALSE)</f>
        <v>208486</v>
      </c>
      <c r="AG23" s="11">
        <f>VLOOKUP("FL313070000.Q",Data!$A$3:$EX$360,(AG$4-1979)*4+AG$1+2,FALSE)+VLOOKUP("FL213070003.Q",Data!$A$3:$EX$360,(AG$4-1979)*4+AG$1+2,FALSE)</f>
        <v>182782</v>
      </c>
      <c r="AH23" s="11">
        <f>VLOOKUP("FL313070000.Q",Data!$A$3:$EX$360,(AH$4-1979)*4+AH$1+2,FALSE)+VLOOKUP("FL213070003.Q",Data!$A$3:$EX$360,(AH$4-1979)*4+AH$1+2,FALSE)</f>
        <v>195137</v>
      </c>
      <c r="AI23" s="11">
        <f>VLOOKUP("FL313070000.Q",Data!$A$3:$EX$360,(AI$4-1979)*4+AI$1+2,FALSE)+VLOOKUP("FL213070003.Q",Data!$A$3:$EX$360,(AI$4-1979)*4+AI$1+2,FALSE)</f>
        <v>205499</v>
      </c>
      <c r="AJ23" s="11">
        <f>VLOOKUP("FL313070000.Q",Data!$A$3:$EX$360,(AJ$4-1979)*4+AJ$1+2,FALSE)+VLOOKUP("FL213070003.Q",Data!$A$3:$EX$360,(AJ$4-1979)*4+AJ$1+2,FALSE)</f>
        <v>213483</v>
      </c>
      <c r="AK23" s="11">
        <f>VLOOKUP("FL313070000.Q",Data!$A$3:$EX$360,(AK$4-1979)*4+AK$1+2,FALSE)+VLOOKUP("FL213070003.Q",Data!$A$3:$EX$360,(AK$4-1979)*4+AK$1+2,FALSE)</f>
        <v>226213</v>
      </c>
      <c r="AL23" s="11">
        <f>VLOOKUP("FL313070000.Q",Data!$A$3:$EX$360,(AL$4-1979)*4+AL$1+2,FALSE)+VLOOKUP("FL213070003.Q",Data!$A$3:$EX$360,(AL$4-1979)*4+AL$1+2,FALSE)</f>
        <v>232277</v>
      </c>
      <c r="AM23" s="11">
        <f>VLOOKUP("FL313070000.Q",Data!$A$3:$EX$360,(AM$4-1979)*4+AM$1+2,FALSE)+VLOOKUP("FL213070003.Q",Data!$A$3:$EX$360,(AM$4-1979)*4+AM$1+2,FALSE)</f>
        <v>245707</v>
      </c>
      <c r="AN23" s="4">
        <f>VLOOKUP("FL313070000.Q",Data!$A$3:$EX$360,(AN$4-1979)*4+AN$1+2,FALSE)+VLOOKUP("FL213070003.Q",Data!$A$3:$EX$360,(AN$4-1979)*4+AN$1+2,FALSE)</f>
        <v>0</v>
      </c>
    </row>
    <row r="24" spans="1:40" outlineLevel="1">
      <c r="A24" s="7" t="s">
        <v>21</v>
      </c>
      <c r="B24" s="4" t="s">
        <v>395</v>
      </c>
      <c r="C24" s="11">
        <f>VLOOKUP("FL313078005.Q",Data!$A$3:$EX$360,(C$4-1979)*4+C$1+2,FALSE)+VLOOKUP("FL213078005.Q",Data!$A$3:$EX$360,(C$4-1979)*4+C$1+2,FALSE)</f>
        <v>31402</v>
      </c>
      <c r="D24" s="11">
        <f>VLOOKUP("FL313078005.Q",Data!$A$3:$EX$360,(D$4-1979)*4+D$1+2,FALSE)+VLOOKUP("FL213078005.Q",Data!$A$3:$EX$360,(D$4-1979)*4+D$1+2,FALSE)</f>
        <v>31720</v>
      </c>
      <c r="E24" s="11">
        <f>VLOOKUP("FL313078005.Q",Data!$A$3:$EX$360,(E$4-1979)*4+E$1+2,FALSE)+VLOOKUP("FL213078005.Q",Data!$A$3:$EX$360,(E$4-1979)*4+E$1+2,FALSE)</f>
        <v>19285</v>
      </c>
      <c r="F24" s="11">
        <f>VLOOKUP("FL313078005.Q",Data!$A$3:$EX$360,(F$4-1979)*4+F$1+2,FALSE)+VLOOKUP("FL213078005.Q",Data!$A$3:$EX$360,(F$4-1979)*4+F$1+2,FALSE)</f>
        <v>19090</v>
      </c>
      <c r="G24" s="11">
        <f>VLOOKUP("FL313078005.Q",Data!$A$3:$EX$360,(G$4-1979)*4+G$1+2,FALSE)+VLOOKUP("FL213078005.Q",Data!$A$3:$EX$360,(G$4-1979)*4+G$1+2,FALSE)</f>
        <v>23894</v>
      </c>
      <c r="H24" s="11">
        <f>VLOOKUP("FL313078005.Q",Data!$A$3:$EX$360,(H$4-1979)*4+H$1+2,FALSE)+VLOOKUP("FL213078005.Q",Data!$A$3:$EX$360,(H$4-1979)*4+H$1+2,FALSE)</f>
        <v>30737</v>
      </c>
      <c r="I24" s="11">
        <f>VLOOKUP("FL313078005.Q",Data!$A$3:$EX$360,(I$4-1979)*4+I$1+2,FALSE)+VLOOKUP("FL213078005.Q",Data!$A$3:$EX$360,(I$4-1979)*4+I$1+2,FALSE)</f>
        <v>38129</v>
      </c>
      <c r="J24" s="11">
        <f>VLOOKUP("FL313078005.Q",Data!$A$3:$EX$360,(J$4-1979)*4+J$1+2,FALSE)+VLOOKUP("FL213078005.Q",Data!$A$3:$EX$360,(J$4-1979)*4+J$1+2,FALSE)</f>
        <v>47896</v>
      </c>
      <c r="K24" s="11">
        <f>VLOOKUP("FL313078005.Q",Data!$A$3:$EX$360,(K$4-1979)*4+K$1+2,FALSE)+VLOOKUP("FL213078005.Q",Data!$A$3:$EX$360,(K$4-1979)*4+K$1+2,FALSE)</f>
        <v>49262</v>
      </c>
      <c r="L24" s="11">
        <f>VLOOKUP("FL313078005.Q",Data!$A$3:$EX$360,(L$4-1979)*4+L$1+2,FALSE)+VLOOKUP("FL213078005.Q",Data!$A$3:$EX$360,(L$4-1979)*4+L$1+2,FALSE)</f>
        <v>58149</v>
      </c>
      <c r="M24" s="11">
        <f>VLOOKUP("FL313078005.Q",Data!$A$3:$EX$360,(M$4-1979)*4+M$1+2,FALSE)+VLOOKUP("FL213078005.Q",Data!$A$3:$EX$360,(M$4-1979)*4+M$1+2,FALSE)</f>
        <v>60991</v>
      </c>
      <c r="N24" s="11">
        <f>VLOOKUP("FL313078005.Q",Data!$A$3:$EX$360,(N$4-1979)*4+N$1+2,FALSE)+VLOOKUP("FL213078005.Q",Data!$A$3:$EX$360,(N$4-1979)*4+N$1+2,FALSE)</f>
        <v>59115</v>
      </c>
      <c r="O24" s="11">
        <f>VLOOKUP("FL313078005.Q",Data!$A$3:$EX$360,(O$4-1979)*4+O$1+2,FALSE)+VLOOKUP("FL213078005.Q",Data!$A$3:$EX$360,(O$4-1979)*4+O$1+2,FALSE)</f>
        <v>54813</v>
      </c>
      <c r="P24" s="11">
        <f>VLOOKUP("FL313078005.Q",Data!$A$3:$EX$360,(P$4-1979)*4+P$1+2,FALSE)+VLOOKUP("FL213078005.Q",Data!$A$3:$EX$360,(P$4-1979)*4+P$1+2,FALSE)</f>
        <v>53793</v>
      </c>
      <c r="Q24" s="11">
        <f>VLOOKUP("FL313078005.Q",Data!$A$3:$EX$360,(Q$4-1979)*4+Q$1+2,FALSE)+VLOOKUP("FL213078005.Q",Data!$A$3:$EX$360,(Q$4-1979)*4+Q$1+2,FALSE)</f>
        <v>54511</v>
      </c>
      <c r="R24" s="11">
        <f>VLOOKUP("FL313078005.Q",Data!$A$3:$EX$360,(R$4-1979)*4+R$1+2,FALSE)+VLOOKUP("FL213078005.Q",Data!$A$3:$EX$360,(R$4-1979)*4+R$1+2,FALSE)</f>
        <v>55457</v>
      </c>
      <c r="S24" s="11">
        <f>VLOOKUP("FL313078005.Q",Data!$A$3:$EX$360,(S$4-1979)*4+S$1+2,FALSE)+VLOOKUP("FL213078005.Q",Data!$A$3:$EX$360,(S$4-1979)*4+S$1+2,FALSE)</f>
        <v>54995</v>
      </c>
      <c r="T24" s="11">
        <f>VLOOKUP("FL313078005.Q",Data!$A$3:$EX$360,(T$4-1979)*4+T$1+2,FALSE)+VLOOKUP("FL213078005.Q",Data!$A$3:$EX$360,(T$4-1979)*4+T$1+2,FALSE)</f>
        <v>130283</v>
      </c>
      <c r="U24" s="11">
        <f>VLOOKUP("FL313078005.Q",Data!$A$3:$EX$360,(U$4-1979)*4+U$1+2,FALSE)+VLOOKUP("FL213078005.Q",Data!$A$3:$EX$360,(U$4-1979)*4+U$1+2,FALSE)</f>
        <v>132701</v>
      </c>
      <c r="V24" s="11">
        <f>VLOOKUP("FL313078005.Q",Data!$A$3:$EX$360,(V$4-1979)*4+V$1+2,FALSE)+VLOOKUP("FL213078005.Q",Data!$A$3:$EX$360,(V$4-1979)*4+V$1+2,FALSE)</f>
        <v>131277</v>
      </c>
      <c r="W24" s="11">
        <f>VLOOKUP("FL313078005.Q",Data!$A$3:$EX$360,(W$4-1979)*4+W$1+2,FALSE)+VLOOKUP("FL213078005.Q",Data!$A$3:$EX$360,(W$4-1979)*4+W$1+2,FALSE)</f>
        <v>139545</v>
      </c>
      <c r="X24" s="11">
        <f>VLOOKUP("FL313078005.Q",Data!$A$3:$EX$360,(X$4-1979)*4+X$1+2,FALSE)+VLOOKUP("FL213078005.Q",Data!$A$3:$EX$360,(X$4-1979)*4+X$1+2,FALSE)</f>
        <v>153125</v>
      </c>
      <c r="Y24" s="11">
        <f>VLOOKUP("FL313078005.Q",Data!$A$3:$EX$360,(Y$4-1979)*4+Y$1+2,FALSE)+VLOOKUP("FL213078005.Q",Data!$A$3:$EX$360,(Y$4-1979)*4+Y$1+2,FALSE)</f>
        <v>156821</v>
      </c>
      <c r="Z24" s="11">
        <f>VLOOKUP("FL313078005.Q",Data!$A$3:$EX$360,(Z$4-1979)*4+Z$1+2,FALSE)+VLOOKUP("FL213078005.Q",Data!$A$3:$EX$360,(Z$4-1979)*4+Z$1+2,FALSE)</f>
        <v>165000</v>
      </c>
      <c r="AA24" s="11">
        <f>VLOOKUP("FL313078005.Q",Data!$A$3:$EX$360,(AA$4-1979)*4+AA$1+2,FALSE)+VLOOKUP("FL213078005.Q",Data!$A$3:$EX$360,(AA$4-1979)*4+AA$1+2,FALSE)</f>
        <v>168787</v>
      </c>
      <c r="AB24" s="11">
        <f>VLOOKUP("FL313078005.Q",Data!$A$3:$EX$360,(AB$4-1979)*4+AB$1+2,FALSE)+VLOOKUP("FL213078005.Q",Data!$A$3:$EX$360,(AB$4-1979)*4+AB$1+2,FALSE)</f>
        <v>179232</v>
      </c>
      <c r="AC24" s="11">
        <f>VLOOKUP("FL313078005.Q",Data!$A$3:$EX$360,(AC$4-1979)*4+AC$1+2,FALSE)+VLOOKUP("FL213078005.Q",Data!$A$3:$EX$360,(AC$4-1979)*4+AC$1+2,FALSE)</f>
        <v>193916</v>
      </c>
      <c r="AD24" s="11">
        <f>VLOOKUP("FL313078005.Q",Data!$A$3:$EX$360,(AD$4-1979)*4+AD$1+2,FALSE)+VLOOKUP("FL213078005.Q",Data!$A$3:$EX$360,(AD$4-1979)*4+AD$1+2,FALSE)</f>
        <v>210515</v>
      </c>
      <c r="AE24" s="11">
        <f>VLOOKUP("FL313078005.Q",Data!$A$3:$EX$360,(AE$4-1979)*4+AE$1+2,FALSE)+VLOOKUP("FL213078005.Q",Data!$A$3:$EX$360,(AE$4-1979)*4+AE$1+2,FALSE)</f>
        <v>222379</v>
      </c>
      <c r="AF24" s="11">
        <f>VLOOKUP("FL313078005.Q",Data!$A$3:$EX$360,(AF$4-1979)*4+AF$1+2,FALSE)+VLOOKUP("FL213078005.Q",Data!$A$3:$EX$360,(AF$4-1979)*4+AF$1+2,FALSE)</f>
        <v>242383</v>
      </c>
      <c r="AG24" s="11">
        <f>VLOOKUP("FL313078005.Q",Data!$A$3:$EX$360,(AG$4-1979)*4+AG$1+2,FALSE)+VLOOKUP("FL213078005.Q",Data!$A$3:$EX$360,(AG$4-1979)*4+AG$1+2,FALSE)</f>
        <v>250938</v>
      </c>
      <c r="AH24" s="11">
        <f>VLOOKUP("FL313078005.Q",Data!$A$3:$EX$360,(AH$4-1979)*4+AH$1+2,FALSE)+VLOOKUP("FL213078005.Q",Data!$A$3:$EX$360,(AH$4-1979)*4+AH$1+2,FALSE)</f>
        <v>262089</v>
      </c>
      <c r="AI24" s="11">
        <f>VLOOKUP("FL313078005.Q",Data!$A$3:$EX$360,(AI$4-1979)*4+AI$1+2,FALSE)+VLOOKUP("FL213078005.Q",Data!$A$3:$EX$360,(AI$4-1979)*4+AI$1+2,FALSE)</f>
        <v>272789</v>
      </c>
      <c r="AJ24" s="11">
        <f>VLOOKUP("FL313078005.Q",Data!$A$3:$EX$360,(AJ$4-1979)*4+AJ$1+2,FALSE)+VLOOKUP("FL213078005.Q",Data!$A$3:$EX$360,(AJ$4-1979)*4+AJ$1+2,FALSE)</f>
        <v>279911</v>
      </c>
      <c r="AK24" s="11">
        <f>VLOOKUP("FL313078005.Q",Data!$A$3:$EX$360,(AK$4-1979)*4+AK$1+2,FALSE)+VLOOKUP("FL213078005.Q",Data!$A$3:$EX$360,(AK$4-1979)*4+AK$1+2,FALSE)</f>
        <v>287257</v>
      </c>
      <c r="AL24" s="11">
        <f>VLOOKUP("FL313078005.Q",Data!$A$3:$EX$360,(AL$4-1979)*4+AL$1+2,FALSE)+VLOOKUP("FL213078005.Q",Data!$A$3:$EX$360,(AL$4-1979)*4+AL$1+2,FALSE)</f>
        <v>302863</v>
      </c>
      <c r="AM24" s="11">
        <f>VLOOKUP("FL313078005.Q",Data!$A$3:$EX$360,(AM$4-1979)*4+AM$1+2,FALSE)+VLOOKUP("FL213078005.Q",Data!$A$3:$EX$360,(AM$4-1979)*4+AM$1+2,FALSE)</f>
        <v>331968</v>
      </c>
      <c r="AN24" s="4">
        <f>VLOOKUP("FL313078005.Q",Data!$A$3:$EX$360,(AN$4-1979)*4+AN$1+2,FALSE)+VLOOKUP("FL213078005.Q",Data!$A$3:$EX$360,(AN$4-1979)*4+AN$1+2,FALSE)</f>
        <v>0</v>
      </c>
    </row>
    <row r="25" spans="1:40" hidden="1" outlineLevel="2">
      <c r="A25" s="8" t="s">
        <v>77</v>
      </c>
      <c r="B25" s="4" t="s">
        <v>389</v>
      </c>
      <c r="C25" s="11">
        <f>VLOOKUP("FL313065005.Q",Data!$A$3:$EX$360,(C$4-1979)*4+C$1+2,FALSE)+VLOOKUP("FL213065005.Q",Data!$A$3:$EX$360,(C$4-1979)*4+C$1+2,FALSE)</f>
        <v>58142</v>
      </c>
      <c r="D25" s="11">
        <f>VLOOKUP("FL313065005.Q",Data!$A$3:$EX$360,(D$4-1979)*4+D$1+2,FALSE)+VLOOKUP("FL213065005.Q",Data!$A$3:$EX$360,(D$4-1979)*4+D$1+2,FALSE)</f>
        <v>75430</v>
      </c>
      <c r="E25" s="11">
        <f>VLOOKUP("FL313065005.Q",Data!$A$3:$EX$360,(E$4-1979)*4+E$1+2,FALSE)+VLOOKUP("FL213065005.Q",Data!$A$3:$EX$360,(E$4-1979)*4+E$1+2,FALSE)</f>
        <v>88051</v>
      </c>
      <c r="F25" s="11">
        <f>VLOOKUP("FL313065005.Q",Data!$A$3:$EX$360,(F$4-1979)*4+F$1+2,FALSE)+VLOOKUP("FL213065005.Q",Data!$A$3:$EX$360,(F$4-1979)*4+F$1+2,FALSE)</f>
        <v>95654</v>
      </c>
      <c r="G25" s="11">
        <f>VLOOKUP("FL313065005.Q",Data!$A$3:$EX$360,(G$4-1979)*4+G$1+2,FALSE)+VLOOKUP("FL213065005.Q",Data!$A$3:$EX$360,(G$4-1979)*4+G$1+2,FALSE)</f>
        <v>104760</v>
      </c>
      <c r="H25" s="11">
        <f>VLOOKUP("FL313065005.Q",Data!$A$3:$EX$360,(H$4-1979)*4+H$1+2,FALSE)+VLOOKUP("FL213065005.Q",Data!$A$3:$EX$360,(H$4-1979)*4+H$1+2,FALSE)</f>
        <v>115862</v>
      </c>
      <c r="I25" s="11">
        <f>VLOOKUP("FL313065005.Q",Data!$A$3:$EX$360,(I$4-1979)*4+I$1+2,FALSE)+VLOOKUP("FL213065005.Q",Data!$A$3:$EX$360,(I$4-1979)*4+I$1+2,FALSE)</f>
        <v>127511</v>
      </c>
      <c r="J25" s="11">
        <f>VLOOKUP("FL313065005.Q",Data!$A$3:$EX$360,(J$4-1979)*4+J$1+2,FALSE)+VLOOKUP("FL213065005.Q",Data!$A$3:$EX$360,(J$4-1979)*4+J$1+2,FALSE)</f>
        <v>140362</v>
      </c>
      <c r="K25" s="11">
        <f>VLOOKUP("FL313065005.Q",Data!$A$3:$EX$360,(K$4-1979)*4+K$1+2,FALSE)+VLOOKUP("FL213065005.Q",Data!$A$3:$EX$360,(K$4-1979)*4+K$1+2,FALSE)</f>
        <v>143765</v>
      </c>
      <c r="L25" s="11">
        <f>VLOOKUP("FL313065005.Q",Data!$A$3:$EX$360,(L$4-1979)*4+L$1+2,FALSE)+VLOOKUP("FL213065005.Q",Data!$A$3:$EX$360,(L$4-1979)*4+L$1+2,FALSE)</f>
        <v>146664</v>
      </c>
      <c r="M25" s="11">
        <f>VLOOKUP("FL313065005.Q",Data!$A$3:$EX$360,(M$4-1979)*4+M$1+2,FALSE)+VLOOKUP("FL213065005.Q",Data!$A$3:$EX$360,(M$4-1979)*4+M$1+2,FALSE)</f>
        <v>152246</v>
      </c>
      <c r="N25" s="11">
        <f>VLOOKUP("FL313065005.Q",Data!$A$3:$EX$360,(N$4-1979)*4+N$1+2,FALSE)+VLOOKUP("FL213065005.Q",Data!$A$3:$EX$360,(N$4-1979)*4+N$1+2,FALSE)</f>
        <v>193074</v>
      </c>
      <c r="O25" s="11">
        <f>VLOOKUP("FL313065005.Q",Data!$A$3:$EX$360,(O$4-1979)*4+O$1+2,FALSE)+VLOOKUP("FL213065005.Q",Data!$A$3:$EX$360,(O$4-1979)*4+O$1+2,FALSE)</f>
        <v>212011</v>
      </c>
      <c r="P25" s="11">
        <f>VLOOKUP("FL313065005.Q",Data!$A$3:$EX$360,(P$4-1979)*4+P$1+2,FALSE)+VLOOKUP("FL213065005.Q",Data!$A$3:$EX$360,(P$4-1979)*4+P$1+2,FALSE)</f>
        <v>200029</v>
      </c>
      <c r="Q25" s="11">
        <f>VLOOKUP("FL313065005.Q",Data!$A$3:$EX$360,(Q$4-1979)*4+Q$1+2,FALSE)+VLOOKUP("FL213065005.Q",Data!$A$3:$EX$360,(Q$4-1979)*4+Q$1+2,FALSE)</f>
        <v>193304</v>
      </c>
      <c r="R25" s="11">
        <f>VLOOKUP("FL313065005.Q",Data!$A$3:$EX$360,(R$4-1979)*4+R$1+2,FALSE)+VLOOKUP("FL213065005.Q",Data!$A$3:$EX$360,(R$4-1979)*4+R$1+2,FALSE)</f>
        <v>181507</v>
      </c>
      <c r="S25" s="11">
        <f>VLOOKUP("FL313065005.Q",Data!$A$3:$EX$360,(S$4-1979)*4+S$1+2,FALSE)+VLOOKUP("FL213065005.Q",Data!$A$3:$EX$360,(S$4-1979)*4+S$1+2,FALSE)</f>
        <v>171298</v>
      </c>
      <c r="T25" s="11">
        <f>VLOOKUP("FL313065005.Q",Data!$A$3:$EX$360,(T$4-1979)*4+T$1+2,FALSE)+VLOOKUP("FL213065005.Q",Data!$A$3:$EX$360,(T$4-1979)*4+T$1+2,FALSE)</f>
        <v>167901</v>
      </c>
      <c r="U25" s="11">
        <f>VLOOKUP("FL313065005.Q",Data!$A$3:$EX$360,(U$4-1979)*4+U$1+2,FALSE)+VLOOKUP("FL213065005.Q",Data!$A$3:$EX$360,(U$4-1979)*4+U$1+2,FALSE)</f>
        <v>167045</v>
      </c>
      <c r="V25" s="11">
        <f>VLOOKUP("FL313065005.Q",Data!$A$3:$EX$360,(V$4-1979)*4+V$1+2,FALSE)+VLOOKUP("FL213065005.Q",Data!$A$3:$EX$360,(V$4-1979)*4+V$1+2,FALSE)</f>
        <v>172252</v>
      </c>
      <c r="W25" s="11">
        <f>VLOOKUP("FL313065005.Q",Data!$A$3:$EX$360,(W$4-1979)*4+W$1+2,FALSE)+VLOOKUP("FL213065005.Q",Data!$A$3:$EX$360,(W$4-1979)*4+W$1+2,FALSE)</f>
        <v>209546</v>
      </c>
      <c r="X25" s="11">
        <f>VLOOKUP("FL313065005.Q",Data!$A$3:$EX$360,(X$4-1979)*4+X$1+2,FALSE)+VLOOKUP("FL213065005.Q",Data!$A$3:$EX$360,(X$4-1979)*4+X$1+2,FALSE)</f>
        <v>206189</v>
      </c>
      <c r="Y25" s="11">
        <f>VLOOKUP("FL313065005.Q",Data!$A$3:$EX$360,(Y$4-1979)*4+Y$1+2,FALSE)+VLOOKUP("FL213065005.Q",Data!$A$3:$EX$360,(Y$4-1979)*4+Y$1+2,FALSE)</f>
        <v>204247</v>
      </c>
      <c r="Z25" s="11">
        <f>VLOOKUP("FL313065005.Q",Data!$A$3:$EX$360,(Z$4-1979)*4+Z$1+2,FALSE)+VLOOKUP("FL213065005.Q",Data!$A$3:$EX$360,(Z$4-1979)*4+Z$1+2,FALSE)</f>
        <v>199431</v>
      </c>
      <c r="AA25" s="11">
        <f>VLOOKUP("FL313065005.Q",Data!$A$3:$EX$360,(AA$4-1979)*4+AA$1+2,FALSE)+VLOOKUP("FL213065005.Q",Data!$A$3:$EX$360,(AA$4-1979)*4+AA$1+2,FALSE)</f>
        <v>201752</v>
      </c>
      <c r="AB25" s="11">
        <f>VLOOKUP("FL313065005.Q",Data!$A$3:$EX$360,(AB$4-1979)*4+AB$1+2,FALSE)+VLOOKUP("FL213065005.Q",Data!$A$3:$EX$360,(AB$4-1979)*4+AB$1+2,FALSE)</f>
        <v>217822</v>
      </c>
      <c r="AC25" s="11">
        <f>VLOOKUP("FL313065005.Q",Data!$A$3:$EX$360,(AC$4-1979)*4+AC$1+2,FALSE)+VLOOKUP("FL213065005.Q",Data!$A$3:$EX$360,(AC$4-1979)*4+AC$1+2,FALSE)</f>
        <v>235721</v>
      </c>
      <c r="AD25" s="11">
        <f>VLOOKUP("FL313065005.Q",Data!$A$3:$EX$360,(AD$4-1979)*4+AD$1+2,FALSE)+VLOOKUP("FL213065005.Q",Data!$A$3:$EX$360,(AD$4-1979)*4+AD$1+2,FALSE)</f>
        <v>255699</v>
      </c>
      <c r="AE25" s="11">
        <f>VLOOKUP("FL313065005.Q",Data!$A$3:$EX$360,(AE$4-1979)*4+AE$1+2,FALSE)+VLOOKUP("FL213065005.Q",Data!$A$3:$EX$360,(AE$4-1979)*4+AE$1+2,FALSE)</f>
        <v>276259</v>
      </c>
      <c r="AF25" s="11">
        <f>VLOOKUP("FL313065005.Q",Data!$A$3:$EX$360,(AF$4-1979)*4+AF$1+2,FALSE)+VLOOKUP("FL213065005.Q",Data!$A$3:$EX$360,(AF$4-1979)*4+AF$1+2,FALSE)</f>
        <v>283184</v>
      </c>
      <c r="AG25" s="11">
        <f>VLOOKUP("FL313065005.Q",Data!$A$3:$EX$360,(AG$4-1979)*4+AG$1+2,FALSE)+VLOOKUP("FL213065005.Q",Data!$A$3:$EX$360,(AG$4-1979)*4+AG$1+2,FALSE)</f>
        <v>302462</v>
      </c>
      <c r="AH25" s="11">
        <f>VLOOKUP("FL313065005.Q",Data!$A$3:$EX$360,(AH$4-1979)*4+AH$1+2,FALSE)+VLOOKUP("FL213065005.Q",Data!$A$3:$EX$360,(AH$4-1979)*4+AH$1+2,FALSE)</f>
        <v>311422</v>
      </c>
      <c r="AI25" s="11">
        <f>VLOOKUP("FL313065005.Q",Data!$A$3:$EX$360,(AI$4-1979)*4+AI$1+2,FALSE)+VLOOKUP("FL213065005.Q",Data!$A$3:$EX$360,(AI$4-1979)*4+AI$1+2,FALSE)</f>
        <v>312713</v>
      </c>
      <c r="AJ25" s="11">
        <f>VLOOKUP("FL313065005.Q",Data!$A$3:$EX$360,(AJ$4-1979)*4+AJ$1+2,FALSE)+VLOOKUP("FL213065005.Q",Data!$A$3:$EX$360,(AJ$4-1979)*4+AJ$1+2,FALSE)</f>
        <v>317714</v>
      </c>
      <c r="AK25" s="11">
        <f>VLOOKUP("FL313065005.Q",Data!$A$3:$EX$360,(AK$4-1979)*4+AK$1+2,FALSE)+VLOOKUP("FL213065005.Q",Data!$A$3:$EX$360,(AK$4-1979)*4+AK$1+2,FALSE)</f>
        <v>319500</v>
      </c>
      <c r="AL25" s="11">
        <f>VLOOKUP("FL313065005.Q",Data!$A$3:$EX$360,(AL$4-1979)*4+AL$1+2,FALSE)+VLOOKUP("FL213065005.Q",Data!$A$3:$EX$360,(AL$4-1979)*4+AL$1+2,FALSE)</f>
        <v>326428</v>
      </c>
      <c r="AM25" s="11">
        <f>VLOOKUP("FL313065005.Q",Data!$A$3:$EX$360,(AM$4-1979)*4+AM$1+2,FALSE)+VLOOKUP("FL213065005.Q",Data!$A$3:$EX$360,(AM$4-1979)*4+AM$1+2,FALSE)</f>
        <v>338107</v>
      </c>
      <c r="AN25" s="4">
        <f>VLOOKUP("FL313065005.Q",Data!$A$3:$EX$360,(AN$4-1979)*4+AN$1+2,FALSE)+VLOOKUP("FL213065005.Q",Data!$A$3:$EX$360,(AN$4-1979)*4+AN$1+2,FALSE)</f>
        <v>0</v>
      </c>
    </row>
    <row r="26" spans="1:40" hidden="1" outlineLevel="2">
      <c r="A26" s="8" t="s">
        <v>388</v>
      </c>
      <c r="B26" s="4" t="s">
        <v>295</v>
      </c>
      <c r="C26" s="11">
        <f>VLOOKUP($B26,Data!$A$3:$EX$360,(C$4-1979)*4+C$1+2,FALSE)</f>
        <v>9604</v>
      </c>
      <c r="D26" s="11">
        <f>VLOOKUP($B26,Data!$A$3:$EX$360,(D$4-1979)*4+D$1+2,FALSE)</f>
        <v>10890</v>
      </c>
      <c r="E26" s="11">
        <f>VLOOKUP($B26,Data!$A$3:$EX$360,(E$4-1979)*4+E$1+2,FALSE)</f>
        <v>12519</v>
      </c>
      <c r="F26" s="11">
        <f>VLOOKUP($B26,Data!$A$3:$EX$360,(F$4-1979)*4+F$1+2,FALSE)</f>
        <v>13773</v>
      </c>
      <c r="G26" s="11">
        <f>VLOOKUP($B26,Data!$A$3:$EX$360,(G$4-1979)*4+G$1+2,FALSE)</f>
        <v>14651</v>
      </c>
      <c r="H26" s="11">
        <f>VLOOKUP($B26,Data!$A$3:$EX$360,(H$4-1979)*4+H$1+2,FALSE)</f>
        <v>15255</v>
      </c>
      <c r="I26" s="11">
        <f>VLOOKUP($B26,Data!$A$3:$EX$360,(I$4-1979)*4+I$1+2,FALSE)</f>
        <v>15309</v>
      </c>
      <c r="J26" s="11">
        <f>VLOOKUP($B26,Data!$A$3:$EX$360,(J$4-1979)*4+J$1+2,FALSE)</f>
        <v>15550</v>
      </c>
      <c r="K26" s="11">
        <f>VLOOKUP($B26,Data!$A$3:$EX$360,(K$4-1979)*4+K$1+2,FALSE)</f>
        <v>15331</v>
      </c>
      <c r="L26" s="11">
        <f>VLOOKUP($B26,Data!$A$3:$EX$360,(L$4-1979)*4+L$1+2,FALSE)</f>
        <v>15603</v>
      </c>
      <c r="M26" s="11">
        <f>VLOOKUP($B26,Data!$A$3:$EX$360,(M$4-1979)*4+M$1+2,FALSE)</f>
        <v>15299</v>
      </c>
      <c r="N26" s="11">
        <f>VLOOKUP($B26,Data!$A$3:$EX$360,(N$4-1979)*4+N$1+2,FALSE)</f>
        <v>16061</v>
      </c>
      <c r="O26" s="11">
        <f>VLOOKUP($B26,Data!$A$3:$EX$360,(O$4-1979)*4+O$1+2,FALSE)</f>
        <v>16886</v>
      </c>
      <c r="P26" s="11">
        <f>VLOOKUP($B26,Data!$A$3:$EX$360,(P$4-1979)*4+P$1+2,FALSE)</f>
        <v>16453</v>
      </c>
      <c r="Q26" s="11">
        <f>VLOOKUP($B26,Data!$A$3:$EX$360,(Q$4-1979)*4+Q$1+2,FALSE)</f>
        <v>14529</v>
      </c>
      <c r="R26" s="11">
        <f>VLOOKUP($B26,Data!$A$3:$EX$360,(R$4-1979)*4+R$1+2,FALSE)</f>
        <v>15199</v>
      </c>
      <c r="S26" s="11">
        <f>VLOOKUP($B26,Data!$A$3:$EX$360,(S$4-1979)*4+S$1+2,FALSE)</f>
        <v>15938</v>
      </c>
      <c r="T26" s="11">
        <f>VLOOKUP($B26,Data!$A$3:$EX$360,(T$4-1979)*4+T$1+2,FALSE)</f>
        <v>16734</v>
      </c>
      <c r="U26" s="11">
        <f>VLOOKUP($B26,Data!$A$3:$EX$360,(U$4-1979)*4+U$1+2,FALSE)</f>
        <v>17607</v>
      </c>
      <c r="V26" s="11">
        <f>VLOOKUP($B26,Data!$A$3:$EX$360,(V$4-1979)*4+V$1+2,FALSE)</f>
        <v>22410</v>
      </c>
      <c r="W26" s="11">
        <f>VLOOKUP($B26,Data!$A$3:$EX$360,(W$4-1979)*4+W$1+2,FALSE)</f>
        <v>25687</v>
      </c>
      <c r="X26" s="11">
        <f>VLOOKUP($B26,Data!$A$3:$EX$360,(X$4-1979)*4+X$1+2,FALSE)</f>
        <v>22122</v>
      </c>
      <c r="Y26" s="11">
        <f>VLOOKUP($B26,Data!$A$3:$EX$360,(Y$4-1979)*4+Y$1+2,FALSE)</f>
        <v>20984</v>
      </c>
      <c r="Z26" s="11">
        <f>VLOOKUP($B26,Data!$A$3:$EX$360,(Z$4-1979)*4+Z$1+2,FALSE)</f>
        <v>21098</v>
      </c>
      <c r="AA26" s="11">
        <f>VLOOKUP($B26,Data!$A$3:$EX$360,(AA$4-1979)*4+AA$1+2,FALSE)</f>
        <v>20399</v>
      </c>
      <c r="AB26" s="11">
        <f>VLOOKUP($B26,Data!$A$3:$EX$360,(AB$4-1979)*4+AB$1+2,FALSE)</f>
        <v>15004</v>
      </c>
      <c r="AC26" s="11">
        <f>VLOOKUP($B26,Data!$A$3:$EX$360,(AC$4-1979)*4+AC$1+2,FALSE)</f>
        <v>13437</v>
      </c>
      <c r="AD26" s="11">
        <f>VLOOKUP($B26,Data!$A$3:$EX$360,(AD$4-1979)*4+AD$1+2,FALSE)</f>
        <v>15337</v>
      </c>
      <c r="AE26" s="11">
        <f>VLOOKUP($B26,Data!$A$3:$EX$360,(AE$4-1979)*4+AE$1+2,FALSE)</f>
        <v>17310</v>
      </c>
      <c r="AF26" s="11">
        <f>VLOOKUP($B26,Data!$A$3:$EX$360,(AF$4-1979)*4+AF$1+2,FALSE)</f>
        <v>14489</v>
      </c>
      <c r="AG26" s="11">
        <f>VLOOKUP($B26,Data!$A$3:$EX$360,(AG$4-1979)*4+AG$1+2,FALSE)</f>
        <v>11876</v>
      </c>
      <c r="AH26" s="11">
        <f>VLOOKUP($B26,Data!$A$3:$EX$360,(AH$4-1979)*4+AH$1+2,FALSE)</f>
        <v>11570</v>
      </c>
      <c r="AI26" s="11">
        <f>VLOOKUP($B26,Data!$A$3:$EX$360,(AI$4-1979)*4+AI$1+2,FALSE)</f>
        <v>10990</v>
      </c>
      <c r="AJ26" s="11">
        <f>VLOOKUP($B26,Data!$A$3:$EX$360,(AJ$4-1979)*4+AJ$1+2,FALSE)</f>
        <v>10010</v>
      </c>
      <c r="AK26" s="11">
        <f>VLOOKUP($B26,Data!$A$3:$EX$360,(AK$4-1979)*4+AK$1+2,FALSE)</f>
        <v>9462</v>
      </c>
      <c r="AL26" s="11">
        <f>VLOOKUP($B26,Data!$A$3:$EX$360,(AL$4-1979)*4+AL$1+2,FALSE)</f>
        <v>10030</v>
      </c>
      <c r="AM26" s="11">
        <f>VLOOKUP($B26,Data!$A$3:$EX$360,(AM$4-1979)*4+AM$1+2,FALSE)</f>
        <v>9598</v>
      </c>
      <c r="AN26" s="4">
        <f>VLOOKUP($B26,Data!$A$3:$EX$360,(AN$4-1979)*4+AN$1+2,FALSE)</f>
        <v>0</v>
      </c>
    </row>
    <row r="27" spans="1:40" hidden="1" outlineLevel="2">
      <c r="A27" s="8" t="s">
        <v>48</v>
      </c>
      <c r="B27" s="4" t="s">
        <v>140</v>
      </c>
      <c r="C27" s="11">
        <f>VLOOKUP($B27,Data!$A$3:$EX$360,(C$4-1979)*4+C$1+2,FALSE)</f>
        <v>0</v>
      </c>
      <c r="D27" s="11">
        <f>VLOOKUP($B27,Data!$A$3:$EX$360,(D$4-1979)*4+D$1+2,FALSE)</f>
        <v>0</v>
      </c>
      <c r="E27" s="11">
        <f>VLOOKUP($B27,Data!$A$3:$EX$360,(E$4-1979)*4+E$1+2,FALSE)</f>
        <v>0</v>
      </c>
      <c r="F27" s="11">
        <f>VLOOKUP($B27,Data!$A$3:$EX$360,(F$4-1979)*4+F$1+2,FALSE)</f>
        <v>0</v>
      </c>
      <c r="G27" s="11">
        <f>VLOOKUP($B27,Data!$A$3:$EX$360,(G$4-1979)*4+G$1+2,FALSE)</f>
        <v>0</v>
      </c>
      <c r="H27" s="11">
        <f>VLOOKUP($B27,Data!$A$3:$EX$360,(H$4-1979)*4+H$1+2,FALSE)</f>
        <v>0</v>
      </c>
      <c r="I27" s="11">
        <f>VLOOKUP($B27,Data!$A$3:$EX$360,(I$4-1979)*4+I$1+2,FALSE)</f>
        <v>0</v>
      </c>
      <c r="J27" s="11">
        <f>VLOOKUP($B27,Data!$A$3:$EX$360,(J$4-1979)*4+J$1+2,FALSE)</f>
        <v>0</v>
      </c>
      <c r="K27" s="11">
        <f>VLOOKUP($B27,Data!$A$3:$EX$360,(K$4-1979)*4+K$1+2,FALSE)</f>
        <v>0</v>
      </c>
      <c r="L27" s="11">
        <f>VLOOKUP($B27,Data!$A$3:$EX$360,(L$4-1979)*4+L$1+2,FALSE)</f>
        <v>0</v>
      </c>
      <c r="M27" s="11">
        <f>VLOOKUP($B27,Data!$A$3:$EX$360,(M$4-1979)*4+M$1+2,FALSE)</f>
        <v>0</v>
      </c>
      <c r="N27" s="11">
        <f>VLOOKUP($B27,Data!$A$3:$EX$360,(N$4-1979)*4+N$1+2,FALSE)</f>
        <v>0</v>
      </c>
      <c r="O27" s="11">
        <f>VLOOKUP($B27,Data!$A$3:$EX$360,(O$4-1979)*4+O$1+2,FALSE)</f>
        <v>0</v>
      </c>
      <c r="P27" s="11">
        <f>VLOOKUP($B27,Data!$A$3:$EX$360,(P$4-1979)*4+P$1+2,FALSE)</f>
        <v>0</v>
      </c>
      <c r="Q27" s="11">
        <f>VLOOKUP($B27,Data!$A$3:$EX$360,(Q$4-1979)*4+Q$1+2,FALSE)</f>
        <v>353</v>
      </c>
      <c r="R27" s="11">
        <f>VLOOKUP($B27,Data!$A$3:$EX$360,(R$4-1979)*4+R$1+2,FALSE)</f>
        <v>6865</v>
      </c>
      <c r="S27" s="11">
        <f>VLOOKUP($B27,Data!$A$3:$EX$360,(S$4-1979)*4+S$1+2,FALSE)</f>
        <v>9182</v>
      </c>
      <c r="T27" s="11">
        <f>VLOOKUP($B27,Data!$A$3:$EX$360,(T$4-1979)*4+T$1+2,FALSE)</f>
        <v>17671</v>
      </c>
      <c r="U27" s="11">
        <f>VLOOKUP($B27,Data!$A$3:$EX$360,(U$4-1979)*4+U$1+2,FALSE)</f>
        <v>27635</v>
      </c>
      <c r="V27" s="11">
        <f>VLOOKUP($B27,Data!$A$3:$EX$360,(V$4-1979)*4+V$1+2,FALSE)</f>
        <v>36516</v>
      </c>
      <c r="W27" s="11">
        <f>VLOOKUP($B27,Data!$A$3:$EX$360,(W$4-1979)*4+W$1+2,FALSE)</f>
        <v>47988</v>
      </c>
      <c r="X27" s="11">
        <f>VLOOKUP($B27,Data!$A$3:$EX$360,(X$4-1979)*4+X$1+2,FALSE)</f>
        <v>59662</v>
      </c>
      <c r="Y27" s="11">
        <f>VLOOKUP($B27,Data!$A$3:$EX$360,(Y$4-1979)*4+Y$1+2,FALSE)</f>
        <v>72470</v>
      </c>
      <c r="Z27" s="11">
        <f>VLOOKUP($B27,Data!$A$3:$EX$360,(Z$4-1979)*4+Z$1+2,FALSE)</f>
        <v>80490</v>
      </c>
      <c r="AA27" s="11">
        <f>VLOOKUP($B27,Data!$A$3:$EX$360,(AA$4-1979)*4+AA$1+2,FALSE)</f>
        <v>82366</v>
      </c>
      <c r="AB27" s="11">
        <f>VLOOKUP($B27,Data!$A$3:$EX$360,(AB$4-1979)*4+AB$1+2,FALSE)</f>
        <v>86074</v>
      </c>
      <c r="AC27" s="11">
        <f>VLOOKUP($B27,Data!$A$3:$EX$360,(AC$4-1979)*4+AC$1+2,FALSE)</f>
        <v>89822</v>
      </c>
      <c r="AD27" s="11">
        <f>VLOOKUP($B27,Data!$A$3:$EX$360,(AD$4-1979)*4+AD$1+2,FALSE)</f>
        <v>108664</v>
      </c>
      <c r="AE27" s="11">
        <f>VLOOKUP($B27,Data!$A$3:$EX$360,(AE$4-1979)*4+AE$1+2,FALSE)</f>
        <v>115657</v>
      </c>
      <c r="AF27" s="11">
        <f>VLOOKUP($B27,Data!$A$3:$EX$360,(AF$4-1979)*4+AF$1+2,FALSE)</f>
        <v>135152</v>
      </c>
      <c r="AG27" s="11">
        <f>VLOOKUP($B27,Data!$A$3:$EX$360,(AG$4-1979)*4+AG$1+2,FALSE)</f>
        <v>232650</v>
      </c>
      <c r="AH27" s="11">
        <f>VLOOKUP($B27,Data!$A$3:$EX$360,(AH$4-1979)*4+AH$1+2,FALSE)</f>
        <v>363784</v>
      </c>
      <c r="AI27" s="11">
        <f>VLOOKUP($B27,Data!$A$3:$EX$360,(AI$4-1979)*4+AI$1+2,FALSE)</f>
        <v>494759</v>
      </c>
      <c r="AJ27" s="11">
        <f>VLOOKUP($B27,Data!$A$3:$EX$360,(AJ$4-1979)*4+AJ$1+2,FALSE)</f>
        <v>622248</v>
      </c>
      <c r="AK27" s="11">
        <f>VLOOKUP($B27,Data!$A$3:$EX$360,(AK$4-1979)*4+AK$1+2,FALSE)</f>
        <v>735517</v>
      </c>
      <c r="AL27" s="11">
        <f>VLOOKUP($B27,Data!$A$3:$EX$360,(AL$4-1979)*4+AL$1+2,FALSE)</f>
        <v>846248</v>
      </c>
      <c r="AM27" s="11">
        <f>VLOOKUP($B27,Data!$A$3:$EX$360,(AM$4-1979)*4+AM$1+2,FALSE)</f>
        <v>949665</v>
      </c>
      <c r="AN27" s="4">
        <f>VLOOKUP($B27,Data!$A$3:$EX$360,(AN$4-1979)*4+AN$1+2,FALSE)</f>
        <v>0</v>
      </c>
    </row>
    <row r="28" spans="1:40" hidden="1" outlineLevel="2">
      <c r="A28" s="8" t="s">
        <v>33</v>
      </c>
      <c r="B28" s="4" t="s">
        <v>178</v>
      </c>
      <c r="C28" s="11">
        <f>VLOOKUP($B28,Data!$A$3:$EX$360,(C$4-1979)*4+C$1+2,FALSE)</f>
        <v>1119</v>
      </c>
      <c r="D28" s="11">
        <f>VLOOKUP($B28,Data!$A$3:$EX$360,(D$4-1979)*4+D$1+2,FALSE)</f>
        <v>1201</v>
      </c>
      <c r="E28" s="11">
        <f>VLOOKUP($B28,Data!$A$3:$EX$360,(E$4-1979)*4+E$1+2,FALSE)</f>
        <v>1260</v>
      </c>
      <c r="F28" s="11">
        <f>VLOOKUP($B28,Data!$A$3:$EX$360,(F$4-1979)*4+F$1+2,FALSE)</f>
        <v>1226</v>
      </c>
      <c r="G28" s="11">
        <f>VLOOKUP($B28,Data!$A$3:$EX$360,(G$4-1979)*4+G$1+2,FALSE)</f>
        <v>1180</v>
      </c>
      <c r="H28" s="11">
        <f>VLOOKUP($B28,Data!$A$3:$EX$360,(H$4-1979)*4+H$1+2,FALSE)</f>
        <v>1135</v>
      </c>
      <c r="I28" s="11">
        <f>VLOOKUP($B28,Data!$A$3:$EX$360,(I$4-1979)*4+I$1+2,FALSE)</f>
        <v>1130</v>
      </c>
      <c r="J28" s="11">
        <f>VLOOKUP($B28,Data!$A$3:$EX$360,(J$4-1979)*4+J$1+2,FALSE)</f>
        <v>1302</v>
      </c>
      <c r="K28" s="11">
        <f>VLOOKUP($B28,Data!$A$3:$EX$360,(K$4-1979)*4+K$1+2,FALSE)</f>
        <v>1682</v>
      </c>
      <c r="L28" s="11">
        <f>VLOOKUP($B28,Data!$A$3:$EX$360,(L$4-1979)*4+L$1+2,FALSE)</f>
        <v>1025</v>
      </c>
      <c r="M28" s="11">
        <f>VLOOKUP($B28,Data!$A$3:$EX$360,(M$4-1979)*4+M$1+2,FALSE)</f>
        <v>1000</v>
      </c>
      <c r="N28" s="11">
        <f>VLOOKUP($B28,Data!$A$3:$EX$360,(N$4-1979)*4+N$1+2,FALSE)</f>
        <v>976</v>
      </c>
      <c r="O28" s="11">
        <f>VLOOKUP($B28,Data!$A$3:$EX$360,(O$4-1979)*4+O$1+2,FALSE)</f>
        <v>963</v>
      </c>
      <c r="P28" s="11">
        <f>VLOOKUP($B28,Data!$A$3:$EX$360,(P$4-1979)*4+P$1+2,FALSE)</f>
        <v>922</v>
      </c>
      <c r="Q28" s="11">
        <f>VLOOKUP($B28,Data!$A$3:$EX$360,(Q$4-1979)*4+Q$1+2,FALSE)</f>
        <v>884</v>
      </c>
      <c r="R28" s="11">
        <f>VLOOKUP($B28,Data!$A$3:$EX$360,(R$4-1979)*4+R$1+2,FALSE)</f>
        <v>880</v>
      </c>
      <c r="S28" s="11">
        <f>VLOOKUP($B28,Data!$A$3:$EX$360,(S$4-1979)*4+S$1+2,FALSE)</f>
        <v>932</v>
      </c>
      <c r="T28" s="11">
        <f>VLOOKUP($B28,Data!$A$3:$EX$360,(T$4-1979)*4+T$1+2,FALSE)</f>
        <v>951</v>
      </c>
      <c r="U28" s="11">
        <f>VLOOKUP($B28,Data!$A$3:$EX$360,(U$4-1979)*4+U$1+2,FALSE)</f>
        <v>952</v>
      </c>
      <c r="V28" s="11">
        <f>VLOOKUP($B28,Data!$A$3:$EX$360,(V$4-1979)*4+V$1+2,FALSE)</f>
        <v>938</v>
      </c>
      <c r="W28" s="11">
        <f>VLOOKUP($B28,Data!$A$3:$EX$360,(W$4-1979)*4+W$1+2,FALSE)</f>
        <v>922</v>
      </c>
      <c r="X28" s="11">
        <f>VLOOKUP($B28,Data!$A$3:$EX$360,(X$4-1979)*4+X$1+2,FALSE)</f>
        <v>907</v>
      </c>
      <c r="Y28" s="11">
        <f>VLOOKUP($B28,Data!$A$3:$EX$360,(Y$4-1979)*4+Y$1+2,FALSE)</f>
        <v>869</v>
      </c>
      <c r="Z28" s="11">
        <f>VLOOKUP($B28,Data!$A$3:$EX$360,(Z$4-1979)*4+Z$1+2,FALSE)</f>
        <v>815</v>
      </c>
      <c r="AA28" s="11">
        <f>VLOOKUP($B28,Data!$A$3:$EX$360,(AA$4-1979)*4+AA$1+2,FALSE)</f>
        <v>757</v>
      </c>
      <c r="AB28" s="11">
        <f>VLOOKUP($B28,Data!$A$3:$EX$360,(AB$4-1979)*4+AB$1+2,FALSE)</f>
        <v>705</v>
      </c>
      <c r="AC28" s="11">
        <f>VLOOKUP($B28,Data!$A$3:$EX$360,(AC$4-1979)*4+AC$1+2,FALSE)</f>
        <v>665</v>
      </c>
      <c r="AD28" s="11">
        <f>VLOOKUP($B28,Data!$A$3:$EX$360,(AD$4-1979)*4+AD$1+2,FALSE)</f>
        <v>634</v>
      </c>
      <c r="AE28" s="11">
        <f>VLOOKUP($B28,Data!$A$3:$EX$360,(AE$4-1979)*4+AE$1+2,FALSE)</f>
        <v>600</v>
      </c>
      <c r="AF28" s="11">
        <f>VLOOKUP($B28,Data!$A$3:$EX$360,(AF$4-1979)*4+AF$1+2,FALSE)</f>
        <v>566</v>
      </c>
      <c r="AG28" s="11">
        <f>VLOOKUP($B28,Data!$A$3:$EX$360,(AG$4-1979)*4+AG$1+2,FALSE)</f>
        <v>532</v>
      </c>
      <c r="AH28" s="11">
        <f>VLOOKUP($B28,Data!$A$3:$EX$360,(AH$4-1979)*4+AH$1+2,FALSE)</f>
        <v>493</v>
      </c>
      <c r="AI28" s="11">
        <f>VLOOKUP($B28,Data!$A$3:$EX$360,(AI$4-1979)*4+AI$1+2,FALSE)</f>
        <v>455</v>
      </c>
      <c r="AJ28" s="11">
        <f>VLOOKUP($B28,Data!$A$3:$EX$360,(AJ$4-1979)*4+AJ$1+2,FALSE)</f>
        <v>414</v>
      </c>
      <c r="AK28" s="11">
        <f>VLOOKUP($B28,Data!$A$3:$EX$360,(AK$4-1979)*4+AK$1+2,FALSE)</f>
        <v>375</v>
      </c>
      <c r="AL28" s="11">
        <f>VLOOKUP($B28,Data!$A$3:$EX$360,(AL$4-1979)*4+AL$1+2,FALSE)</f>
        <v>337</v>
      </c>
      <c r="AM28" s="11">
        <f>VLOOKUP($B28,Data!$A$3:$EX$360,(AM$4-1979)*4+AM$1+2,FALSE)</f>
        <v>299</v>
      </c>
      <c r="AN28" s="4">
        <f>VLOOKUP($B28,Data!$A$3:$EX$360,(AN$4-1979)*4+AN$1+2,FALSE)</f>
        <v>0</v>
      </c>
    </row>
    <row r="29" spans="1:40" hidden="1" outlineLevel="2">
      <c r="A29" s="8" t="s">
        <v>34</v>
      </c>
      <c r="B29" s="4" t="s">
        <v>390</v>
      </c>
      <c r="C29" s="11">
        <f>VLOOKUP("FL313069205.Q",Data!$A$3:$EX$360,(C$4-1979)*4+C$1+2,FALSE)-VLOOKUP("FL213169203.Q",Data!$A$3:$EX$360,(C$4-1979)*4+C$1+2,FALSE)</f>
        <v>99174</v>
      </c>
      <c r="D29" s="11">
        <f>VLOOKUP("FL313069205.Q",Data!$A$3:$EX$360,(D$4-1979)*4+D$1+2,FALSE)-VLOOKUP("FL213169203.Q",Data!$A$3:$EX$360,(D$4-1979)*4+D$1+2,FALSE)</f>
        <v>114692</v>
      </c>
      <c r="E29" s="11">
        <f>VLOOKUP("FL313069205.Q",Data!$A$3:$EX$360,(E$4-1979)*4+E$1+2,FALSE)-VLOOKUP("FL213169203.Q",Data!$A$3:$EX$360,(E$4-1979)*4+E$1+2,FALSE)</f>
        <v>132736</v>
      </c>
      <c r="F29" s="11">
        <f>VLOOKUP("FL313069205.Q",Data!$A$3:$EX$360,(F$4-1979)*4+F$1+2,FALSE)-VLOOKUP("FL213169203.Q",Data!$A$3:$EX$360,(F$4-1979)*4+F$1+2,FALSE)</f>
        <v>145656</v>
      </c>
      <c r="G29" s="11">
        <f>VLOOKUP("FL313069205.Q",Data!$A$3:$EX$360,(G$4-1979)*4+G$1+2,FALSE)-VLOOKUP("FL213169203.Q",Data!$A$3:$EX$360,(G$4-1979)*4+G$1+2,FALSE)</f>
        <v>152137</v>
      </c>
      <c r="H29" s="11">
        <f>VLOOKUP("FL313069205.Q",Data!$A$3:$EX$360,(H$4-1979)*4+H$1+2,FALSE)-VLOOKUP("FL213169203.Q",Data!$A$3:$EX$360,(H$4-1979)*4+H$1+2,FALSE)</f>
        <v>160616</v>
      </c>
      <c r="I29" s="11">
        <f>VLOOKUP("FL313069205.Q",Data!$A$3:$EX$360,(I$4-1979)*4+I$1+2,FALSE)-VLOOKUP("FL213169203.Q",Data!$A$3:$EX$360,(I$4-1979)*4+I$1+2,FALSE)</f>
        <v>169416</v>
      </c>
      <c r="J29" s="11">
        <f>VLOOKUP("FL313069205.Q",Data!$A$3:$EX$360,(J$4-1979)*4+J$1+2,FALSE)-VLOOKUP("FL213169203.Q",Data!$A$3:$EX$360,(J$4-1979)*4+J$1+2,FALSE)</f>
        <v>174533</v>
      </c>
      <c r="K29" s="11">
        <f>VLOOKUP("FL313069205.Q",Data!$A$3:$EX$360,(K$4-1979)*4+K$1+2,FALSE)-VLOOKUP("FL213169203.Q",Data!$A$3:$EX$360,(K$4-1979)*4+K$1+2,FALSE)</f>
        <v>166641</v>
      </c>
      <c r="L29" s="11">
        <f>VLOOKUP("FL313069205.Q",Data!$A$3:$EX$360,(L$4-1979)*4+L$1+2,FALSE)-VLOOKUP("FL213169203.Q",Data!$A$3:$EX$360,(L$4-1979)*4+L$1+2,FALSE)</f>
        <v>158777</v>
      </c>
      <c r="M29" s="11">
        <f>VLOOKUP("FL313069205.Q",Data!$A$3:$EX$360,(M$4-1979)*4+M$1+2,FALSE)-VLOOKUP("FL213169203.Q",Data!$A$3:$EX$360,(M$4-1979)*4+M$1+2,FALSE)</f>
        <v>151754</v>
      </c>
      <c r="N29" s="11">
        <f>VLOOKUP("FL313069205.Q",Data!$A$3:$EX$360,(N$4-1979)*4+N$1+2,FALSE)-VLOOKUP("FL213169203.Q",Data!$A$3:$EX$360,(N$4-1979)*4+N$1+2,FALSE)</f>
        <v>149069</v>
      </c>
      <c r="O29" s="11">
        <f>VLOOKUP("FL313069205.Q",Data!$A$3:$EX$360,(O$4-1979)*4+O$1+2,FALSE)-VLOOKUP("FL213169203.Q",Data!$A$3:$EX$360,(O$4-1979)*4+O$1+2,FALSE)</f>
        <v>141169</v>
      </c>
      <c r="P29" s="11">
        <f>VLOOKUP("FL313069205.Q",Data!$A$3:$EX$360,(P$4-1979)*4+P$1+2,FALSE)-VLOOKUP("FL213169203.Q",Data!$A$3:$EX$360,(P$4-1979)*4+P$1+2,FALSE)</f>
        <v>141326</v>
      </c>
      <c r="Q29" s="11">
        <f>VLOOKUP("FL313069205.Q",Data!$A$3:$EX$360,(Q$4-1979)*4+Q$1+2,FALSE)-VLOOKUP("FL213169203.Q",Data!$A$3:$EX$360,(Q$4-1979)*4+Q$1+2,FALSE)</f>
        <v>131580</v>
      </c>
      <c r="R29" s="11">
        <f>VLOOKUP("FL313069205.Q",Data!$A$3:$EX$360,(R$4-1979)*4+R$1+2,FALSE)-VLOOKUP("FL213169203.Q",Data!$A$3:$EX$360,(R$4-1979)*4+R$1+2,FALSE)</f>
        <v>133211</v>
      </c>
      <c r="S29" s="11">
        <f>VLOOKUP("FL313069205.Q",Data!$A$3:$EX$360,(S$4-1979)*4+S$1+2,FALSE)-VLOOKUP("FL213169203.Q",Data!$A$3:$EX$360,(S$4-1979)*4+S$1+2,FALSE)</f>
        <v>119742</v>
      </c>
      <c r="T29" s="11">
        <f>VLOOKUP("FL313069205.Q",Data!$A$3:$EX$360,(T$4-1979)*4+T$1+2,FALSE)-VLOOKUP("FL213169203.Q",Data!$A$3:$EX$360,(T$4-1979)*4+T$1+2,FALSE)</f>
        <v>127315</v>
      </c>
      <c r="U29" s="11">
        <f>VLOOKUP("FL313069205.Q",Data!$A$3:$EX$360,(U$4-1979)*4+U$1+2,FALSE)-VLOOKUP("FL213169203.Q",Data!$A$3:$EX$360,(U$4-1979)*4+U$1+2,FALSE)</f>
        <v>128224</v>
      </c>
      <c r="V29" s="11">
        <f>VLOOKUP("FL313069205.Q",Data!$A$3:$EX$360,(V$4-1979)*4+V$1+2,FALSE)-VLOOKUP("FL213169203.Q",Data!$A$3:$EX$360,(V$4-1979)*4+V$1+2,FALSE)</f>
        <v>125814</v>
      </c>
      <c r="W29" s="11">
        <f>VLOOKUP("FL313069205.Q",Data!$A$3:$EX$360,(W$4-1979)*4+W$1+2,FALSE)-VLOOKUP("FL213169203.Q",Data!$A$3:$EX$360,(W$4-1979)*4+W$1+2,FALSE)</f>
        <v>120604</v>
      </c>
      <c r="X29" s="11">
        <f>VLOOKUP("FL313069205.Q",Data!$A$3:$EX$360,(X$4-1979)*4+X$1+2,FALSE)-VLOOKUP("FL213169203.Q",Data!$A$3:$EX$360,(X$4-1979)*4+X$1+2,FALSE)</f>
        <v>117476</v>
      </c>
      <c r="Y29" s="11">
        <f>VLOOKUP("FL313069205.Q",Data!$A$3:$EX$360,(Y$4-1979)*4+Y$1+2,FALSE)-VLOOKUP("FL213169203.Q",Data!$A$3:$EX$360,(Y$4-1979)*4+Y$1+2,FALSE)</f>
        <v>109587</v>
      </c>
      <c r="Z29" s="11">
        <f>VLOOKUP("FL313069205.Q",Data!$A$3:$EX$360,(Z$4-1979)*4+Z$1+2,FALSE)-VLOOKUP("FL213169203.Q",Data!$A$3:$EX$360,(Z$4-1979)*4+Z$1+2,FALSE)</f>
        <v>108488</v>
      </c>
      <c r="AA29" s="11">
        <f>VLOOKUP("FL313069205.Q",Data!$A$3:$EX$360,(AA$4-1979)*4+AA$1+2,FALSE)-VLOOKUP("FL213169203.Q",Data!$A$3:$EX$360,(AA$4-1979)*4+AA$1+2,FALSE)</f>
        <v>106642</v>
      </c>
      <c r="AB29" s="11">
        <f>VLOOKUP("FL313069205.Q",Data!$A$3:$EX$360,(AB$4-1979)*4+AB$1+2,FALSE)-VLOOKUP("FL213169203.Q",Data!$A$3:$EX$360,(AB$4-1979)*4+AB$1+2,FALSE)</f>
        <v>103333</v>
      </c>
      <c r="AC29" s="11">
        <f>VLOOKUP("FL313069205.Q",Data!$A$3:$EX$360,(AC$4-1979)*4+AC$1+2,FALSE)-VLOOKUP("FL213169203.Q",Data!$A$3:$EX$360,(AC$4-1979)*4+AC$1+2,FALSE)</f>
        <v>93517</v>
      </c>
      <c r="AD29" s="11">
        <f>VLOOKUP("FL313069205.Q",Data!$A$3:$EX$360,(AD$4-1979)*4+AD$1+2,FALSE)-VLOOKUP("FL213169203.Q",Data!$A$3:$EX$360,(AD$4-1979)*4+AD$1+2,FALSE)</f>
        <v>93499</v>
      </c>
      <c r="AE29" s="11">
        <f>VLOOKUP("FL313069205.Q",Data!$A$3:$EX$360,(AE$4-1979)*4+AE$1+2,FALSE)-VLOOKUP("FL213169203.Q",Data!$A$3:$EX$360,(AE$4-1979)*4+AE$1+2,FALSE)</f>
        <v>90573</v>
      </c>
      <c r="AF29" s="11">
        <f>VLOOKUP("FL313069205.Q",Data!$A$3:$EX$360,(AF$4-1979)*4+AF$1+2,FALSE)-VLOOKUP("FL213169203.Q",Data!$A$3:$EX$360,(AF$4-1979)*4+AF$1+2,FALSE)</f>
        <v>95847</v>
      </c>
      <c r="AG29" s="11">
        <f>VLOOKUP("FL313069205.Q",Data!$A$3:$EX$360,(AG$4-1979)*4+AG$1+2,FALSE)-VLOOKUP("FL213169203.Q",Data!$A$3:$EX$360,(AG$4-1979)*4+AG$1+2,FALSE)</f>
        <v>161263</v>
      </c>
      <c r="AH29" s="11">
        <f>VLOOKUP("FL313069205.Q",Data!$A$3:$EX$360,(AH$4-1979)*4+AH$1+2,FALSE)-VLOOKUP("FL213169203.Q",Data!$A$3:$EX$360,(AH$4-1979)*4+AH$1+2,FALSE)</f>
        <v>164068</v>
      </c>
      <c r="AI29" s="11">
        <f>VLOOKUP("FL313069205.Q",Data!$A$3:$EX$360,(AI$4-1979)*4+AI$1+2,FALSE)-VLOOKUP("FL213169203.Q",Data!$A$3:$EX$360,(AI$4-1979)*4+AI$1+2,FALSE)</f>
        <v>168004</v>
      </c>
      <c r="AJ29" s="11">
        <f>VLOOKUP("FL313069205.Q",Data!$A$3:$EX$360,(AJ$4-1979)*4+AJ$1+2,FALSE)-VLOOKUP("FL213169203.Q",Data!$A$3:$EX$360,(AJ$4-1979)*4+AJ$1+2,FALSE)</f>
        <v>170064</v>
      </c>
      <c r="AK29" s="11">
        <f>VLOOKUP("FL313069205.Q",Data!$A$3:$EX$360,(AK$4-1979)*4+AK$1+2,FALSE)-VLOOKUP("FL213169203.Q",Data!$A$3:$EX$360,(AK$4-1979)*4+AK$1+2,FALSE)</f>
        <v>176757</v>
      </c>
      <c r="AL29" s="11">
        <f>VLOOKUP("FL313069205.Q",Data!$A$3:$EX$360,(AL$4-1979)*4+AL$1+2,FALSE)-VLOOKUP("FL213169203.Q",Data!$A$3:$EX$360,(AL$4-1979)*4+AL$1+2,FALSE)</f>
        <v>178428</v>
      </c>
      <c r="AM29" s="11">
        <f>VLOOKUP("FL313069205.Q",Data!$A$3:$EX$360,(AM$4-1979)*4+AM$1+2,FALSE)-VLOOKUP("FL213169203.Q",Data!$A$3:$EX$360,(AM$4-1979)*4+AM$1+2,FALSE)</f>
        <v>181065</v>
      </c>
      <c r="AN29" s="4">
        <f>VLOOKUP("FL313069205.Q",Data!$A$3:$EX$360,(AN$4-1979)*4+AN$1+2,FALSE)-VLOOKUP("FL213169203.Q",Data!$A$3:$EX$360,(AN$4-1979)*4+AN$1+2,FALSE)</f>
        <v>0</v>
      </c>
    </row>
    <row r="30" spans="1:40" outlineLevel="1" collapsed="1">
      <c r="A30" s="7" t="s">
        <v>15</v>
      </c>
      <c r="B30" s="4" t="s">
        <v>396</v>
      </c>
      <c r="C30" s="11">
        <f>VLOOKUP("FL314023005.Q",Data!$A$3:$EX$360,(C$4-1979)*4+C$1+2,FALSE)+VLOOKUP("FL213065005.Q",Data!$A$3:$EX$360,(C$4-1979)*4+C$1+2,FALSE)+VLOOKUP("FL223065043.Q",Data!$A$3:$EX$360,(C$4-1979)*4+C$1+2,FALSE)-VLOOKUP("FL213169203.Q",Data!$A$3:$EX$360,(C$4-1979)*4+C$1+2,FALSE)</f>
        <v>168039</v>
      </c>
      <c r="D30" s="11">
        <f>VLOOKUP("FL314023005.Q",Data!$A$3:$EX$360,(D$4-1979)*4+D$1+2,FALSE)+VLOOKUP("FL213065005.Q",Data!$A$3:$EX$360,(D$4-1979)*4+D$1+2,FALSE)+VLOOKUP("FL223065043.Q",Data!$A$3:$EX$360,(D$4-1979)*4+D$1+2,FALSE)-VLOOKUP("FL213169203.Q",Data!$A$3:$EX$360,(D$4-1979)*4+D$1+2,FALSE)</f>
        <v>202213</v>
      </c>
      <c r="E30" s="11">
        <f>VLOOKUP("FL314023005.Q",Data!$A$3:$EX$360,(E$4-1979)*4+E$1+2,FALSE)+VLOOKUP("FL213065005.Q",Data!$A$3:$EX$360,(E$4-1979)*4+E$1+2,FALSE)+VLOOKUP("FL223065043.Q",Data!$A$3:$EX$360,(E$4-1979)*4+E$1+2,FALSE)-VLOOKUP("FL213169203.Q",Data!$A$3:$EX$360,(E$4-1979)*4+E$1+2,FALSE)</f>
        <v>234566</v>
      </c>
      <c r="F30" s="11">
        <f>VLOOKUP("FL314023005.Q",Data!$A$3:$EX$360,(F$4-1979)*4+F$1+2,FALSE)+VLOOKUP("FL213065005.Q",Data!$A$3:$EX$360,(F$4-1979)*4+F$1+2,FALSE)+VLOOKUP("FL223065043.Q",Data!$A$3:$EX$360,(F$4-1979)*4+F$1+2,FALSE)-VLOOKUP("FL213169203.Q",Data!$A$3:$EX$360,(F$4-1979)*4+F$1+2,FALSE)</f>
        <v>256309</v>
      </c>
      <c r="G30" s="11">
        <f>VLOOKUP("FL314023005.Q",Data!$A$3:$EX$360,(G$4-1979)*4+G$1+2,FALSE)+VLOOKUP("FL213065005.Q",Data!$A$3:$EX$360,(G$4-1979)*4+G$1+2,FALSE)+VLOOKUP("FL223065043.Q",Data!$A$3:$EX$360,(G$4-1979)*4+G$1+2,FALSE)-VLOOKUP("FL213169203.Q",Data!$A$3:$EX$360,(G$4-1979)*4+G$1+2,FALSE)</f>
        <v>272728</v>
      </c>
      <c r="H30" s="11">
        <f>VLOOKUP("FL314023005.Q",Data!$A$3:$EX$360,(H$4-1979)*4+H$1+2,FALSE)+VLOOKUP("FL213065005.Q",Data!$A$3:$EX$360,(H$4-1979)*4+H$1+2,FALSE)+VLOOKUP("FL223065043.Q",Data!$A$3:$EX$360,(H$4-1979)*4+H$1+2,FALSE)-VLOOKUP("FL213169203.Q",Data!$A$3:$EX$360,(H$4-1979)*4+H$1+2,FALSE)</f>
        <v>292868</v>
      </c>
      <c r="I30" s="11">
        <f>VLOOKUP("FL314023005.Q",Data!$A$3:$EX$360,(I$4-1979)*4+I$1+2,FALSE)+VLOOKUP("FL213065005.Q",Data!$A$3:$EX$360,(I$4-1979)*4+I$1+2,FALSE)+VLOOKUP("FL223065043.Q",Data!$A$3:$EX$360,(I$4-1979)*4+I$1+2,FALSE)-VLOOKUP("FL213169203.Q",Data!$A$3:$EX$360,(I$4-1979)*4+I$1+2,FALSE)</f>
        <v>313366</v>
      </c>
      <c r="J30" s="11">
        <f>VLOOKUP("FL314023005.Q",Data!$A$3:$EX$360,(J$4-1979)*4+J$1+2,FALSE)+VLOOKUP("FL213065005.Q",Data!$A$3:$EX$360,(J$4-1979)*4+J$1+2,FALSE)+VLOOKUP("FL223065043.Q",Data!$A$3:$EX$360,(J$4-1979)*4+J$1+2,FALSE)-VLOOKUP("FL213169203.Q",Data!$A$3:$EX$360,(J$4-1979)*4+J$1+2,FALSE)</f>
        <v>331747</v>
      </c>
      <c r="K30" s="11">
        <f>VLOOKUP("FL314023005.Q",Data!$A$3:$EX$360,(K$4-1979)*4+K$1+2,FALSE)+VLOOKUP("FL213065005.Q",Data!$A$3:$EX$360,(K$4-1979)*4+K$1+2,FALSE)+VLOOKUP("FL223065043.Q",Data!$A$3:$EX$360,(K$4-1979)*4+K$1+2,FALSE)-VLOOKUP("FL213169203.Q",Data!$A$3:$EX$360,(K$4-1979)*4+K$1+2,FALSE)</f>
        <v>327419</v>
      </c>
      <c r="L30" s="11">
        <f>VLOOKUP("FL314023005.Q",Data!$A$3:$EX$360,(L$4-1979)*4+L$1+2,FALSE)+VLOOKUP("FL213065005.Q",Data!$A$3:$EX$360,(L$4-1979)*4+L$1+2,FALSE)+VLOOKUP("FL223065043.Q",Data!$A$3:$EX$360,(L$4-1979)*4+L$1+2,FALSE)-VLOOKUP("FL213169203.Q",Data!$A$3:$EX$360,(L$4-1979)*4+L$1+2,FALSE)</f>
        <v>322069</v>
      </c>
      <c r="M30" s="11">
        <f>VLOOKUP("FL314023005.Q",Data!$A$3:$EX$360,(M$4-1979)*4+M$1+2,FALSE)+VLOOKUP("FL213065005.Q",Data!$A$3:$EX$360,(M$4-1979)*4+M$1+2,FALSE)+VLOOKUP("FL223065043.Q",Data!$A$3:$EX$360,(M$4-1979)*4+M$1+2,FALSE)-VLOOKUP("FL213169203.Q",Data!$A$3:$EX$360,(M$4-1979)*4+M$1+2,FALSE)</f>
        <v>320299</v>
      </c>
      <c r="N30" s="11">
        <f>VLOOKUP("FL314023005.Q",Data!$A$3:$EX$360,(N$4-1979)*4+N$1+2,FALSE)+VLOOKUP("FL213065005.Q",Data!$A$3:$EX$360,(N$4-1979)*4+N$1+2,FALSE)+VLOOKUP("FL223065043.Q",Data!$A$3:$EX$360,(N$4-1979)*4+N$1+2,FALSE)-VLOOKUP("FL213169203.Q",Data!$A$3:$EX$360,(N$4-1979)*4+N$1+2,FALSE)</f>
        <v>359180</v>
      </c>
      <c r="O30" s="11">
        <f>VLOOKUP("FL314023005.Q",Data!$A$3:$EX$360,(O$4-1979)*4+O$1+2,FALSE)+VLOOKUP("FL213065005.Q",Data!$A$3:$EX$360,(O$4-1979)*4+O$1+2,FALSE)+VLOOKUP("FL223065043.Q",Data!$A$3:$EX$360,(O$4-1979)*4+O$1+2,FALSE)-VLOOKUP("FL213169203.Q",Data!$A$3:$EX$360,(O$4-1979)*4+O$1+2,FALSE)</f>
        <v>371029</v>
      </c>
      <c r="P30" s="11">
        <f>VLOOKUP("FL314023005.Q",Data!$A$3:$EX$360,(P$4-1979)*4+P$1+2,FALSE)+VLOOKUP("FL213065005.Q",Data!$A$3:$EX$360,(P$4-1979)*4+P$1+2,FALSE)+VLOOKUP("FL223065043.Q",Data!$A$3:$EX$360,(P$4-1979)*4+P$1+2,FALSE)-VLOOKUP("FL213169203.Q",Data!$A$3:$EX$360,(P$4-1979)*4+P$1+2,FALSE)</f>
        <v>358730</v>
      </c>
      <c r="Q30" s="11">
        <f>VLOOKUP("FL314023005.Q",Data!$A$3:$EX$360,(Q$4-1979)*4+Q$1+2,FALSE)+VLOOKUP("FL213065005.Q",Data!$A$3:$EX$360,(Q$4-1979)*4+Q$1+2,FALSE)+VLOOKUP("FL223065043.Q",Data!$A$3:$EX$360,(Q$4-1979)*4+Q$1+2,FALSE)-VLOOKUP("FL213169203.Q",Data!$A$3:$EX$360,(Q$4-1979)*4+Q$1+2,FALSE)</f>
        <v>340650</v>
      </c>
      <c r="R30" s="11">
        <f>VLOOKUP("FL314023005.Q",Data!$A$3:$EX$360,(R$4-1979)*4+R$1+2,FALSE)+VLOOKUP("FL213065005.Q",Data!$A$3:$EX$360,(R$4-1979)*4+R$1+2,FALSE)+VLOOKUP("FL223065043.Q",Data!$A$3:$EX$360,(R$4-1979)*4+R$1+2,FALSE)-VLOOKUP("FL213169203.Q",Data!$A$3:$EX$360,(R$4-1979)*4+R$1+2,FALSE)</f>
        <v>337662</v>
      </c>
      <c r="S30" s="11">
        <f>VLOOKUP("FL314023005.Q",Data!$A$3:$EX$360,(S$4-1979)*4+S$1+2,FALSE)+VLOOKUP("FL213065005.Q",Data!$A$3:$EX$360,(S$4-1979)*4+S$1+2,FALSE)+VLOOKUP("FL223065043.Q",Data!$A$3:$EX$360,(S$4-1979)*4+S$1+2,FALSE)-VLOOKUP("FL213169203.Q",Data!$A$3:$EX$360,(S$4-1979)*4+S$1+2,FALSE)</f>
        <v>317092</v>
      </c>
      <c r="T30" s="11">
        <f>VLOOKUP("FL314023005.Q",Data!$A$3:$EX$360,(T$4-1979)*4+T$1+2,FALSE)+VLOOKUP("FL213065005.Q",Data!$A$3:$EX$360,(T$4-1979)*4+T$1+2,FALSE)+VLOOKUP("FL223065043.Q",Data!$A$3:$EX$360,(T$4-1979)*4+T$1+2,FALSE)-VLOOKUP("FL213169203.Q",Data!$A$3:$EX$360,(T$4-1979)*4+T$1+2,FALSE)</f>
        <v>330572</v>
      </c>
      <c r="U30" s="11">
        <f>VLOOKUP("FL314023005.Q",Data!$A$3:$EX$360,(U$4-1979)*4+U$1+2,FALSE)+VLOOKUP("FL213065005.Q",Data!$A$3:$EX$360,(U$4-1979)*4+U$1+2,FALSE)+VLOOKUP("FL223065043.Q",Data!$A$3:$EX$360,(U$4-1979)*4+U$1+2,FALSE)-VLOOKUP("FL213169203.Q",Data!$A$3:$EX$360,(U$4-1979)*4+U$1+2,FALSE)</f>
        <v>341463</v>
      </c>
      <c r="V30" s="11">
        <f>VLOOKUP("FL314023005.Q",Data!$A$3:$EX$360,(V$4-1979)*4+V$1+2,FALSE)+VLOOKUP("FL213065005.Q",Data!$A$3:$EX$360,(V$4-1979)*4+V$1+2,FALSE)+VLOOKUP("FL223065043.Q",Data!$A$3:$EX$360,(V$4-1979)*4+V$1+2,FALSE)-VLOOKUP("FL213169203.Q",Data!$A$3:$EX$360,(V$4-1979)*4+V$1+2,FALSE)</f>
        <v>357930</v>
      </c>
      <c r="W30" s="11">
        <f>VLOOKUP("FL314023005.Q",Data!$A$3:$EX$360,(W$4-1979)*4+W$1+2,FALSE)+VLOOKUP("FL213065005.Q",Data!$A$3:$EX$360,(W$4-1979)*4+W$1+2,FALSE)+VLOOKUP("FL223065043.Q",Data!$A$3:$EX$360,(W$4-1979)*4+W$1+2,FALSE)-VLOOKUP("FL213169203.Q",Data!$A$3:$EX$360,(W$4-1979)*4+W$1+2,FALSE)</f>
        <v>404747</v>
      </c>
      <c r="X30" s="11">
        <f>VLOOKUP("FL314023005.Q",Data!$A$3:$EX$360,(X$4-1979)*4+X$1+2,FALSE)+VLOOKUP("FL213065005.Q",Data!$A$3:$EX$360,(X$4-1979)*4+X$1+2,FALSE)+VLOOKUP("FL223065043.Q",Data!$A$3:$EX$360,(X$4-1979)*4+X$1+2,FALSE)-VLOOKUP("FL213169203.Q",Data!$A$3:$EX$360,(X$4-1979)*4+X$1+2,FALSE)</f>
        <v>406356</v>
      </c>
      <c r="Y30" s="11">
        <f>VLOOKUP("FL314023005.Q",Data!$A$3:$EX$360,(Y$4-1979)*4+Y$1+2,FALSE)+VLOOKUP("FL213065005.Q",Data!$A$3:$EX$360,(Y$4-1979)*4+Y$1+2,FALSE)+VLOOKUP("FL223065043.Q",Data!$A$3:$EX$360,(Y$4-1979)*4+Y$1+2,FALSE)-VLOOKUP("FL213169203.Q",Data!$A$3:$EX$360,(Y$4-1979)*4+Y$1+2,FALSE)</f>
        <v>408157</v>
      </c>
      <c r="Z30" s="11">
        <f>VLOOKUP("FL314023005.Q",Data!$A$3:$EX$360,(Z$4-1979)*4+Z$1+2,FALSE)+VLOOKUP("FL213065005.Q",Data!$A$3:$EX$360,(Z$4-1979)*4+Z$1+2,FALSE)+VLOOKUP("FL223065043.Q",Data!$A$3:$EX$360,(Z$4-1979)*4+Z$1+2,FALSE)-VLOOKUP("FL213169203.Q",Data!$A$3:$EX$360,(Z$4-1979)*4+Z$1+2,FALSE)</f>
        <v>410322</v>
      </c>
      <c r="AA30" s="11">
        <f>VLOOKUP("FL314023005.Q",Data!$A$3:$EX$360,(AA$4-1979)*4+AA$1+2,FALSE)+VLOOKUP("FL213065005.Q",Data!$A$3:$EX$360,(AA$4-1979)*4+AA$1+2,FALSE)+VLOOKUP("FL223065043.Q",Data!$A$3:$EX$360,(AA$4-1979)*4+AA$1+2,FALSE)-VLOOKUP("FL213169203.Q",Data!$A$3:$EX$360,(AA$4-1979)*4+AA$1+2,FALSE)</f>
        <v>411916</v>
      </c>
      <c r="AB30" s="11">
        <f>VLOOKUP("FL314023005.Q",Data!$A$3:$EX$360,(AB$4-1979)*4+AB$1+2,FALSE)+VLOOKUP("FL213065005.Q",Data!$A$3:$EX$360,(AB$4-1979)*4+AB$1+2,FALSE)+VLOOKUP("FL223065043.Q",Data!$A$3:$EX$360,(AB$4-1979)*4+AB$1+2,FALSE)-VLOOKUP("FL213169203.Q",Data!$A$3:$EX$360,(AB$4-1979)*4+AB$1+2,FALSE)</f>
        <v>422938</v>
      </c>
      <c r="AC30" s="11">
        <f>VLOOKUP("FL314023005.Q",Data!$A$3:$EX$360,(AC$4-1979)*4+AC$1+2,FALSE)+VLOOKUP("FL213065005.Q",Data!$A$3:$EX$360,(AC$4-1979)*4+AC$1+2,FALSE)+VLOOKUP("FL223065043.Q",Data!$A$3:$EX$360,(AC$4-1979)*4+AC$1+2,FALSE)-VLOOKUP("FL213169203.Q",Data!$A$3:$EX$360,(AC$4-1979)*4+AC$1+2,FALSE)</f>
        <v>433162</v>
      </c>
      <c r="AD30" s="11">
        <f>VLOOKUP("FL314023005.Q",Data!$A$3:$EX$360,(AD$4-1979)*4+AD$1+2,FALSE)+VLOOKUP("FL213065005.Q",Data!$A$3:$EX$360,(AD$4-1979)*4+AD$1+2,FALSE)+VLOOKUP("FL223065043.Q",Data!$A$3:$EX$360,(AD$4-1979)*4+AD$1+2,FALSE)-VLOOKUP("FL213169203.Q",Data!$A$3:$EX$360,(AD$4-1979)*4+AD$1+2,FALSE)</f>
        <v>473833</v>
      </c>
      <c r="AE30" s="11">
        <f>VLOOKUP("FL314023005.Q",Data!$A$3:$EX$360,(AE$4-1979)*4+AE$1+2,FALSE)+VLOOKUP("FL213065005.Q",Data!$A$3:$EX$360,(AE$4-1979)*4+AE$1+2,FALSE)+VLOOKUP("FL223065043.Q",Data!$A$3:$EX$360,(AE$4-1979)*4+AE$1+2,FALSE)-VLOOKUP("FL213169203.Q",Data!$A$3:$EX$360,(AE$4-1979)*4+AE$1+2,FALSE)</f>
        <v>500399</v>
      </c>
      <c r="AF30" s="11">
        <f>VLOOKUP("FL314023005.Q",Data!$A$3:$EX$360,(AF$4-1979)*4+AF$1+2,FALSE)+VLOOKUP("FL213065005.Q",Data!$A$3:$EX$360,(AF$4-1979)*4+AF$1+2,FALSE)+VLOOKUP("FL223065043.Q",Data!$A$3:$EX$360,(AF$4-1979)*4+AF$1+2,FALSE)-VLOOKUP("FL213169203.Q",Data!$A$3:$EX$360,(AF$4-1979)*4+AF$1+2,FALSE)</f>
        <v>529238</v>
      </c>
      <c r="AG30" s="11">
        <f>VLOOKUP("FL314023005.Q",Data!$A$3:$EX$360,(AG$4-1979)*4+AG$1+2,FALSE)+VLOOKUP("FL213065005.Q",Data!$A$3:$EX$360,(AG$4-1979)*4+AG$1+2,FALSE)+VLOOKUP("FL223065043.Q",Data!$A$3:$EX$360,(AG$4-1979)*4+AG$1+2,FALSE)-VLOOKUP("FL213169203.Q",Data!$A$3:$EX$360,(AG$4-1979)*4+AG$1+2,FALSE)</f>
        <v>708783</v>
      </c>
      <c r="AH30" s="11">
        <f>VLOOKUP("FL314023005.Q",Data!$A$3:$EX$360,(AH$4-1979)*4+AH$1+2,FALSE)+VLOOKUP("FL213065005.Q",Data!$A$3:$EX$360,(AH$4-1979)*4+AH$1+2,FALSE)+VLOOKUP("FL223065043.Q",Data!$A$3:$EX$360,(AH$4-1979)*4+AH$1+2,FALSE)-VLOOKUP("FL213169203.Q",Data!$A$3:$EX$360,(AH$4-1979)*4+AH$1+2,FALSE)</f>
        <v>851337</v>
      </c>
      <c r="AI30" s="11">
        <f>VLOOKUP("FL314023005.Q",Data!$A$3:$EX$360,(AI$4-1979)*4+AI$1+2,FALSE)+VLOOKUP("FL213065005.Q",Data!$A$3:$EX$360,(AI$4-1979)*4+AI$1+2,FALSE)+VLOOKUP("FL223065043.Q",Data!$A$3:$EX$360,(AI$4-1979)*4+AI$1+2,FALSE)-VLOOKUP("FL213169203.Q",Data!$A$3:$EX$360,(AI$4-1979)*4+AI$1+2,FALSE)</f>
        <v>986921</v>
      </c>
      <c r="AJ30" s="11">
        <f>VLOOKUP("FL314023005.Q",Data!$A$3:$EX$360,(AJ$4-1979)*4+AJ$1+2,FALSE)+VLOOKUP("FL213065005.Q",Data!$A$3:$EX$360,(AJ$4-1979)*4+AJ$1+2,FALSE)+VLOOKUP("FL223065043.Q",Data!$A$3:$EX$360,(AJ$4-1979)*4+AJ$1+2,FALSE)-VLOOKUP("FL213169203.Q",Data!$A$3:$EX$360,(AJ$4-1979)*4+AJ$1+2,FALSE)</f>
        <v>1120450</v>
      </c>
      <c r="AK30" s="11">
        <f>VLOOKUP("FL314023005.Q",Data!$A$3:$EX$360,(AK$4-1979)*4+AK$1+2,FALSE)+VLOOKUP("FL213065005.Q",Data!$A$3:$EX$360,(AK$4-1979)*4+AK$1+2,FALSE)+VLOOKUP("FL223065043.Q",Data!$A$3:$EX$360,(AK$4-1979)*4+AK$1+2,FALSE)-VLOOKUP("FL213169203.Q",Data!$A$3:$EX$360,(AK$4-1979)*4+AK$1+2,FALSE)</f>
        <v>1241611</v>
      </c>
      <c r="AL30" s="11">
        <f>VLOOKUP("FL314023005.Q",Data!$A$3:$EX$360,(AL$4-1979)*4+AL$1+2,FALSE)+VLOOKUP("FL213065005.Q",Data!$A$3:$EX$360,(AL$4-1979)*4+AL$1+2,FALSE)+VLOOKUP("FL223065043.Q",Data!$A$3:$EX$360,(AL$4-1979)*4+AL$1+2,FALSE)-VLOOKUP("FL213169203.Q",Data!$A$3:$EX$360,(AL$4-1979)*4+AL$1+2,FALSE)</f>
        <v>1361471</v>
      </c>
      <c r="AM30" s="11">
        <f>VLOOKUP("FL314023005.Q",Data!$A$3:$EX$360,(AM$4-1979)*4+AM$1+2,FALSE)+VLOOKUP("FL213065005.Q",Data!$A$3:$EX$360,(AM$4-1979)*4+AM$1+2,FALSE)+VLOOKUP("FL223065043.Q",Data!$A$3:$EX$360,(AM$4-1979)*4+AM$1+2,FALSE)-VLOOKUP("FL213169203.Q",Data!$A$3:$EX$360,(AM$4-1979)*4+AM$1+2,FALSE)</f>
        <v>1478734</v>
      </c>
      <c r="AN30" s="4">
        <f>VLOOKUP("FL314023005.Q",Data!$A$3:$EX$360,(AN$4-1979)*4+AN$1+2,FALSE)+VLOOKUP("FL213065005.Q",Data!$A$3:$EX$360,(AN$4-1979)*4+AN$1+2,FALSE)+VLOOKUP("FL223065043.Q",Data!$A$3:$EX$360,(AN$4-1979)*4+AN$1+2,FALSE)-VLOOKUP("FL213169203.Q",Data!$A$3:$EX$360,(AN$4-1979)*4+AN$1+2,FALSE)</f>
        <v>0</v>
      </c>
    </row>
    <row r="31" spans="1:40" outlineLevel="1">
      <c r="A31" s="7" t="s">
        <v>18</v>
      </c>
      <c r="B31" s="4" t="s">
        <v>392</v>
      </c>
      <c r="C31" s="11">
        <f>VLOOKUP("FL313064105.Q",Data!$A$3:$EX$360,(C$4-1979)*4+C$1+2,FALSE)+VLOOKUP("LM213064103.Q",Data!$A$3:$EX$360,(C$4-1979)*4+C$1+2,FALSE)</f>
        <v>0</v>
      </c>
      <c r="D31" s="11">
        <f>VLOOKUP("FL313064105.Q",Data!$A$3:$EX$360,(D$4-1979)*4+D$1+2,FALSE)+VLOOKUP("LM213064103.Q",Data!$A$3:$EX$360,(D$4-1979)*4+D$1+2,FALSE)</f>
        <v>0</v>
      </c>
      <c r="E31" s="11">
        <f>VLOOKUP("FL313064105.Q",Data!$A$3:$EX$360,(E$4-1979)*4+E$1+2,FALSE)+VLOOKUP("LM213064103.Q",Data!$A$3:$EX$360,(E$4-1979)*4+E$1+2,FALSE)</f>
        <v>0</v>
      </c>
      <c r="F31" s="11">
        <f>VLOOKUP("FL313064105.Q",Data!$A$3:$EX$360,(F$4-1979)*4+F$1+2,FALSE)+VLOOKUP("LM213064103.Q",Data!$A$3:$EX$360,(F$4-1979)*4+F$1+2,FALSE)</f>
        <v>0</v>
      </c>
      <c r="G31" s="11">
        <f>VLOOKUP("FL313064105.Q",Data!$A$3:$EX$360,(G$4-1979)*4+G$1+2,FALSE)+VLOOKUP("LM213064103.Q",Data!$A$3:$EX$360,(G$4-1979)*4+G$1+2,FALSE)</f>
        <v>0</v>
      </c>
      <c r="H31" s="11">
        <f>VLOOKUP("FL313064105.Q",Data!$A$3:$EX$360,(H$4-1979)*4+H$1+2,FALSE)+VLOOKUP("LM213064103.Q",Data!$A$3:$EX$360,(H$4-1979)*4+H$1+2,FALSE)</f>
        <v>0</v>
      </c>
      <c r="I31" s="11">
        <f>VLOOKUP("FL313064105.Q",Data!$A$3:$EX$360,(I$4-1979)*4+I$1+2,FALSE)+VLOOKUP("LM213064103.Q",Data!$A$3:$EX$360,(I$4-1979)*4+I$1+2,FALSE)</f>
        <v>0</v>
      </c>
      <c r="J31" s="11">
        <f>VLOOKUP("FL313064105.Q",Data!$A$3:$EX$360,(J$4-1979)*4+J$1+2,FALSE)+VLOOKUP("LM213064103.Q",Data!$A$3:$EX$360,(J$4-1979)*4+J$1+2,FALSE)</f>
        <v>219</v>
      </c>
      <c r="K31" s="11">
        <f>VLOOKUP("FL313064105.Q",Data!$A$3:$EX$360,(K$4-1979)*4+K$1+2,FALSE)+VLOOKUP("LM213064103.Q",Data!$A$3:$EX$360,(K$4-1979)*4+K$1+2,FALSE)</f>
        <v>687</v>
      </c>
      <c r="L31" s="11">
        <f>VLOOKUP("FL313064105.Q",Data!$A$3:$EX$360,(L$4-1979)*4+L$1+2,FALSE)+VLOOKUP("LM213064103.Q",Data!$A$3:$EX$360,(L$4-1979)*4+L$1+2,FALSE)</f>
        <v>1688</v>
      </c>
      <c r="M31" s="11">
        <f>VLOOKUP("FL313064105.Q",Data!$A$3:$EX$360,(M$4-1979)*4+M$1+2,FALSE)+VLOOKUP("LM213064103.Q",Data!$A$3:$EX$360,(M$4-1979)*4+M$1+2,FALSE)</f>
        <v>3250</v>
      </c>
      <c r="N31" s="11">
        <f>VLOOKUP("FL313064105.Q",Data!$A$3:$EX$360,(N$4-1979)*4+N$1+2,FALSE)+VLOOKUP("LM213064103.Q",Data!$A$3:$EX$360,(N$4-1979)*4+N$1+2,FALSE)</f>
        <v>4750</v>
      </c>
      <c r="O31" s="11">
        <f>VLOOKUP("FL313064105.Q",Data!$A$3:$EX$360,(O$4-1979)*4+O$1+2,FALSE)+VLOOKUP("LM213064103.Q",Data!$A$3:$EX$360,(O$4-1979)*4+O$1+2,FALSE)</f>
        <v>6250</v>
      </c>
      <c r="P31" s="11">
        <f>VLOOKUP("FL313064105.Q",Data!$A$3:$EX$360,(P$4-1979)*4+P$1+2,FALSE)+VLOOKUP("LM213064103.Q",Data!$A$3:$EX$360,(P$4-1979)*4+P$1+2,FALSE)</f>
        <v>7750</v>
      </c>
      <c r="Q31" s="11">
        <f>VLOOKUP("FL313064105.Q",Data!$A$3:$EX$360,(Q$4-1979)*4+Q$1+2,FALSE)+VLOOKUP("LM213064103.Q",Data!$A$3:$EX$360,(Q$4-1979)*4+Q$1+2,FALSE)</f>
        <v>9267</v>
      </c>
      <c r="R31" s="11">
        <f>VLOOKUP("FL313064105.Q",Data!$A$3:$EX$360,(R$4-1979)*4+R$1+2,FALSE)+VLOOKUP("LM213064103.Q",Data!$A$3:$EX$360,(R$4-1979)*4+R$1+2,FALSE)</f>
        <v>10598</v>
      </c>
      <c r="S31" s="11">
        <f>VLOOKUP("FL313064105.Q",Data!$A$3:$EX$360,(S$4-1979)*4+S$1+2,FALSE)+VLOOKUP("LM213064103.Q",Data!$A$3:$EX$360,(S$4-1979)*4+S$1+2,FALSE)</f>
        <v>26415</v>
      </c>
      <c r="T31" s="11">
        <f>VLOOKUP("FL313064105.Q",Data!$A$3:$EX$360,(T$4-1979)*4+T$1+2,FALSE)+VLOOKUP("LM213064103.Q",Data!$A$3:$EX$360,(T$4-1979)*4+T$1+2,FALSE)</f>
        <v>46898</v>
      </c>
      <c r="U31" s="11">
        <f>VLOOKUP("FL313064105.Q",Data!$A$3:$EX$360,(U$4-1979)*4+U$1+2,FALSE)+VLOOKUP("LM213064103.Q",Data!$A$3:$EX$360,(U$4-1979)*4+U$1+2,FALSE)</f>
        <v>78426</v>
      </c>
      <c r="V31" s="11">
        <f>VLOOKUP("FL313064105.Q",Data!$A$3:$EX$360,(V$4-1979)*4+V$1+2,FALSE)+VLOOKUP("LM213064103.Q",Data!$A$3:$EX$360,(V$4-1979)*4+V$1+2,FALSE)</f>
        <v>98549</v>
      </c>
      <c r="W31" s="11">
        <f>VLOOKUP("FL313064105.Q",Data!$A$3:$EX$360,(W$4-1979)*4+W$1+2,FALSE)+VLOOKUP("LM213064103.Q",Data!$A$3:$EX$360,(W$4-1979)*4+W$1+2,FALSE)</f>
        <v>98289</v>
      </c>
      <c r="X31" s="11">
        <f>VLOOKUP("FL313064105.Q",Data!$A$3:$EX$360,(X$4-1979)*4+X$1+2,FALSE)+VLOOKUP("LM213064103.Q",Data!$A$3:$EX$360,(X$4-1979)*4+X$1+2,FALSE)</f>
        <v>93214</v>
      </c>
      <c r="Y31" s="11">
        <f>VLOOKUP("FL313064105.Q",Data!$A$3:$EX$360,(Y$4-1979)*4+Y$1+2,FALSE)+VLOOKUP("LM213064103.Q",Data!$A$3:$EX$360,(Y$4-1979)*4+Y$1+2,FALSE)</f>
        <v>87973</v>
      </c>
      <c r="Z31" s="11">
        <f>VLOOKUP("FL313064105.Q",Data!$A$3:$EX$360,(Z$4-1979)*4+Z$1+2,FALSE)+VLOOKUP("LM213064103.Q",Data!$A$3:$EX$360,(Z$4-1979)*4+Z$1+2,FALSE)</f>
        <v>79254</v>
      </c>
      <c r="AA31" s="11">
        <f>VLOOKUP("FL313064105.Q",Data!$A$3:$EX$360,(AA$4-1979)*4+AA$1+2,FALSE)+VLOOKUP("LM213064103.Q",Data!$A$3:$EX$360,(AA$4-1979)*4+AA$1+2,FALSE)</f>
        <v>93383</v>
      </c>
      <c r="AB31" s="11">
        <f>VLOOKUP("FL313064105.Q",Data!$A$3:$EX$360,(AB$4-1979)*4+AB$1+2,FALSE)+VLOOKUP("LM213064103.Q",Data!$A$3:$EX$360,(AB$4-1979)*4+AB$1+2,FALSE)</f>
        <v>107248</v>
      </c>
      <c r="AC31" s="11">
        <f>VLOOKUP("FL313064105.Q",Data!$A$3:$EX$360,(AC$4-1979)*4+AC$1+2,FALSE)+VLOOKUP("LM213064103.Q",Data!$A$3:$EX$360,(AC$4-1979)*4+AC$1+2,FALSE)</f>
        <v>116215</v>
      </c>
      <c r="AD31" s="11">
        <f>VLOOKUP("FL313064105.Q",Data!$A$3:$EX$360,(AD$4-1979)*4+AD$1+2,FALSE)+VLOOKUP("LM213064103.Q",Data!$A$3:$EX$360,(AD$4-1979)*4+AD$1+2,FALSE)</f>
        <v>133138</v>
      </c>
      <c r="AE31" s="11">
        <f>VLOOKUP("FL313064105.Q",Data!$A$3:$EX$360,(AE$4-1979)*4+AE$1+2,FALSE)+VLOOKUP("LM213064103.Q",Data!$A$3:$EX$360,(AE$4-1979)*4+AE$1+2,FALSE)</f>
        <v>141893</v>
      </c>
      <c r="AF31" s="11">
        <f>VLOOKUP("FL313064105.Q",Data!$A$3:$EX$360,(AF$4-1979)*4+AF$1+2,FALSE)+VLOOKUP("LM213064103.Q",Data!$A$3:$EX$360,(AF$4-1979)*4+AF$1+2,FALSE)</f>
        <v>279539</v>
      </c>
      <c r="AG31" s="11">
        <f>VLOOKUP("FL313064105.Q",Data!$A$3:$EX$360,(AG$4-1979)*4+AG$1+2,FALSE)+VLOOKUP("LM213064103.Q",Data!$A$3:$EX$360,(AG$4-1979)*4+AG$1+2,FALSE)</f>
        <v>179719</v>
      </c>
      <c r="AH31" s="11">
        <f>VLOOKUP("FL313064105.Q",Data!$A$3:$EX$360,(AH$4-1979)*4+AH$1+2,FALSE)+VLOOKUP("LM213064103.Q",Data!$A$3:$EX$360,(AH$4-1979)*4+AH$1+2,FALSE)</f>
        <v>176895</v>
      </c>
      <c r="AI31" s="11">
        <f>VLOOKUP("FL313064105.Q",Data!$A$3:$EX$360,(AI$4-1979)*4+AI$1+2,FALSE)+VLOOKUP("LM213064103.Q",Data!$A$3:$EX$360,(AI$4-1979)*4+AI$1+2,FALSE)</f>
        <v>182806</v>
      </c>
      <c r="AJ31" s="11">
        <f>VLOOKUP("FL313064105.Q",Data!$A$3:$EX$360,(AJ$4-1979)*4+AJ$1+2,FALSE)+VLOOKUP("LM213064103.Q",Data!$A$3:$EX$360,(AJ$4-1979)*4+AJ$1+2,FALSE)</f>
        <v>178541</v>
      </c>
      <c r="AK31" s="11">
        <f>VLOOKUP("FL313064105.Q",Data!$A$3:$EX$360,(AK$4-1979)*4+AK$1+2,FALSE)+VLOOKUP("LM213064103.Q",Data!$A$3:$EX$360,(AK$4-1979)*4+AK$1+2,FALSE)</f>
        <v>197498</v>
      </c>
      <c r="AL31" s="11">
        <f>VLOOKUP("FL313064105.Q",Data!$A$3:$EX$360,(AL$4-1979)*4+AL$1+2,FALSE)+VLOOKUP("LM213064103.Q",Data!$A$3:$EX$360,(AL$4-1979)*4+AL$1+2,FALSE)</f>
        <v>207042</v>
      </c>
      <c r="AM31" s="11">
        <f>VLOOKUP("FL313064105.Q",Data!$A$3:$EX$360,(AM$4-1979)*4+AM$1+2,FALSE)+VLOOKUP("LM213064103.Q",Data!$A$3:$EX$360,(AM$4-1979)*4+AM$1+2,FALSE)</f>
        <v>211461</v>
      </c>
      <c r="AN31" s="4">
        <f>VLOOKUP("FL313064105.Q",Data!$A$3:$EX$360,(AN$4-1979)*4+AN$1+2,FALSE)+VLOOKUP("LM213064103.Q",Data!$A$3:$EX$360,(AN$4-1979)*4+AN$1+2,FALSE)</f>
        <v>0</v>
      </c>
    </row>
    <row r="32" spans="1:40" outlineLevel="1">
      <c r="A32" s="7" t="s">
        <v>291</v>
      </c>
      <c r="B32" s="4" t="s">
        <v>391</v>
      </c>
      <c r="C32" s="11">
        <f>VLOOKUP("FL343064133.Q",Data!$A$3:$EX$360,(C$4-1979)*4+C$1+2,FALSE)+VLOOKUP("LM223064145.Q",Data!$A$3:$EX$360,(C$4-1979)*4+C$1+2,FALSE)</f>
        <v>37100</v>
      </c>
      <c r="D32" s="11">
        <f>VLOOKUP("FL343064133.Q",Data!$A$3:$EX$360,(D$4-1979)*4+D$1+2,FALSE)+VLOOKUP("LM223064145.Q",Data!$A$3:$EX$360,(D$4-1979)*4+D$1+2,FALSE)</f>
        <v>44300</v>
      </c>
      <c r="E32" s="11">
        <f>VLOOKUP("FL343064133.Q",Data!$A$3:$EX$360,(E$4-1979)*4+E$1+2,FALSE)+VLOOKUP("LM223064145.Q",Data!$A$3:$EX$360,(E$4-1979)*4+E$1+2,FALSE)</f>
        <v>47800</v>
      </c>
      <c r="F32" s="11">
        <f>VLOOKUP("FL343064133.Q",Data!$A$3:$EX$360,(F$4-1979)*4+F$1+2,FALSE)+VLOOKUP("LM223064145.Q",Data!$A$3:$EX$360,(F$4-1979)*4+F$1+2,FALSE)</f>
        <v>60200</v>
      </c>
      <c r="G32" s="11">
        <f>VLOOKUP("FL343064133.Q",Data!$A$3:$EX$360,(G$4-1979)*4+G$1+2,FALSE)+VLOOKUP("LM223064145.Q",Data!$A$3:$EX$360,(G$4-1979)*4+G$1+2,FALSE)</f>
        <v>89641</v>
      </c>
      <c r="H32" s="11">
        <f>VLOOKUP("FL343064133.Q",Data!$A$3:$EX$360,(H$4-1979)*4+H$1+2,FALSE)+VLOOKUP("LM223064145.Q",Data!$A$3:$EX$360,(H$4-1979)*4+H$1+2,FALSE)</f>
        <v>96514</v>
      </c>
      <c r="I32" s="11">
        <f>VLOOKUP("FL343064133.Q",Data!$A$3:$EX$360,(I$4-1979)*4+I$1+2,FALSE)+VLOOKUP("LM223064145.Q",Data!$A$3:$EX$360,(I$4-1979)*4+I$1+2,FALSE)</f>
        <v>120071</v>
      </c>
      <c r="J32" s="11">
        <f>VLOOKUP("FL343064133.Q",Data!$A$3:$EX$360,(J$4-1979)*4+J$1+2,FALSE)+VLOOKUP("LM223064145.Q",Data!$A$3:$EX$360,(J$4-1979)*4+J$1+2,FALSE)</f>
        <v>150215</v>
      </c>
      <c r="K32" s="11">
        <f>VLOOKUP("FL343064133.Q",Data!$A$3:$EX$360,(K$4-1979)*4+K$1+2,FALSE)+VLOOKUP("LM223064145.Q",Data!$A$3:$EX$360,(K$4-1979)*4+K$1+2,FALSE)</f>
        <v>170087</v>
      </c>
      <c r="L32" s="11">
        <f>VLOOKUP("FL343064133.Q",Data!$A$3:$EX$360,(L$4-1979)*4+L$1+2,FALSE)+VLOOKUP("LM223064145.Q",Data!$A$3:$EX$360,(L$4-1979)*4+L$1+2,FALSE)</f>
        <v>212634</v>
      </c>
      <c r="M32" s="11">
        <f>VLOOKUP("FL343064133.Q",Data!$A$3:$EX$360,(M$4-1979)*4+M$1+2,FALSE)+VLOOKUP("LM223064145.Q",Data!$A$3:$EX$360,(M$4-1979)*4+M$1+2,FALSE)</f>
        <v>277832</v>
      </c>
      <c r="N32" s="11">
        <f>VLOOKUP("FL343064133.Q",Data!$A$3:$EX$360,(N$4-1979)*4+N$1+2,FALSE)+VLOOKUP("LM223064145.Q",Data!$A$3:$EX$360,(N$4-1979)*4+N$1+2,FALSE)</f>
        <v>284569</v>
      </c>
      <c r="O32" s="11">
        <f>VLOOKUP("FL343064133.Q",Data!$A$3:$EX$360,(O$4-1979)*4+O$1+2,FALSE)+VLOOKUP("LM223064145.Q",Data!$A$3:$EX$360,(O$4-1979)*4+O$1+2,FALSE)</f>
        <v>394962</v>
      </c>
      <c r="P32" s="11">
        <f>VLOOKUP("FL343064133.Q",Data!$A$3:$EX$360,(P$4-1979)*4+P$1+2,FALSE)+VLOOKUP("LM223064145.Q",Data!$A$3:$EX$360,(P$4-1979)*4+P$1+2,FALSE)</f>
        <v>431666</v>
      </c>
      <c r="Q32" s="11">
        <f>VLOOKUP("FL343064133.Q",Data!$A$3:$EX$360,(Q$4-1979)*4+Q$1+2,FALSE)+VLOOKUP("LM223064145.Q",Data!$A$3:$EX$360,(Q$4-1979)*4+Q$1+2,FALSE)</f>
        <v>506221</v>
      </c>
      <c r="R32" s="11">
        <f>VLOOKUP("FL343064133.Q",Data!$A$3:$EX$360,(R$4-1979)*4+R$1+2,FALSE)+VLOOKUP("LM223064145.Q",Data!$A$3:$EX$360,(R$4-1979)*4+R$1+2,FALSE)</f>
        <v>521682</v>
      </c>
      <c r="S32" s="11">
        <f>VLOOKUP("FL343064133.Q",Data!$A$3:$EX$360,(S$4-1979)*4+S$1+2,FALSE)+VLOOKUP("LM223064145.Q",Data!$A$3:$EX$360,(S$4-1979)*4+S$1+2,FALSE)</f>
        <v>703520</v>
      </c>
      <c r="T32" s="11">
        <f>VLOOKUP("FL343064133.Q",Data!$A$3:$EX$360,(T$4-1979)*4+T$1+2,FALSE)+VLOOKUP("LM223064145.Q",Data!$A$3:$EX$360,(T$4-1979)*4+T$1+2,FALSE)</f>
        <v>846588</v>
      </c>
      <c r="U32" s="11">
        <f>VLOOKUP("FL343064133.Q",Data!$A$3:$EX$360,(U$4-1979)*4+U$1+2,FALSE)+VLOOKUP("LM223064145.Q",Data!$A$3:$EX$360,(U$4-1979)*4+U$1+2,FALSE)</f>
        <v>1051316</v>
      </c>
      <c r="V32" s="11">
        <f>VLOOKUP("FL343064133.Q",Data!$A$3:$EX$360,(V$4-1979)*4+V$1+2,FALSE)+VLOOKUP("LM223064145.Q",Data!$A$3:$EX$360,(V$4-1979)*4+V$1+2,FALSE)</f>
        <v>1188056</v>
      </c>
      <c r="W32" s="11">
        <f>VLOOKUP("FL343064133.Q",Data!$A$3:$EX$360,(W$4-1979)*4+W$1+2,FALSE)+VLOOKUP("LM223064145.Q",Data!$A$3:$EX$360,(W$4-1979)*4+W$1+2,FALSE)</f>
        <v>1407716</v>
      </c>
      <c r="X32" s="11">
        <f>VLOOKUP("FL343064133.Q",Data!$A$3:$EX$360,(X$4-1979)*4+X$1+2,FALSE)+VLOOKUP("LM223064145.Q",Data!$A$3:$EX$360,(X$4-1979)*4+X$1+2,FALSE)</f>
        <v>1298683</v>
      </c>
      <c r="Y32" s="11">
        <f>VLOOKUP("FL343064133.Q",Data!$A$3:$EX$360,(Y$4-1979)*4+Y$1+2,FALSE)+VLOOKUP("LM223064145.Q",Data!$A$3:$EX$360,(Y$4-1979)*4+Y$1+2,FALSE)</f>
        <v>1260360</v>
      </c>
      <c r="Z32" s="11">
        <f>VLOOKUP("FL343064133.Q",Data!$A$3:$EX$360,(Z$4-1979)*4+Z$1+2,FALSE)+VLOOKUP("LM223064145.Q",Data!$A$3:$EX$360,(Z$4-1979)*4+Z$1+2,FALSE)</f>
        <v>1063426</v>
      </c>
      <c r="AA32" s="11">
        <f>VLOOKUP("FL343064133.Q",Data!$A$3:$EX$360,(AA$4-1979)*4+AA$1+2,FALSE)+VLOOKUP("LM223064145.Q",Data!$A$3:$EX$360,(AA$4-1979)*4+AA$1+2,FALSE)</f>
        <v>1438008</v>
      </c>
      <c r="AB32" s="11">
        <f>VLOOKUP("FL343064133.Q",Data!$A$3:$EX$360,(AB$4-1979)*4+AB$1+2,FALSE)+VLOOKUP("LM223064145.Q",Data!$A$3:$EX$360,(AB$4-1979)*4+AB$1+2,FALSE)</f>
        <v>1574987</v>
      </c>
      <c r="AC32" s="11">
        <f>VLOOKUP("FL343064133.Q",Data!$A$3:$EX$360,(AC$4-1979)*4+AC$1+2,FALSE)+VLOOKUP("LM223064145.Q",Data!$A$3:$EX$360,(AC$4-1979)*4+AC$1+2,FALSE)</f>
        <v>1623311</v>
      </c>
      <c r="AD32" s="11">
        <f>VLOOKUP("FL343064133.Q",Data!$A$3:$EX$360,(AD$4-1979)*4+AD$1+2,FALSE)+VLOOKUP("LM223064145.Q",Data!$A$3:$EX$360,(AD$4-1979)*4+AD$1+2,FALSE)</f>
        <v>1784070</v>
      </c>
      <c r="AE32" s="11">
        <f>VLOOKUP("FL343064133.Q",Data!$A$3:$EX$360,(AE$4-1979)*4+AE$1+2,FALSE)+VLOOKUP("LM223064145.Q",Data!$A$3:$EX$360,(AE$4-1979)*4+AE$1+2,FALSE)</f>
        <v>1893912</v>
      </c>
      <c r="AF32" s="11">
        <f>VLOOKUP("FL343064133.Q",Data!$A$3:$EX$360,(AF$4-1979)*4+AF$1+2,FALSE)+VLOOKUP("LM223064145.Q",Data!$A$3:$EX$360,(AF$4-1979)*4+AF$1+2,FALSE)</f>
        <v>1238435</v>
      </c>
      <c r="AG32" s="11">
        <f>VLOOKUP("FL343064133.Q",Data!$A$3:$EX$360,(AG$4-1979)*4+AG$1+2,FALSE)+VLOOKUP("LM223064145.Q",Data!$A$3:$EX$360,(AG$4-1979)*4+AG$1+2,FALSE)</f>
        <v>1577793</v>
      </c>
      <c r="AH32" s="11">
        <f>VLOOKUP("FL343064133.Q",Data!$A$3:$EX$360,(AH$4-1979)*4+AH$1+2,FALSE)+VLOOKUP("LM223064145.Q",Data!$A$3:$EX$360,(AH$4-1979)*4+AH$1+2,FALSE)</f>
        <v>1741155</v>
      </c>
      <c r="AI32" s="11">
        <f>VLOOKUP("FL343064133.Q",Data!$A$3:$EX$360,(AI$4-1979)*4+AI$1+2,FALSE)+VLOOKUP("LM223064145.Q",Data!$A$3:$EX$360,(AI$4-1979)*4+AI$1+2,FALSE)</f>
        <v>1665642</v>
      </c>
      <c r="AJ32" s="11">
        <f>VLOOKUP("FL343064133.Q",Data!$A$3:$EX$360,(AJ$4-1979)*4+AJ$1+2,FALSE)+VLOOKUP("LM223064145.Q",Data!$A$3:$EX$360,(AJ$4-1979)*4+AJ$1+2,FALSE)</f>
        <v>1820489</v>
      </c>
      <c r="AK32" s="11">
        <f>VLOOKUP("FL343064133.Q",Data!$A$3:$EX$360,(AK$4-1979)*4+AK$1+2,FALSE)+VLOOKUP("LM223064145.Q",Data!$A$3:$EX$360,(AK$4-1979)*4+AK$1+2,FALSE)</f>
        <v>2183243</v>
      </c>
      <c r="AL32" s="11">
        <f>VLOOKUP("FL343064133.Q",Data!$A$3:$EX$360,(AL$4-1979)*4+AL$1+2,FALSE)+VLOOKUP("LM223064145.Q",Data!$A$3:$EX$360,(AL$4-1979)*4+AL$1+2,FALSE)</f>
        <v>2268304</v>
      </c>
      <c r="AM32" s="11">
        <f>VLOOKUP("FL343064133.Q",Data!$A$3:$EX$360,(AM$4-1979)*4+AM$1+2,FALSE)+VLOOKUP("LM223064145.Q",Data!$A$3:$EX$360,(AM$4-1979)*4+AM$1+2,FALSE)</f>
        <v>2165957</v>
      </c>
      <c r="AN32" s="4">
        <f>VLOOKUP("FL343064133.Q",Data!$A$3:$EX$360,(AN$4-1979)*4+AN$1+2,FALSE)+VLOOKUP("LM223064145.Q",Data!$A$3:$EX$360,(AN$4-1979)*4+AN$1+2,FALSE)</f>
        <v>0</v>
      </c>
    </row>
    <row r="33" spans="1:40" outlineLevel="1">
      <c r="A33" s="7" t="s">
        <v>28</v>
      </c>
      <c r="B33" s="4" t="s">
        <v>154</v>
      </c>
      <c r="C33" s="11">
        <f>VLOOKUP($B33,Data!$A$3:$EX$360,(C$4-1979)*4+C$1+2,FALSE)</f>
        <v>0</v>
      </c>
      <c r="D33" s="11">
        <f>VLOOKUP($B33,Data!$A$3:$EX$360,(D$4-1979)*4+D$1+2,FALSE)</f>
        <v>0</v>
      </c>
      <c r="E33" s="11">
        <f>VLOOKUP($B33,Data!$A$3:$EX$360,(E$4-1979)*4+E$1+2,FALSE)</f>
        <v>0</v>
      </c>
      <c r="F33" s="11">
        <f>VLOOKUP($B33,Data!$A$3:$EX$360,(F$4-1979)*4+F$1+2,FALSE)</f>
        <v>0</v>
      </c>
      <c r="G33" s="11">
        <f>VLOOKUP($B33,Data!$A$3:$EX$360,(G$4-1979)*4+G$1+2,FALSE)</f>
        <v>0</v>
      </c>
      <c r="H33" s="11">
        <f>VLOOKUP($B33,Data!$A$3:$EX$360,(H$4-1979)*4+H$1+2,FALSE)</f>
        <v>0</v>
      </c>
      <c r="I33" s="11">
        <f>VLOOKUP($B33,Data!$A$3:$EX$360,(I$4-1979)*4+I$1+2,FALSE)</f>
        <v>0</v>
      </c>
      <c r="J33" s="11">
        <f>VLOOKUP($B33,Data!$A$3:$EX$360,(J$4-1979)*4+J$1+2,FALSE)</f>
        <v>0</v>
      </c>
      <c r="K33" s="11">
        <f>VLOOKUP($B33,Data!$A$3:$EX$360,(K$4-1979)*4+K$1+2,FALSE)</f>
        <v>0</v>
      </c>
      <c r="L33" s="11">
        <f>VLOOKUP($B33,Data!$A$3:$EX$360,(L$4-1979)*4+L$1+2,FALSE)</f>
        <v>94</v>
      </c>
      <c r="M33" s="11">
        <f>VLOOKUP($B33,Data!$A$3:$EX$360,(M$4-1979)*4+M$1+2,FALSE)</f>
        <v>1531</v>
      </c>
      <c r="N33" s="11">
        <f>VLOOKUP($B33,Data!$A$3:$EX$360,(N$4-1979)*4+N$1+2,FALSE)</f>
        <v>4844</v>
      </c>
      <c r="O33" s="11">
        <f>VLOOKUP($B33,Data!$A$3:$EX$360,(O$4-1979)*4+O$1+2,FALSE)</f>
        <v>9375</v>
      </c>
      <c r="P33" s="11">
        <f>VLOOKUP($B33,Data!$A$3:$EX$360,(P$4-1979)*4+P$1+2,FALSE)</f>
        <v>14875</v>
      </c>
      <c r="Q33" s="11">
        <f>VLOOKUP($B33,Data!$A$3:$EX$360,(Q$4-1979)*4+Q$1+2,FALSE)</f>
        <v>21347</v>
      </c>
      <c r="R33" s="11">
        <f>VLOOKUP($B33,Data!$A$3:$EX$360,(R$4-1979)*4+R$1+2,FALSE)</f>
        <v>29100</v>
      </c>
      <c r="S33" s="11">
        <f>VLOOKUP($B33,Data!$A$3:$EX$360,(S$4-1979)*4+S$1+2,FALSE)</f>
        <v>35000</v>
      </c>
      <c r="T33" s="11">
        <f>VLOOKUP($B33,Data!$A$3:$EX$360,(T$4-1979)*4+T$1+2,FALSE)</f>
        <v>41034</v>
      </c>
      <c r="U33" s="11">
        <f>VLOOKUP($B33,Data!$A$3:$EX$360,(U$4-1979)*4+U$1+2,FALSE)</f>
        <v>33636</v>
      </c>
      <c r="V33" s="11">
        <f>VLOOKUP($B33,Data!$A$3:$EX$360,(V$4-1979)*4+V$1+2,FALSE)</f>
        <v>34137</v>
      </c>
      <c r="W33" s="11">
        <f>VLOOKUP($B33,Data!$A$3:$EX$360,(W$4-1979)*4+W$1+2,FALSE)</f>
        <v>33350</v>
      </c>
      <c r="X33" s="11">
        <f>VLOOKUP($B33,Data!$A$3:$EX$360,(X$4-1979)*4+X$1+2,FALSE)</f>
        <v>30821</v>
      </c>
      <c r="Y33" s="11">
        <f>VLOOKUP($B33,Data!$A$3:$EX$360,(Y$4-1979)*4+Y$1+2,FALSE)</f>
        <v>28139</v>
      </c>
      <c r="Z33" s="11">
        <f>VLOOKUP($B33,Data!$A$3:$EX$360,(Z$4-1979)*4+Z$1+2,FALSE)</f>
        <v>24254</v>
      </c>
      <c r="AA33" s="11">
        <f>VLOOKUP($B33,Data!$A$3:$EX$360,(AA$4-1979)*4+AA$1+2,FALSE)</f>
        <v>29417</v>
      </c>
      <c r="AB33" s="11">
        <f>VLOOKUP($B33,Data!$A$3:$EX$360,(AB$4-1979)*4+AB$1+2,FALSE)</f>
        <v>35669</v>
      </c>
      <c r="AC33" s="11">
        <f>VLOOKUP($B33,Data!$A$3:$EX$360,(AC$4-1979)*4+AC$1+2,FALSE)</f>
        <v>40746</v>
      </c>
      <c r="AD33" s="11">
        <f>VLOOKUP($B33,Data!$A$3:$EX$360,(AD$4-1979)*4+AD$1+2,FALSE)</f>
        <v>49205</v>
      </c>
      <c r="AE33" s="11">
        <f>VLOOKUP($B33,Data!$A$3:$EX$360,(AE$4-1979)*4+AE$1+2,FALSE)</f>
        <v>55082</v>
      </c>
      <c r="AF33" s="11">
        <f>VLOOKUP($B33,Data!$A$3:$EX$360,(AF$4-1979)*4+AF$1+2,FALSE)</f>
        <v>36234</v>
      </c>
      <c r="AG33" s="11">
        <f>VLOOKUP($B33,Data!$A$3:$EX$360,(AG$4-1979)*4+AG$1+2,FALSE)</f>
        <v>48715</v>
      </c>
      <c r="AH33" s="11">
        <f>VLOOKUP($B33,Data!$A$3:$EX$360,(AH$4-1979)*4+AH$1+2,FALSE)</f>
        <v>58764</v>
      </c>
      <c r="AI33" s="11">
        <f>VLOOKUP($B33,Data!$A$3:$EX$360,(AI$4-1979)*4+AI$1+2,FALSE)</f>
        <v>59211</v>
      </c>
      <c r="AJ33" s="11">
        <f>VLOOKUP($B33,Data!$A$3:$EX$360,(AJ$4-1979)*4+AJ$1+2,FALSE)</f>
        <v>66242</v>
      </c>
      <c r="AK33" s="11">
        <f>VLOOKUP($B33,Data!$A$3:$EX$360,(AK$4-1979)*4+AK$1+2,FALSE)</f>
        <v>78497</v>
      </c>
      <c r="AL33" s="11">
        <f>VLOOKUP($B33,Data!$A$3:$EX$360,(AL$4-1979)*4+AL$1+2,FALSE)</f>
        <v>84256</v>
      </c>
      <c r="AM33" s="11">
        <f>VLOOKUP($B33,Data!$A$3:$EX$360,(AM$4-1979)*4+AM$1+2,FALSE)</f>
        <v>86544</v>
      </c>
      <c r="AN33" s="4">
        <f>VLOOKUP($B33,Data!$A$3:$EX$360,(AN$4-1979)*4+AN$1+2,FALSE)</f>
        <v>0</v>
      </c>
    </row>
    <row r="34" spans="1:40" outlineLevel="1">
      <c r="A34" s="7" t="s">
        <v>292</v>
      </c>
      <c r="B34" s="4" t="s">
        <v>293</v>
      </c>
      <c r="C34" s="11">
        <f>VLOOKUP($B34,Data!$A$3:$EX$360,(C$4-1979)*4+C$1+2,FALSE)</f>
        <v>0</v>
      </c>
      <c r="D34" s="11">
        <f>VLOOKUP($B34,Data!$A$3:$EX$360,(D$4-1979)*4+D$1+2,FALSE)</f>
        <v>0</v>
      </c>
      <c r="E34" s="11">
        <f>VLOOKUP($B34,Data!$A$3:$EX$360,(E$4-1979)*4+E$1+2,FALSE)</f>
        <v>0</v>
      </c>
      <c r="F34" s="11">
        <f>VLOOKUP($B34,Data!$A$3:$EX$360,(F$4-1979)*4+F$1+2,FALSE)</f>
        <v>0</v>
      </c>
      <c r="G34" s="11">
        <f>VLOOKUP($B34,Data!$A$3:$EX$360,(G$4-1979)*4+G$1+2,FALSE)</f>
        <v>0</v>
      </c>
      <c r="H34" s="11">
        <f>VLOOKUP($B34,Data!$A$3:$EX$360,(H$4-1979)*4+H$1+2,FALSE)</f>
        <v>0</v>
      </c>
      <c r="I34" s="11">
        <f>VLOOKUP($B34,Data!$A$3:$EX$360,(I$4-1979)*4+I$1+2,FALSE)</f>
        <v>6773</v>
      </c>
      <c r="J34" s="11">
        <f>VLOOKUP($B34,Data!$A$3:$EX$360,(J$4-1979)*4+J$1+2,FALSE)</f>
        <v>5545</v>
      </c>
      <c r="K34" s="11">
        <f>VLOOKUP($B34,Data!$A$3:$EX$360,(K$4-1979)*4+K$1+2,FALSE)</f>
        <v>9098</v>
      </c>
      <c r="L34" s="11">
        <f>VLOOKUP($B34,Data!$A$3:$EX$360,(L$4-1979)*4+L$1+2,FALSE)</f>
        <v>7448</v>
      </c>
      <c r="M34" s="11">
        <f>VLOOKUP($B34,Data!$A$3:$EX$360,(M$4-1979)*4+M$1+2,FALSE)</f>
        <v>7780</v>
      </c>
      <c r="N34" s="11">
        <f>VLOOKUP($B34,Data!$A$3:$EX$360,(N$4-1979)*4+N$1+2,FALSE)</f>
        <v>7772</v>
      </c>
      <c r="O34" s="11">
        <f>VLOOKUP($B34,Data!$A$3:$EX$360,(O$4-1979)*4+O$1+2,FALSE)</f>
        <v>13102</v>
      </c>
      <c r="P34" s="11">
        <f>VLOOKUP($B34,Data!$A$3:$EX$360,(P$4-1979)*4+P$1+2,FALSE)</f>
        <v>17915</v>
      </c>
      <c r="Q34" s="11">
        <f>VLOOKUP($B34,Data!$A$3:$EX$360,(Q$4-1979)*4+Q$1+2,FALSE)</f>
        <v>25631</v>
      </c>
      <c r="R34" s="11">
        <f>VLOOKUP($B34,Data!$A$3:$EX$360,(R$4-1979)*4+R$1+2,FALSE)</f>
        <v>44781</v>
      </c>
      <c r="S34" s="11">
        <f>VLOOKUP($B34,Data!$A$3:$EX$360,(S$4-1979)*4+S$1+2,FALSE)</f>
        <v>62902</v>
      </c>
      <c r="T34" s="11">
        <f>VLOOKUP($B34,Data!$A$3:$EX$360,(T$4-1979)*4+T$1+2,FALSE)</f>
        <v>73182</v>
      </c>
      <c r="U34" s="11">
        <f>VLOOKUP($B34,Data!$A$3:$EX$360,(U$4-1979)*4+U$1+2,FALSE)</f>
        <v>93362</v>
      </c>
      <c r="V34" s="11">
        <f>VLOOKUP($B34,Data!$A$3:$EX$360,(V$4-1979)*4+V$1+2,FALSE)</f>
        <v>115863</v>
      </c>
      <c r="W34" s="11">
        <f>VLOOKUP($B34,Data!$A$3:$EX$360,(W$4-1979)*4+W$1+2,FALSE)</f>
        <v>140858</v>
      </c>
      <c r="X34" s="11">
        <f>VLOOKUP($B34,Data!$A$3:$EX$360,(X$4-1979)*4+X$1+2,FALSE)</f>
        <v>178341</v>
      </c>
      <c r="Y34" s="11">
        <f>VLOOKUP($B34,Data!$A$3:$EX$360,(Y$4-1979)*4+Y$1+2,FALSE)</f>
        <v>184263</v>
      </c>
      <c r="Z34" s="11">
        <f>VLOOKUP($B34,Data!$A$3:$EX$360,(Z$4-1979)*4+Z$1+2,FALSE)</f>
        <v>167385</v>
      </c>
      <c r="AA34" s="11">
        <f>VLOOKUP($B34,Data!$A$3:$EX$360,(AA$4-1979)*4+AA$1+2,FALSE)</f>
        <v>207879</v>
      </c>
      <c r="AB34" s="11">
        <f>VLOOKUP($B34,Data!$A$3:$EX$360,(AB$4-1979)*4+AB$1+2,FALSE)</f>
        <v>249922</v>
      </c>
      <c r="AC34" s="11">
        <f>VLOOKUP($B34,Data!$A$3:$EX$360,(AC$4-1979)*4+AC$1+2,FALSE)</f>
        <v>278131</v>
      </c>
      <c r="AD34" s="11">
        <f>VLOOKUP($B34,Data!$A$3:$EX$360,(AD$4-1979)*4+AD$1+2,FALSE)</f>
        <v>306237</v>
      </c>
      <c r="AE34" s="11">
        <f>VLOOKUP($B34,Data!$A$3:$EX$360,(AE$4-1979)*4+AE$1+2,FALSE)</f>
        <v>294163</v>
      </c>
      <c r="AF34" s="11">
        <f>VLOOKUP($B34,Data!$A$3:$EX$360,(AF$4-1979)*4+AF$1+2,FALSE)</f>
        <v>170072</v>
      </c>
      <c r="AG34" s="11">
        <f>VLOOKUP($B34,Data!$A$3:$EX$360,(AG$4-1979)*4+AG$1+2,FALSE)</f>
        <v>189237</v>
      </c>
      <c r="AH34" s="11">
        <f>VLOOKUP($B34,Data!$A$3:$EX$360,(AH$4-1979)*4+AH$1+2,FALSE)</f>
        <v>203870</v>
      </c>
      <c r="AI34" s="11">
        <f>VLOOKUP($B34,Data!$A$3:$EX$360,(AI$4-1979)*4+AI$1+2,FALSE)</f>
        <v>148349</v>
      </c>
      <c r="AJ34" s="11">
        <f>VLOOKUP($B34,Data!$A$3:$EX$360,(AJ$4-1979)*4+AJ$1+2,FALSE)</f>
        <v>152688</v>
      </c>
      <c r="AK34" s="11">
        <f>VLOOKUP($B34,Data!$A$3:$EX$360,(AK$4-1979)*4+AK$1+2,FALSE)</f>
        <v>216174</v>
      </c>
      <c r="AL34" s="11">
        <f>VLOOKUP($B34,Data!$A$3:$EX$360,(AL$4-1979)*4+AL$1+2,FALSE)</f>
        <v>262537</v>
      </c>
      <c r="AM34" s="11">
        <f>VLOOKUP($B34,Data!$A$3:$EX$360,(AM$4-1979)*4+AM$1+2,FALSE)</f>
        <v>284042</v>
      </c>
      <c r="AN34" s="4">
        <f>VLOOKUP($B34,Data!$A$3:$EX$360,(AN$4-1979)*4+AN$1+2,FALSE)</f>
        <v>0</v>
      </c>
    </row>
    <row r="35" spans="1:40" outlineLevel="1">
      <c r="A35" s="7" t="s">
        <v>52</v>
      </c>
      <c r="B35" s="4" t="s">
        <v>169</v>
      </c>
      <c r="C35" s="11">
        <f>VLOOKUP($B35,Data!$A$3:$EX$360,(C$4-1979)*4+C$1+2,FALSE)</f>
        <v>942</v>
      </c>
      <c r="D35" s="11">
        <f>VLOOKUP($B35,Data!$A$3:$EX$360,(D$4-1979)*4+D$1+2,FALSE)</f>
        <v>1842</v>
      </c>
      <c r="E35" s="11">
        <f>VLOOKUP($B35,Data!$A$3:$EX$360,(E$4-1979)*4+E$1+2,FALSE)</f>
        <v>1573</v>
      </c>
      <c r="F35" s="11">
        <f>VLOOKUP($B35,Data!$A$3:$EX$360,(F$4-1979)*4+F$1+2,FALSE)</f>
        <v>1798</v>
      </c>
      <c r="G35" s="11">
        <f>VLOOKUP($B35,Data!$A$3:$EX$360,(G$4-1979)*4+G$1+2,FALSE)</f>
        <v>1812</v>
      </c>
      <c r="H35" s="11">
        <f>VLOOKUP($B35,Data!$A$3:$EX$360,(H$4-1979)*4+H$1+2,FALSE)</f>
        <v>2088</v>
      </c>
      <c r="I35" s="11">
        <f>VLOOKUP($B35,Data!$A$3:$EX$360,(I$4-1979)*4+I$1+2,FALSE)</f>
        <v>1938</v>
      </c>
      <c r="J35" s="11">
        <f>VLOOKUP($B35,Data!$A$3:$EX$360,(J$4-1979)*4+J$1+2,FALSE)</f>
        <v>927</v>
      </c>
      <c r="K35" s="11">
        <f>VLOOKUP($B35,Data!$A$3:$EX$360,(K$4-1979)*4+K$1+2,FALSE)</f>
        <v>781</v>
      </c>
      <c r="L35" s="11">
        <f>VLOOKUP($B35,Data!$A$3:$EX$360,(L$4-1979)*4+L$1+2,FALSE)</f>
        <v>729</v>
      </c>
      <c r="M35" s="11">
        <f>VLOOKUP($B35,Data!$A$3:$EX$360,(M$4-1979)*4+M$1+2,FALSE)</f>
        <v>586</v>
      </c>
      <c r="N35" s="11">
        <f>VLOOKUP($B35,Data!$A$3:$EX$360,(N$4-1979)*4+N$1+2,FALSE)</f>
        <v>628</v>
      </c>
      <c r="O35" s="11">
        <f>VLOOKUP($B35,Data!$A$3:$EX$360,(O$4-1979)*4+O$1+2,FALSE)</f>
        <v>1646</v>
      </c>
      <c r="P35" s="11">
        <f>VLOOKUP($B35,Data!$A$3:$EX$360,(P$4-1979)*4+P$1+2,FALSE)</f>
        <v>1670</v>
      </c>
      <c r="Q35" s="11">
        <f>VLOOKUP($B35,Data!$A$3:$EX$360,(Q$4-1979)*4+Q$1+2,FALSE)</f>
        <v>1947</v>
      </c>
      <c r="R35" s="11">
        <f>VLOOKUP($B35,Data!$A$3:$EX$360,(R$4-1979)*4+R$1+2,FALSE)</f>
        <v>2024</v>
      </c>
      <c r="S35" s="11">
        <f>VLOOKUP($B35,Data!$A$3:$EX$360,(S$4-1979)*4+S$1+2,FALSE)</f>
        <v>2262</v>
      </c>
      <c r="T35" s="11">
        <f>VLOOKUP($B35,Data!$A$3:$EX$360,(T$4-1979)*4+T$1+2,FALSE)</f>
        <v>2124</v>
      </c>
      <c r="U35" s="11">
        <f>VLOOKUP($B35,Data!$A$3:$EX$360,(U$4-1979)*4+U$1+2,FALSE)</f>
        <v>2068</v>
      </c>
      <c r="V35" s="11">
        <f>VLOOKUP($B35,Data!$A$3:$EX$360,(V$4-1979)*4+V$1+2,FALSE)</f>
        <v>1918</v>
      </c>
      <c r="W35" s="11">
        <f>VLOOKUP($B35,Data!$A$3:$EX$360,(W$4-1979)*4+W$1+2,FALSE)</f>
        <v>2570</v>
      </c>
      <c r="X35" s="11">
        <f>VLOOKUP($B35,Data!$A$3:$EX$360,(X$4-1979)*4+X$1+2,FALSE)</f>
        <v>2594</v>
      </c>
      <c r="Y35" s="11">
        <f>VLOOKUP($B35,Data!$A$3:$EX$360,(Y$4-1979)*4+Y$1+2,FALSE)</f>
        <v>2522</v>
      </c>
      <c r="Z35" s="11">
        <f>VLOOKUP($B35,Data!$A$3:$EX$360,(Z$4-1979)*4+Z$1+2,FALSE)</f>
        <v>2627</v>
      </c>
      <c r="AA35" s="11">
        <f>VLOOKUP($B35,Data!$A$3:$EX$360,(AA$4-1979)*4+AA$1+2,FALSE)</f>
        <v>2627</v>
      </c>
      <c r="AB35" s="11">
        <f>VLOOKUP($B35,Data!$A$3:$EX$360,(AB$4-1979)*4+AB$1+2,FALSE)</f>
        <v>2627</v>
      </c>
      <c r="AC35" s="11">
        <f>VLOOKUP($B35,Data!$A$3:$EX$360,(AC$4-1979)*4+AC$1+2,FALSE)</f>
        <v>2627</v>
      </c>
      <c r="AD35" s="11">
        <f>VLOOKUP($B35,Data!$A$3:$EX$360,(AD$4-1979)*4+AD$1+2,FALSE)</f>
        <v>2627</v>
      </c>
      <c r="AE35" s="11">
        <f>VLOOKUP($B35,Data!$A$3:$EX$360,(AE$4-1979)*4+AE$1+2,FALSE)</f>
        <v>2627</v>
      </c>
      <c r="AF35" s="11">
        <f>VLOOKUP($B35,Data!$A$3:$EX$360,(AF$4-1979)*4+AF$1+2,FALSE)</f>
        <v>2627</v>
      </c>
      <c r="AG35" s="11">
        <f>VLOOKUP($B35,Data!$A$3:$EX$360,(AG$4-1979)*4+AG$1+2,FALSE)</f>
        <v>2627</v>
      </c>
      <c r="AH35" s="11">
        <f>VLOOKUP($B35,Data!$A$3:$EX$360,(AH$4-1979)*4+AH$1+2,FALSE)</f>
        <v>2627</v>
      </c>
      <c r="AI35" s="11">
        <f>VLOOKUP($B35,Data!$A$3:$EX$360,(AI$4-1979)*4+AI$1+2,FALSE)</f>
        <v>2627</v>
      </c>
      <c r="AJ35" s="11">
        <f>VLOOKUP($B35,Data!$A$3:$EX$360,(AJ$4-1979)*4+AJ$1+2,FALSE)</f>
        <v>2627</v>
      </c>
      <c r="AK35" s="11">
        <f>VLOOKUP($B35,Data!$A$3:$EX$360,(AK$4-1979)*4+AK$1+2,FALSE)</f>
        <v>2626</v>
      </c>
      <c r="AL35" s="11">
        <f>VLOOKUP($B35,Data!$A$3:$EX$360,(AL$4-1979)*4+AL$1+2,FALSE)</f>
        <v>2626</v>
      </c>
      <c r="AM35" s="11">
        <f>VLOOKUP($B35,Data!$A$3:$EX$360,(AM$4-1979)*4+AM$1+2,FALSE)</f>
        <v>2626</v>
      </c>
      <c r="AN35" s="4">
        <f>VLOOKUP($B35,Data!$A$3:$EX$360,(AN$4-1979)*4+AN$1+2,FALSE)</f>
        <v>0</v>
      </c>
    </row>
    <row r="36" spans="1:40" outlineLevel="1">
      <c r="A36" s="7" t="s">
        <v>19</v>
      </c>
      <c r="B36" s="4" t="s">
        <v>172</v>
      </c>
      <c r="C36" s="11">
        <f>VLOOKUP($B36,Data!$A$3:$EX$360,(C$4-1979)*4+C$1+2,FALSE)</f>
        <v>0</v>
      </c>
      <c r="D36" s="11">
        <f>VLOOKUP($B36,Data!$A$3:$EX$360,(D$4-1979)*4+D$1+2,FALSE)</f>
        <v>0</v>
      </c>
      <c r="E36" s="11">
        <f>VLOOKUP($B36,Data!$A$3:$EX$360,(E$4-1979)*4+E$1+2,FALSE)</f>
        <v>0</v>
      </c>
      <c r="F36" s="11">
        <f>VLOOKUP($B36,Data!$A$3:$EX$360,(F$4-1979)*4+F$1+2,FALSE)</f>
        <v>0</v>
      </c>
      <c r="G36" s="11">
        <f>VLOOKUP($B36,Data!$A$3:$EX$360,(G$4-1979)*4+G$1+2,FALSE)</f>
        <v>0</v>
      </c>
      <c r="H36" s="11">
        <f>VLOOKUP($B36,Data!$A$3:$EX$360,(H$4-1979)*4+H$1+2,FALSE)</f>
        <v>0</v>
      </c>
      <c r="I36" s="11">
        <f>VLOOKUP($B36,Data!$A$3:$EX$360,(I$4-1979)*4+I$1+2,FALSE)</f>
        <v>0</v>
      </c>
      <c r="J36" s="11">
        <f>VLOOKUP($B36,Data!$A$3:$EX$360,(J$4-1979)*4+J$1+2,FALSE)</f>
        <v>0</v>
      </c>
      <c r="K36" s="11">
        <f>VLOOKUP($B36,Data!$A$3:$EX$360,(K$4-1979)*4+K$1+2,FALSE)</f>
        <v>0</v>
      </c>
      <c r="L36" s="11">
        <f>VLOOKUP($B36,Data!$A$3:$EX$360,(L$4-1979)*4+L$1+2,FALSE)</f>
        <v>0</v>
      </c>
      <c r="M36" s="11">
        <f>VLOOKUP($B36,Data!$A$3:$EX$360,(M$4-1979)*4+M$1+2,FALSE)</f>
        <v>0</v>
      </c>
      <c r="N36" s="11">
        <f>VLOOKUP($B36,Data!$A$3:$EX$360,(N$4-1979)*4+N$1+2,FALSE)</f>
        <v>0</v>
      </c>
      <c r="O36" s="11">
        <f>VLOOKUP($B36,Data!$A$3:$EX$360,(O$4-1979)*4+O$1+2,FALSE)</f>
        <v>0</v>
      </c>
      <c r="P36" s="11">
        <f>VLOOKUP($B36,Data!$A$3:$EX$360,(P$4-1979)*4+P$1+2,FALSE)</f>
        <v>0</v>
      </c>
      <c r="Q36" s="11">
        <f>VLOOKUP($B36,Data!$A$3:$EX$360,(Q$4-1979)*4+Q$1+2,FALSE)</f>
        <v>0</v>
      </c>
      <c r="R36" s="11">
        <f>VLOOKUP($B36,Data!$A$3:$EX$360,(R$4-1979)*4+R$1+2,FALSE)</f>
        <v>0</v>
      </c>
      <c r="S36" s="11">
        <f>VLOOKUP($B36,Data!$A$3:$EX$360,(S$4-1979)*4+S$1+2,FALSE)</f>
        <v>0</v>
      </c>
      <c r="T36" s="11">
        <f>VLOOKUP($B36,Data!$A$3:$EX$360,(T$4-1979)*4+T$1+2,FALSE)</f>
        <v>0</v>
      </c>
      <c r="U36" s="11">
        <f>VLOOKUP($B36,Data!$A$3:$EX$360,(U$4-1979)*4+U$1+2,FALSE)</f>
        <v>0</v>
      </c>
      <c r="V36" s="11">
        <f>VLOOKUP($B36,Data!$A$3:$EX$360,(V$4-1979)*4+V$1+2,FALSE)</f>
        <v>0</v>
      </c>
      <c r="W36" s="11">
        <f>VLOOKUP($B36,Data!$A$3:$EX$360,(W$4-1979)*4+W$1+2,FALSE)</f>
        <v>0</v>
      </c>
      <c r="X36" s="11">
        <f>VLOOKUP($B36,Data!$A$3:$EX$360,(X$4-1979)*4+X$1+2,FALSE)</f>
        <v>0</v>
      </c>
      <c r="Y36" s="11">
        <f>VLOOKUP($B36,Data!$A$3:$EX$360,(Y$4-1979)*4+Y$1+2,FALSE)</f>
        <v>0</v>
      </c>
      <c r="Z36" s="11">
        <f>VLOOKUP($B36,Data!$A$3:$EX$360,(Z$4-1979)*4+Z$1+2,FALSE)</f>
        <v>0</v>
      </c>
      <c r="AA36" s="11">
        <f>VLOOKUP($B36,Data!$A$3:$EX$360,(AA$4-1979)*4+AA$1+2,FALSE)</f>
        <v>0</v>
      </c>
      <c r="AB36" s="11">
        <f>VLOOKUP($B36,Data!$A$3:$EX$360,(AB$4-1979)*4+AB$1+2,FALSE)</f>
        <v>0</v>
      </c>
      <c r="AC36" s="11">
        <f>VLOOKUP($B36,Data!$A$3:$EX$360,(AC$4-1979)*4+AC$1+2,FALSE)</f>
        <v>0</v>
      </c>
      <c r="AD36" s="11">
        <f>VLOOKUP($B36,Data!$A$3:$EX$360,(AD$4-1979)*4+AD$1+2,FALSE)</f>
        <v>0</v>
      </c>
      <c r="AE36" s="11">
        <f>VLOOKUP($B36,Data!$A$3:$EX$360,(AE$4-1979)*4+AE$1+2,FALSE)</f>
        <v>0</v>
      </c>
      <c r="AF36" s="11">
        <f>VLOOKUP($B36,Data!$A$3:$EX$360,(AF$4-1979)*4+AF$1+2,FALSE)</f>
        <v>0</v>
      </c>
      <c r="AG36" s="11">
        <f>VLOOKUP($B36,Data!$A$3:$EX$360,(AG$4-1979)*4+AG$1+2,FALSE)</f>
        <v>894</v>
      </c>
      <c r="AH36" s="11">
        <f>VLOOKUP($B36,Data!$A$3:$EX$360,(AH$4-1979)*4+AH$1+2,FALSE)</f>
        <v>3839</v>
      </c>
      <c r="AI36" s="11">
        <f>VLOOKUP($B36,Data!$A$3:$EX$360,(AI$4-1979)*4+AI$1+2,FALSE)</f>
        <v>5217</v>
      </c>
      <c r="AJ36" s="11">
        <f>VLOOKUP($B36,Data!$A$3:$EX$360,(AJ$4-1979)*4+AJ$1+2,FALSE)</f>
        <v>1759</v>
      </c>
      <c r="AK36" s="11">
        <f>VLOOKUP($B36,Data!$A$3:$EX$360,(AK$4-1979)*4+AK$1+2,FALSE)</f>
        <v>0</v>
      </c>
      <c r="AL36" s="11">
        <f>VLOOKUP($B36,Data!$A$3:$EX$360,(AL$4-1979)*4+AL$1+2,FALSE)</f>
        <v>0</v>
      </c>
      <c r="AM36" s="11">
        <f>VLOOKUP($B36,Data!$A$3:$EX$360,(AM$4-1979)*4+AM$1+2,FALSE)</f>
        <v>0</v>
      </c>
      <c r="AN36" s="4">
        <f>VLOOKUP($B36,Data!$A$3:$EX$360,(AN$4-1979)*4+AN$1+2,FALSE)</f>
        <v>0</v>
      </c>
    </row>
    <row r="37" spans="1:40" outlineLevel="1">
      <c r="A37" s="7" t="s">
        <v>53</v>
      </c>
      <c r="B37" s="4" t="s">
        <v>170</v>
      </c>
      <c r="C37" s="11">
        <f>VLOOKUP($B37,Data!$A$3:$EX$360,(C$4-1979)*4+C$1+2,FALSE)</f>
        <v>7402</v>
      </c>
      <c r="D37" s="11">
        <f>VLOOKUP($B37,Data!$A$3:$EX$360,(D$4-1979)*4+D$1+2,FALSE)</f>
        <v>8197</v>
      </c>
      <c r="E37" s="11">
        <f>VLOOKUP($B37,Data!$A$3:$EX$360,(E$4-1979)*4+E$1+2,FALSE)</f>
        <v>9339</v>
      </c>
      <c r="F37" s="11">
        <f>VLOOKUP($B37,Data!$A$3:$EX$360,(F$4-1979)*4+F$1+2,FALSE)</f>
        <v>10346</v>
      </c>
      <c r="G37" s="11">
        <f>VLOOKUP($B37,Data!$A$3:$EX$360,(G$4-1979)*4+G$1+2,FALSE)</f>
        <v>11715</v>
      </c>
      <c r="H37" s="11">
        <f>VLOOKUP($B37,Data!$A$3:$EX$360,(H$4-1979)*4+H$1+2,FALSE)</f>
        <v>13141</v>
      </c>
      <c r="I37" s="11">
        <f>VLOOKUP($B37,Data!$A$3:$EX$360,(I$4-1979)*4+I$1+2,FALSE)</f>
        <v>14442</v>
      </c>
      <c r="J37" s="11">
        <f>VLOOKUP($B37,Data!$A$3:$EX$360,(J$4-1979)*4+J$1+2,FALSE)</f>
        <v>15924</v>
      </c>
      <c r="K37" s="11">
        <f>VLOOKUP($B37,Data!$A$3:$EX$360,(K$4-1979)*4+K$1+2,FALSE)</f>
        <v>17135</v>
      </c>
      <c r="L37" s="11">
        <f>VLOOKUP($B37,Data!$A$3:$EX$360,(L$4-1979)*4+L$1+2,FALSE)</f>
        <v>18449</v>
      </c>
      <c r="M37" s="11">
        <f>VLOOKUP($B37,Data!$A$3:$EX$360,(M$4-1979)*4+M$1+2,FALSE)</f>
        <v>19623</v>
      </c>
      <c r="N37" s="11">
        <f>VLOOKUP($B37,Data!$A$3:$EX$360,(N$4-1979)*4+N$1+2,FALSE)</f>
        <v>20927</v>
      </c>
      <c r="O37" s="11">
        <f>VLOOKUP($B37,Data!$A$3:$EX$360,(O$4-1979)*4+O$1+2,FALSE)</f>
        <v>22431</v>
      </c>
      <c r="P37" s="11">
        <f>VLOOKUP($B37,Data!$A$3:$EX$360,(P$4-1979)*4+P$1+2,FALSE)</f>
        <v>23858</v>
      </c>
      <c r="Q37" s="11">
        <f>VLOOKUP($B37,Data!$A$3:$EX$360,(Q$4-1979)*4+Q$1+2,FALSE)</f>
        <v>25001</v>
      </c>
      <c r="R37" s="11">
        <f>VLOOKUP($B37,Data!$A$3:$EX$360,(R$4-1979)*4+R$1+2,FALSE)</f>
        <v>26432</v>
      </c>
      <c r="S37" s="11">
        <f>VLOOKUP($B37,Data!$A$3:$EX$360,(S$4-1979)*4+S$1+2,FALSE)</f>
        <v>27950</v>
      </c>
      <c r="T37" s="11">
        <f>VLOOKUP($B37,Data!$A$3:$EX$360,(T$4-1979)*4+T$1+2,FALSE)</f>
        <v>29784</v>
      </c>
      <c r="U37" s="11">
        <f>VLOOKUP($B37,Data!$A$3:$EX$360,(U$4-1979)*4+U$1+2,FALSE)</f>
        <v>31373</v>
      </c>
      <c r="V37" s="11">
        <f>VLOOKUP($B37,Data!$A$3:$EX$360,(V$4-1979)*4+V$1+2,FALSE)</f>
        <v>32953</v>
      </c>
      <c r="W37" s="11">
        <f>VLOOKUP($B37,Data!$A$3:$EX$360,(W$4-1979)*4+W$1+2,FALSE)</f>
        <v>34404</v>
      </c>
      <c r="X37" s="11">
        <f>VLOOKUP($B37,Data!$A$3:$EX$360,(X$4-1979)*4+X$1+2,FALSE)</f>
        <v>35904</v>
      </c>
      <c r="Y37" s="11">
        <f>VLOOKUP($B37,Data!$A$3:$EX$360,(Y$4-1979)*4+Y$1+2,FALSE)</f>
        <v>37609</v>
      </c>
      <c r="Z37" s="11">
        <f>VLOOKUP($B37,Data!$A$3:$EX$360,(Z$4-1979)*4+Z$1+2,FALSE)</f>
        <v>39095</v>
      </c>
      <c r="AA37" s="11">
        <f>VLOOKUP($B37,Data!$A$3:$EX$360,(AA$4-1979)*4+AA$1+2,FALSE)</f>
        <v>40529</v>
      </c>
      <c r="AB37" s="11">
        <f>VLOOKUP($B37,Data!$A$3:$EX$360,(AB$4-1979)*4+AB$1+2,FALSE)</f>
        <v>42522</v>
      </c>
      <c r="AC37" s="11">
        <f>VLOOKUP($B37,Data!$A$3:$EX$360,(AC$4-1979)*4+AC$1+2,FALSE)</f>
        <v>43786</v>
      </c>
      <c r="AD37" s="11">
        <f>VLOOKUP($B37,Data!$A$3:$EX$360,(AD$4-1979)*4+AD$1+2,FALSE)</f>
        <v>45810</v>
      </c>
      <c r="AE37" s="11">
        <f>VLOOKUP($B37,Data!$A$3:$EX$360,(AE$4-1979)*4+AE$1+2,FALSE)</f>
        <v>47461</v>
      </c>
      <c r="AF37" s="11">
        <f>VLOOKUP($B37,Data!$A$3:$EX$360,(AF$4-1979)*4+AF$1+2,FALSE)</f>
        <v>48845</v>
      </c>
      <c r="AG37" s="11">
        <f>VLOOKUP($B37,Data!$A$3:$EX$360,(AG$4-1979)*4+AG$1+2,FALSE)</f>
        <v>50496</v>
      </c>
      <c r="AH37" s="11">
        <f>VLOOKUP($B37,Data!$A$3:$EX$360,(AH$4-1979)*4+AH$1+2,FALSE)</f>
        <v>52830</v>
      </c>
      <c r="AI37" s="11">
        <f>VLOOKUP($B37,Data!$A$3:$EX$360,(AI$4-1979)*4+AI$1+2,FALSE)</f>
        <v>55394</v>
      </c>
      <c r="AJ37" s="11">
        <f>VLOOKUP($B37,Data!$A$3:$EX$360,(AJ$4-1979)*4+AJ$1+2,FALSE)</f>
        <v>57831</v>
      </c>
      <c r="AK37" s="11">
        <f>VLOOKUP($B37,Data!$A$3:$EX$360,(AK$4-1979)*4+AK$1+2,FALSE)</f>
        <v>60043</v>
      </c>
      <c r="AL37" s="11">
        <f>VLOOKUP($B37,Data!$A$3:$EX$360,(AL$4-1979)*4+AL$1+2,FALSE)</f>
        <v>62383</v>
      </c>
      <c r="AM37" s="11">
        <f>VLOOKUP($B37,Data!$A$3:$EX$360,(AM$4-1979)*4+AM$1+2,FALSE)</f>
        <v>64610</v>
      </c>
      <c r="AN37" s="4">
        <f>VLOOKUP($B37,Data!$A$3:$EX$360,(AN$4-1979)*4+AN$1+2,FALSE)</f>
        <v>0</v>
      </c>
    </row>
    <row r="38" spans="1:40" outlineLevel="1">
      <c r="A38" s="7" t="s">
        <v>168</v>
      </c>
      <c r="B38" s="4" t="s">
        <v>171</v>
      </c>
      <c r="C38" s="11">
        <f>VLOOKUP($B38,Data!$A$3:$EX$360,(C$4-1979)*4+C$1+2,FALSE)</f>
        <v>0</v>
      </c>
      <c r="D38" s="11">
        <f>VLOOKUP($B38,Data!$A$3:$EX$360,(D$4-1979)*4+D$1+2,FALSE)</f>
        <v>0</v>
      </c>
      <c r="E38" s="11">
        <f>VLOOKUP($B38,Data!$A$3:$EX$360,(E$4-1979)*4+E$1+2,FALSE)</f>
        <v>0</v>
      </c>
      <c r="F38" s="11">
        <f>VLOOKUP($B38,Data!$A$3:$EX$360,(F$4-1979)*4+F$1+2,FALSE)</f>
        <v>0</v>
      </c>
      <c r="G38" s="11">
        <f>VLOOKUP($B38,Data!$A$3:$EX$360,(G$4-1979)*4+G$1+2,FALSE)</f>
        <v>0</v>
      </c>
      <c r="H38" s="11">
        <f>VLOOKUP($B38,Data!$A$3:$EX$360,(H$4-1979)*4+H$1+2,FALSE)</f>
        <v>0</v>
      </c>
      <c r="I38" s="11">
        <f>VLOOKUP($B38,Data!$A$3:$EX$360,(I$4-1979)*4+I$1+2,FALSE)</f>
        <v>0</v>
      </c>
      <c r="J38" s="11">
        <f>VLOOKUP($B38,Data!$A$3:$EX$360,(J$4-1979)*4+J$1+2,FALSE)</f>
        <v>0</v>
      </c>
      <c r="K38" s="11">
        <f>VLOOKUP($B38,Data!$A$3:$EX$360,(K$4-1979)*4+K$1+2,FALSE)</f>
        <v>0</v>
      </c>
      <c r="L38" s="11">
        <f>VLOOKUP($B38,Data!$A$3:$EX$360,(L$4-1979)*4+L$1+2,FALSE)</f>
        <v>0</v>
      </c>
      <c r="M38" s="11">
        <f>VLOOKUP($B38,Data!$A$3:$EX$360,(M$4-1979)*4+M$1+2,FALSE)</f>
        <v>0</v>
      </c>
      <c r="N38" s="11">
        <f>VLOOKUP($B38,Data!$A$3:$EX$360,(N$4-1979)*4+N$1+2,FALSE)</f>
        <v>0</v>
      </c>
      <c r="O38" s="11">
        <f>VLOOKUP($B38,Data!$A$3:$EX$360,(O$4-1979)*4+O$1+2,FALSE)</f>
        <v>0</v>
      </c>
      <c r="P38" s="11">
        <f>VLOOKUP($B38,Data!$A$3:$EX$360,(P$4-1979)*4+P$1+2,FALSE)</f>
        <v>0</v>
      </c>
      <c r="Q38" s="11">
        <f>VLOOKUP($B38,Data!$A$3:$EX$360,(Q$4-1979)*4+Q$1+2,FALSE)</f>
        <v>0</v>
      </c>
      <c r="R38" s="11">
        <f>VLOOKUP($B38,Data!$A$3:$EX$360,(R$4-1979)*4+R$1+2,FALSE)</f>
        <v>0</v>
      </c>
      <c r="S38" s="11">
        <f>VLOOKUP($B38,Data!$A$3:$EX$360,(S$4-1979)*4+S$1+2,FALSE)</f>
        <v>0</v>
      </c>
      <c r="T38" s="11">
        <f>VLOOKUP($B38,Data!$A$3:$EX$360,(T$4-1979)*4+T$1+2,FALSE)</f>
        <v>0</v>
      </c>
      <c r="U38" s="11">
        <f>VLOOKUP($B38,Data!$A$3:$EX$360,(U$4-1979)*4+U$1+2,FALSE)</f>
        <v>0</v>
      </c>
      <c r="V38" s="11">
        <f>VLOOKUP($B38,Data!$A$3:$EX$360,(V$4-1979)*4+V$1+2,FALSE)</f>
        <v>0</v>
      </c>
      <c r="W38" s="11">
        <f>VLOOKUP($B38,Data!$A$3:$EX$360,(W$4-1979)*4+W$1+2,FALSE)</f>
        <v>0</v>
      </c>
      <c r="X38" s="11">
        <f>VLOOKUP($B38,Data!$A$3:$EX$360,(X$4-1979)*4+X$1+2,FALSE)</f>
        <v>0</v>
      </c>
      <c r="Y38" s="11">
        <f>VLOOKUP($B38,Data!$A$3:$EX$360,(Y$4-1979)*4+Y$1+2,FALSE)</f>
        <v>0</v>
      </c>
      <c r="Z38" s="11">
        <f>VLOOKUP($B38,Data!$A$3:$EX$360,(Z$4-1979)*4+Z$1+2,FALSE)</f>
        <v>0</v>
      </c>
      <c r="AA38" s="11">
        <f>VLOOKUP($B38,Data!$A$3:$EX$360,(AA$4-1979)*4+AA$1+2,FALSE)</f>
        <v>0</v>
      </c>
      <c r="AB38" s="11">
        <f>VLOOKUP($B38,Data!$A$3:$EX$360,(AB$4-1979)*4+AB$1+2,FALSE)</f>
        <v>0</v>
      </c>
      <c r="AC38" s="11">
        <f>VLOOKUP($B38,Data!$A$3:$EX$360,(AC$4-1979)*4+AC$1+2,FALSE)</f>
        <v>0</v>
      </c>
      <c r="AD38" s="11">
        <f>VLOOKUP($B38,Data!$A$3:$EX$360,(AD$4-1979)*4+AD$1+2,FALSE)</f>
        <v>0</v>
      </c>
      <c r="AE38" s="11">
        <f>VLOOKUP($B38,Data!$A$3:$EX$360,(AE$4-1979)*4+AE$1+2,FALSE)</f>
        <v>0</v>
      </c>
      <c r="AF38" s="11">
        <f>VLOOKUP($B38,Data!$A$3:$EX$360,(AF$4-1979)*4+AF$1+2,FALSE)</f>
        <v>0</v>
      </c>
      <c r="AG38" s="11">
        <f>VLOOKUP($B38,Data!$A$3:$EX$360,(AG$4-1979)*4+AG$1+2,FALSE)</f>
        <v>0</v>
      </c>
      <c r="AH38" s="11">
        <f>VLOOKUP($B38,Data!$A$3:$EX$360,(AH$4-1979)*4+AH$1+2,FALSE)</f>
        <v>0</v>
      </c>
      <c r="AI38" s="11">
        <f>VLOOKUP($B38,Data!$A$3:$EX$360,(AI$4-1979)*4+AI$1+2,FALSE)</f>
        <v>0</v>
      </c>
      <c r="AJ38" s="11">
        <f>VLOOKUP($B38,Data!$A$3:$EX$360,(AJ$4-1979)*4+AJ$1+2,FALSE)</f>
        <v>0</v>
      </c>
      <c r="AK38" s="11">
        <f>VLOOKUP($B38,Data!$A$3:$EX$360,(AK$4-1979)*4+AK$1+2,FALSE)</f>
        <v>0</v>
      </c>
      <c r="AL38" s="11">
        <f>VLOOKUP($B38,Data!$A$3:$EX$360,(AL$4-1979)*4+AL$1+2,FALSE)</f>
        <v>0</v>
      </c>
      <c r="AM38" s="11">
        <f>VLOOKUP($B38,Data!$A$3:$EX$360,(AM$4-1979)*4+AM$1+2,FALSE)</f>
        <v>0</v>
      </c>
      <c r="AN38" s="4">
        <f>VLOOKUP($B38,Data!$A$3:$EX$360,(AN$4-1979)*4+AN$1+2,FALSE)</f>
        <v>0</v>
      </c>
    </row>
    <row r="39" spans="1:40" outlineLevel="1">
      <c r="A39" s="7" t="s">
        <v>128</v>
      </c>
      <c r="B39" s="4" t="s">
        <v>626</v>
      </c>
      <c r="C39" s="11">
        <f>VLOOKUP("FL313093003.Q",Data!$A$3:$EX$360,(C$4-1979)*4+C$1+2,FALSE)+VLOOKUP("FL213093003.Q",Data!$A$3:$EX$360,(C$4-1979)*4+C$1+2,FALSE)</f>
        <v>188</v>
      </c>
      <c r="D39" s="11">
        <f>VLOOKUP("FL313093003.Q",Data!$A$3:$EX$360,(D$4-1979)*4+D$1+2,FALSE)+VLOOKUP("FL213093003.Q",Data!$A$3:$EX$360,(D$4-1979)*4+D$1+2,FALSE)</f>
        <v>122</v>
      </c>
      <c r="E39" s="11">
        <f>VLOOKUP("FL313093003.Q",Data!$A$3:$EX$360,(E$4-1979)*4+E$1+2,FALSE)+VLOOKUP("FL213093003.Q",Data!$A$3:$EX$360,(E$4-1979)*4+E$1+2,FALSE)</f>
        <v>205</v>
      </c>
      <c r="F39" s="11">
        <f>VLOOKUP("FL313093003.Q",Data!$A$3:$EX$360,(F$4-1979)*4+F$1+2,FALSE)+VLOOKUP("FL213093003.Q",Data!$A$3:$EX$360,(F$4-1979)*4+F$1+2,FALSE)</f>
        <v>196</v>
      </c>
      <c r="G39" s="11">
        <f>VLOOKUP("FL313093003.Q",Data!$A$3:$EX$360,(G$4-1979)*4+G$1+2,FALSE)+VLOOKUP("FL213093003.Q",Data!$A$3:$EX$360,(G$4-1979)*4+G$1+2,FALSE)</f>
        <v>294</v>
      </c>
      <c r="H39" s="11">
        <f>VLOOKUP("FL313093003.Q",Data!$A$3:$EX$360,(H$4-1979)*4+H$1+2,FALSE)+VLOOKUP("FL213093003.Q",Data!$A$3:$EX$360,(H$4-1979)*4+H$1+2,FALSE)</f>
        <v>1698</v>
      </c>
      <c r="I39" s="11">
        <f>VLOOKUP("FL313093003.Q",Data!$A$3:$EX$360,(I$4-1979)*4+I$1+2,FALSE)+VLOOKUP("FL213093003.Q",Data!$A$3:$EX$360,(I$4-1979)*4+I$1+2,FALSE)</f>
        <v>7689</v>
      </c>
      <c r="J39" s="11">
        <f>VLOOKUP("FL313093003.Q",Data!$A$3:$EX$360,(J$4-1979)*4+J$1+2,FALSE)+VLOOKUP("FL213093003.Q",Data!$A$3:$EX$360,(J$4-1979)*4+J$1+2,FALSE)</f>
        <v>9382</v>
      </c>
      <c r="K39" s="11">
        <f>VLOOKUP("FL313093003.Q",Data!$A$3:$EX$360,(K$4-1979)*4+K$1+2,FALSE)+VLOOKUP("FL213093003.Q",Data!$A$3:$EX$360,(K$4-1979)*4+K$1+2,FALSE)</f>
        <v>13261</v>
      </c>
      <c r="L39" s="11">
        <f>VLOOKUP("FL313093003.Q",Data!$A$3:$EX$360,(L$4-1979)*4+L$1+2,FALSE)+VLOOKUP("FL213093003.Q",Data!$A$3:$EX$360,(L$4-1979)*4+L$1+2,FALSE)</f>
        <v>7424</v>
      </c>
      <c r="M39" s="11">
        <f>VLOOKUP("FL313093003.Q",Data!$A$3:$EX$360,(M$4-1979)*4+M$1+2,FALSE)+VLOOKUP("FL213093003.Q",Data!$A$3:$EX$360,(M$4-1979)*4+M$1+2,FALSE)</f>
        <v>23102</v>
      </c>
      <c r="N39" s="11">
        <f>VLOOKUP("FL313093003.Q",Data!$A$3:$EX$360,(N$4-1979)*4+N$1+2,FALSE)+VLOOKUP("FL213093003.Q",Data!$A$3:$EX$360,(N$4-1979)*4+N$1+2,FALSE)</f>
        <v>57426</v>
      </c>
      <c r="O39" s="11">
        <f>VLOOKUP("FL313093003.Q",Data!$A$3:$EX$360,(O$4-1979)*4+O$1+2,FALSE)+VLOOKUP("FL213093003.Q",Data!$A$3:$EX$360,(O$4-1979)*4+O$1+2,FALSE)</f>
        <v>94634</v>
      </c>
      <c r="P39" s="11">
        <f>VLOOKUP("FL313093003.Q",Data!$A$3:$EX$360,(P$4-1979)*4+P$1+2,FALSE)+VLOOKUP("FL213093003.Q",Data!$A$3:$EX$360,(P$4-1979)*4+P$1+2,FALSE)</f>
        <v>105240</v>
      </c>
      <c r="Q39" s="11">
        <f>VLOOKUP("FL313093003.Q",Data!$A$3:$EX$360,(Q$4-1979)*4+Q$1+2,FALSE)+VLOOKUP("FL213093003.Q",Data!$A$3:$EX$360,(Q$4-1979)*4+Q$1+2,FALSE)</f>
        <v>65713</v>
      </c>
      <c r="R39" s="11">
        <f>VLOOKUP("FL313093003.Q",Data!$A$3:$EX$360,(R$4-1979)*4+R$1+2,FALSE)+VLOOKUP("FL213093003.Q",Data!$A$3:$EX$360,(R$4-1979)*4+R$1+2,FALSE)</f>
        <v>115986</v>
      </c>
      <c r="S39" s="11">
        <f>VLOOKUP("FL313093003.Q",Data!$A$3:$EX$360,(S$4-1979)*4+S$1+2,FALSE)+VLOOKUP("FL213093003.Q",Data!$A$3:$EX$360,(S$4-1979)*4+S$1+2,FALSE)</f>
        <v>166667</v>
      </c>
      <c r="T39" s="11">
        <f>VLOOKUP("FL313093003.Q",Data!$A$3:$EX$360,(T$4-1979)*4+T$1+2,FALSE)+VLOOKUP("FL213093003.Q",Data!$A$3:$EX$360,(T$4-1979)*4+T$1+2,FALSE)</f>
        <v>159819</v>
      </c>
      <c r="U39" s="11">
        <f>VLOOKUP("FL313093003.Q",Data!$A$3:$EX$360,(U$4-1979)*4+U$1+2,FALSE)+VLOOKUP("FL213093003.Q",Data!$A$3:$EX$360,(U$4-1979)*4+U$1+2,FALSE)</f>
        <v>226925</v>
      </c>
      <c r="V39" s="11">
        <f>VLOOKUP("FL313093003.Q",Data!$A$3:$EX$360,(V$4-1979)*4+V$1+2,FALSE)+VLOOKUP("FL213093003.Q",Data!$A$3:$EX$360,(V$4-1979)*4+V$1+2,FALSE)</f>
        <v>232120</v>
      </c>
      <c r="W39" s="11">
        <f>VLOOKUP("FL313093003.Q",Data!$A$3:$EX$360,(W$4-1979)*4+W$1+2,FALSE)+VLOOKUP("FL213093003.Q",Data!$A$3:$EX$360,(W$4-1979)*4+W$1+2,FALSE)</f>
        <v>222312</v>
      </c>
      <c r="X39" s="11">
        <f>VLOOKUP("FL313093003.Q",Data!$A$3:$EX$360,(X$4-1979)*4+X$1+2,FALSE)+VLOOKUP("FL213093003.Q",Data!$A$3:$EX$360,(X$4-1979)*4+X$1+2,FALSE)</f>
        <v>203825</v>
      </c>
      <c r="Y39" s="11">
        <f>VLOOKUP("FL313093003.Q",Data!$A$3:$EX$360,(Y$4-1979)*4+Y$1+2,FALSE)+VLOOKUP("FL213093003.Q",Data!$A$3:$EX$360,(Y$4-1979)*4+Y$1+2,FALSE)</f>
        <v>189104</v>
      </c>
      <c r="Z39" s="11">
        <f>VLOOKUP("FL313093003.Q",Data!$A$3:$EX$360,(Z$4-1979)*4+Z$1+2,FALSE)+VLOOKUP("FL213093003.Q",Data!$A$3:$EX$360,(Z$4-1979)*4+Z$1+2,FALSE)</f>
        <v>164406</v>
      </c>
      <c r="AA39" s="11">
        <f>VLOOKUP("FL313093003.Q",Data!$A$3:$EX$360,(AA$4-1979)*4+AA$1+2,FALSE)+VLOOKUP("FL213093003.Q",Data!$A$3:$EX$360,(AA$4-1979)*4+AA$1+2,FALSE)</f>
        <v>159974</v>
      </c>
      <c r="AB39" s="11">
        <f>VLOOKUP("FL313093003.Q",Data!$A$3:$EX$360,(AB$4-1979)*4+AB$1+2,FALSE)+VLOOKUP("FL213093003.Q",Data!$A$3:$EX$360,(AB$4-1979)*4+AB$1+2,FALSE)</f>
        <v>167565</v>
      </c>
      <c r="AC39" s="11">
        <f>VLOOKUP("FL313093003.Q",Data!$A$3:$EX$360,(AC$4-1979)*4+AC$1+2,FALSE)+VLOOKUP("FL213093003.Q",Data!$A$3:$EX$360,(AC$4-1979)*4+AC$1+2,FALSE)</f>
        <v>174648</v>
      </c>
      <c r="AD39" s="11">
        <f>VLOOKUP("FL313093003.Q",Data!$A$3:$EX$360,(AD$4-1979)*4+AD$1+2,FALSE)+VLOOKUP("FL213093003.Q",Data!$A$3:$EX$360,(AD$4-1979)*4+AD$1+2,FALSE)</f>
        <v>182185</v>
      </c>
      <c r="AE39" s="11">
        <f>VLOOKUP("FL313093003.Q",Data!$A$3:$EX$360,(AE$4-1979)*4+AE$1+2,FALSE)+VLOOKUP("FL213093003.Q",Data!$A$3:$EX$360,(AE$4-1979)*4+AE$1+2,FALSE)</f>
        <v>189826</v>
      </c>
      <c r="AF39" s="11">
        <f>VLOOKUP("FL313093003.Q",Data!$A$3:$EX$360,(AF$4-1979)*4+AF$1+2,FALSE)+VLOOKUP("FL213093003.Q",Data!$A$3:$EX$360,(AF$4-1979)*4+AF$1+2,FALSE)</f>
        <v>154908</v>
      </c>
      <c r="AG39" s="11">
        <f>VLOOKUP("FL313093003.Q",Data!$A$3:$EX$360,(AG$4-1979)*4+AG$1+2,FALSE)+VLOOKUP("FL213093003.Q",Data!$A$3:$EX$360,(AG$4-1979)*4+AG$1+2,FALSE)</f>
        <v>213319</v>
      </c>
      <c r="AH39" s="11">
        <f>VLOOKUP("FL313093003.Q",Data!$A$3:$EX$360,(AH$4-1979)*4+AH$1+2,FALSE)+VLOOKUP("FL213093003.Q",Data!$A$3:$EX$360,(AH$4-1979)*4+AH$1+2,FALSE)</f>
        <v>181368</v>
      </c>
      <c r="AI39" s="11">
        <f>VLOOKUP("FL313093003.Q",Data!$A$3:$EX$360,(AI$4-1979)*4+AI$1+2,FALSE)+VLOOKUP("FL213093003.Q",Data!$A$3:$EX$360,(AI$4-1979)*4+AI$1+2,FALSE)</f>
        <v>179143</v>
      </c>
      <c r="AJ39" s="11">
        <f>VLOOKUP("FL313093003.Q",Data!$A$3:$EX$360,(AJ$4-1979)*4+AJ$1+2,FALSE)+VLOOKUP("FL213093003.Q",Data!$A$3:$EX$360,(AJ$4-1979)*4+AJ$1+2,FALSE)</f>
        <v>181800</v>
      </c>
      <c r="AK39" s="11">
        <f>VLOOKUP("FL313093003.Q",Data!$A$3:$EX$360,(AK$4-1979)*4+AK$1+2,FALSE)+VLOOKUP("FL213093003.Q",Data!$A$3:$EX$360,(AK$4-1979)*4+AK$1+2,FALSE)</f>
        <v>188864</v>
      </c>
      <c r="AL39" s="11">
        <f>VLOOKUP("FL313093003.Q",Data!$A$3:$EX$360,(AL$4-1979)*4+AL$1+2,FALSE)+VLOOKUP("FL213093003.Q",Data!$A$3:$EX$360,(AL$4-1979)*4+AL$1+2,FALSE)</f>
        <v>206302</v>
      </c>
      <c r="AM39" s="11">
        <f>VLOOKUP("FL313093003.Q",Data!$A$3:$EX$360,(AM$4-1979)*4+AM$1+2,FALSE)+VLOOKUP("FL213093003.Q",Data!$A$3:$EX$360,(AM$4-1979)*4+AM$1+2,FALSE)</f>
        <v>229986</v>
      </c>
      <c r="AN39" s="4">
        <f>VLOOKUP("FL313093003.Q",Data!$A$3:$EX$360,(AN$4-1979)*4+AN$1+2,FALSE)+VLOOKUP("FL213093003.Q",Data!$A$3:$EX$360,(AN$4-1979)*4+AN$1+2,FALSE)</f>
        <v>0</v>
      </c>
    </row>
    <row r="40" spans="1:40" outlineLevel="1">
      <c r="A40" s="7" t="s">
        <v>638</v>
      </c>
      <c r="C40" s="11">
        <f>VLOOKUP("FL223093043.Q",Data!$A$3:$EX$360,(C$4-1979)*4+C$1+2,FALSE)</f>
        <v>0</v>
      </c>
      <c r="D40" s="11">
        <f>VLOOKUP("FL223093043.Q",Data!$A$3:$EX$360,(D$4-1979)*4+D$1+2,FALSE)</f>
        <v>70</v>
      </c>
      <c r="E40" s="11">
        <f>VLOOKUP("FL223093043.Q",Data!$A$3:$EX$360,(E$4-1979)*4+E$1+2,FALSE)</f>
        <v>141</v>
      </c>
      <c r="F40" s="11">
        <f>VLOOKUP("FL223093043.Q",Data!$A$3:$EX$360,(F$4-1979)*4+F$1+2,FALSE)</f>
        <v>264</v>
      </c>
      <c r="G40" s="11">
        <f>VLOOKUP("FL223093043.Q",Data!$A$3:$EX$360,(G$4-1979)*4+G$1+2,FALSE)</f>
        <v>509</v>
      </c>
      <c r="H40" s="11">
        <f>VLOOKUP("FL223093043.Q",Data!$A$3:$EX$360,(H$4-1979)*4+H$1+2,FALSE)</f>
        <v>369</v>
      </c>
      <c r="I40" s="11">
        <f>VLOOKUP("FL223093043.Q",Data!$A$3:$EX$360,(I$4-1979)*4+I$1+2,FALSE)</f>
        <v>490</v>
      </c>
      <c r="J40" s="11">
        <f>VLOOKUP("FL223093043.Q",Data!$A$3:$EX$360,(J$4-1979)*4+J$1+2,FALSE)</f>
        <v>702</v>
      </c>
      <c r="K40" s="11">
        <f>VLOOKUP("FL223093043.Q",Data!$A$3:$EX$360,(K$4-1979)*4+K$1+2,FALSE)</f>
        <v>571</v>
      </c>
      <c r="L40" s="11">
        <f>VLOOKUP("FL223093043.Q",Data!$A$3:$EX$360,(L$4-1979)*4+L$1+2,FALSE)</f>
        <v>2117</v>
      </c>
      <c r="M40" s="11">
        <f>VLOOKUP("FL223093043.Q",Data!$A$3:$EX$360,(M$4-1979)*4+M$1+2,FALSE)</f>
        <v>6269</v>
      </c>
      <c r="N40" s="11">
        <f>VLOOKUP("FL223093043.Q",Data!$A$3:$EX$360,(N$4-1979)*4+N$1+2,FALSE)</f>
        <v>7831</v>
      </c>
      <c r="O40" s="11">
        <f>VLOOKUP("FL223093043.Q",Data!$A$3:$EX$360,(O$4-1979)*4+O$1+2,FALSE)</f>
        <v>4621</v>
      </c>
      <c r="P40" s="11">
        <f>VLOOKUP("FL223093043.Q",Data!$A$3:$EX$360,(P$4-1979)*4+P$1+2,FALSE)</f>
        <v>4544</v>
      </c>
      <c r="Q40" s="11">
        <f>VLOOKUP("FL223093043.Q",Data!$A$3:$EX$360,(Q$4-1979)*4+Q$1+2,FALSE)</f>
        <v>4109</v>
      </c>
      <c r="R40" s="11">
        <f>VLOOKUP("FL223093043.Q",Data!$A$3:$EX$360,(R$4-1979)*4+R$1+2,FALSE)</f>
        <v>4587</v>
      </c>
      <c r="S40" s="11">
        <f>VLOOKUP("FL223093043.Q",Data!$A$3:$EX$360,(S$4-1979)*4+S$1+2,FALSE)</f>
        <v>4801</v>
      </c>
      <c r="T40" s="11">
        <f>VLOOKUP("FL223093043.Q",Data!$A$3:$EX$360,(T$4-1979)*4+T$1+2,FALSE)</f>
        <v>5519</v>
      </c>
      <c r="U40" s="11">
        <f>VLOOKUP("FL223093043.Q",Data!$A$3:$EX$360,(U$4-1979)*4+U$1+2,FALSE)</f>
        <v>5578</v>
      </c>
      <c r="V40" s="11">
        <f>VLOOKUP("FL223093043.Q",Data!$A$3:$EX$360,(V$4-1979)*4+V$1+2,FALSE)</f>
        <v>5812</v>
      </c>
      <c r="W40" s="11">
        <f>VLOOKUP("FL223093043.Q",Data!$A$3:$EX$360,(W$4-1979)*4+W$1+2,FALSE)</f>
        <v>7114</v>
      </c>
      <c r="X40" s="11">
        <f>VLOOKUP("FL223093043.Q",Data!$A$3:$EX$360,(X$4-1979)*4+X$1+2,FALSE)</f>
        <v>8216</v>
      </c>
      <c r="Y40" s="11">
        <f>VLOOKUP("FL223093043.Q",Data!$A$3:$EX$360,(Y$4-1979)*4+Y$1+2,FALSE)</f>
        <v>10000</v>
      </c>
      <c r="Z40" s="11">
        <f>VLOOKUP("FL223093043.Q",Data!$A$3:$EX$360,(Z$4-1979)*4+Z$1+2,FALSE)</f>
        <v>10444</v>
      </c>
      <c r="AA40" s="11">
        <f>VLOOKUP("FL223093043.Q",Data!$A$3:$EX$360,(AA$4-1979)*4+AA$1+2,FALSE)</f>
        <v>11326</v>
      </c>
      <c r="AB40" s="11">
        <f>VLOOKUP("FL223093043.Q",Data!$A$3:$EX$360,(AB$4-1979)*4+AB$1+2,FALSE)</f>
        <v>35724</v>
      </c>
      <c r="AC40" s="11">
        <f>VLOOKUP("FL223093043.Q",Data!$A$3:$EX$360,(AC$4-1979)*4+AC$1+2,FALSE)</f>
        <v>79515</v>
      </c>
      <c r="AD40" s="11">
        <f>VLOOKUP("FL223093043.Q",Data!$A$3:$EX$360,(AD$4-1979)*4+AD$1+2,FALSE)</f>
        <v>107632</v>
      </c>
      <c r="AE40" s="11">
        <f>VLOOKUP("FL223093043.Q",Data!$A$3:$EX$360,(AE$4-1979)*4+AE$1+2,FALSE)</f>
        <v>109770</v>
      </c>
      <c r="AF40" s="11">
        <f>VLOOKUP("FL223093043.Q",Data!$A$3:$EX$360,(AF$4-1979)*4+AF$1+2,FALSE)</f>
        <v>92109</v>
      </c>
      <c r="AG40" s="11">
        <f>VLOOKUP("FL223093043.Q",Data!$A$3:$EX$360,(AG$4-1979)*4+AG$1+2,FALSE)</f>
        <v>81748</v>
      </c>
      <c r="AH40" s="11">
        <f>VLOOKUP("FL223093043.Q",Data!$A$3:$EX$360,(AH$4-1979)*4+AH$1+2,FALSE)</f>
        <v>97054</v>
      </c>
      <c r="AI40" s="11">
        <f>VLOOKUP("FL223093043.Q",Data!$A$3:$EX$360,(AI$4-1979)*4+AI$1+2,FALSE)</f>
        <v>98680</v>
      </c>
      <c r="AJ40" s="11">
        <f>VLOOKUP("FL223093043.Q",Data!$A$3:$EX$360,(AJ$4-1979)*4+AJ$1+2,FALSE)</f>
        <v>95804</v>
      </c>
      <c r="AK40" s="11">
        <f>VLOOKUP("FL223093043.Q",Data!$A$3:$EX$360,(AK$4-1979)*4+AK$1+2,FALSE)</f>
        <v>105642</v>
      </c>
      <c r="AL40" s="11">
        <f>VLOOKUP("FL223093043.Q",Data!$A$3:$EX$360,(AL$4-1979)*4+AL$1+2,FALSE)</f>
        <v>116266</v>
      </c>
      <c r="AM40" s="11">
        <f>VLOOKUP("FL223093043.Q",Data!$A$3:$EX$360,(AM$4-1979)*4+AM$1+2,FALSE)</f>
        <v>118005</v>
      </c>
      <c r="AN40" s="4">
        <f>VLOOKUP("FL223093043.Q",Data!$A$3:$EX$360,(AN$4-1979)*4+AN$1+2,FALSE)</f>
        <v>0</v>
      </c>
    </row>
    <row r="41" spans="1:40">
      <c r="A41" s="21" t="s">
        <v>1</v>
      </c>
      <c r="B41" s="22" t="s">
        <v>403</v>
      </c>
      <c r="C41" s="23">
        <f>VLOOKUP("FL314090005.Q",Data!$A$3:$EX$360,(C$4-1979)*4+C$1+2,FALSE)+VLOOKUP("FL214090005.Q",Data!$A$3:$EX$360,(C$4-1979)*4+C$1+2,FALSE)+VLOOKUP("FL343061733.Q",Data!$A$3:$EX$360,(C$4-1979)*4+C$1+2,FALSE)+VLOOKUP("FL343063033.Q",Data!$A$3:$EX$360,(C$4-1979)*4+C$1+2,FALSE)+VLOOKUP("fl343064133.Q",Data!$A$3:$EX$360,(C$4-1979)*4+C$1+2,FALSE)-VLOOKUP("FL213169203.Q",Data!$A$3:$EX$360,(C$4-1979)*4+C$1+2,FALSE)-VLOOKUP("FL213061105.Q",Data!$A$3:$EX$360,(C$4-1979)*4+C$1+2,FALSE)-VLOOKUP("FL213062003.Q",Data!$A$3:$EX$360,(C$4-1979)*4+C$1+2,FALSE)+VLOOKUP("FL224090045.Q",Data!$A$3:$EX$360,(C$4-1979)*4+C$1+2,FALSE)-VLOOKUP("FL223061143.Q",Data!$A$3:$EX$360,(C$4-1979)*4+C$1+2,FALSE)-VLOOKUP("FL223062043.Q",Data!$A$3:$EX$360,(C$4-1979)*4+C$1+2,FALSE)-VLOOKUP("FL223073045.Q",Data!$A$3:$EX$360,(C$4-1979)*4+C$1+2,FALSE)</f>
        <v>555706</v>
      </c>
      <c r="D41" s="23">
        <f>VLOOKUP("FL314090005.Q",Data!$A$3:$EX$360,(D$4-1979)*4+D$1+2,FALSE)+VLOOKUP("FL214090005.Q",Data!$A$3:$EX$360,(D$4-1979)*4+D$1+2,FALSE)+VLOOKUP("FL343061733.Q",Data!$A$3:$EX$360,(D$4-1979)*4+D$1+2,FALSE)+VLOOKUP("FL343063033.Q",Data!$A$3:$EX$360,(D$4-1979)*4+D$1+2,FALSE)+VLOOKUP("fl343064133.Q",Data!$A$3:$EX$360,(D$4-1979)*4+D$1+2,FALSE)-VLOOKUP("FL213169203.Q",Data!$A$3:$EX$360,(D$4-1979)*4+D$1+2,FALSE)-VLOOKUP("FL213061105.Q",Data!$A$3:$EX$360,(D$4-1979)*4+D$1+2,FALSE)-VLOOKUP("FL213062003.Q",Data!$A$3:$EX$360,(D$4-1979)*4+D$1+2,FALSE)+VLOOKUP("FL224090045.Q",Data!$A$3:$EX$360,(D$4-1979)*4+D$1+2,FALSE)-VLOOKUP("FL223061143.Q",Data!$A$3:$EX$360,(D$4-1979)*4+D$1+2,FALSE)-VLOOKUP("FL223062043.Q",Data!$A$3:$EX$360,(D$4-1979)*4+D$1+2,FALSE)-VLOOKUP("FL223073045.Q",Data!$A$3:$EX$360,(D$4-1979)*4+D$1+2,FALSE)</f>
        <v>623862</v>
      </c>
      <c r="E41" s="23">
        <f>VLOOKUP("FL314090005.Q",Data!$A$3:$EX$360,(E$4-1979)*4+E$1+2,FALSE)+VLOOKUP("FL214090005.Q",Data!$A$3:$EX$360,(E$4-1979)*4+E$1+2,FALSE)+VLOOKUP("FL343061733.Q",Data!$A$3:$EX$360,(E$4-1979)*4+E$1+2,FALSE)+VLOOKUP("FL343063033.Q",Data!$A$3:$EX$360,(E$4-1979)*4+E$1+2,FALSE)+VLOOKUP("fl343064133.Q",Data!$A$3:$EX$360,(E$4-1979)*4+E$1+2,FALSE)-VLOOKUP("FL213169203.Q",Data!$A$3:$EX$360,(E$4-1979)*4+E$1+2,FALSE)-VLOOKUP("FL213061105.Q",Data!$A$3:$EX$360,(E$4-1979)*4+E$1+2,FALSE)-VLOOKUP("FL213062003.Q",Data!$A$3:$EX$360,(E$4-1979)*4+E$1+2,FALSE)+VLOOKUP("FL224090045.Q",Data!$A$3:$EX$360,(E$4-1979)*4+E$1+2,FALSE)-VLOOKUP("FL223061143.Q",Data!$A$3:$EX$360,(E$4-1979)*4+E$1+2,FALSE)-VLOOKUP("FL223062043.Q",Data!$A$3:$EX$360,(E$4-1979)*4+E$1+2,FALSE)-VLOOKUP("FL223073045.Q",Data!$A$3:$EX$360,(E$4-1979)*4+E$1+2,FALSE)</f>
        <v>678190</v>
      </c>
      <c r="F41" s="23">
        <f>VLOOKUP("FL314090005.Q",Data!$A$3:$EX$360,(F$4-1979)*4+F$1+2,FALSE)+VLOOKUP("FL214090005.Q",Data!$A$3:$EX$360,(F$4-1979)*4+F$1+2,FALSE)+VLOOKUP("FL343061733.Q",Data!$A$3:$EX$360,(F$4-1979)*4+F$1+2,FALSE)+VLOOKUP("FL343063033.Q",Data!$A$3:$EX$360,(F$4-1979)*4+F$1+2,FALSE)+VLOOKUP("fl343064133.Q",Data!$A$3:$EX$360,(F$4-1979)*4+F$1+2,FALSE)-VLOOKUP("FL213169203.Q",Data!$A$3:$EX$360,(F$4-1979)*4+F$1+2,FALSE)-VLOOKUP("FL213061105.Q",Data!$A$3:$EX$360,(F$4-1979)*4+F$1+2,FALSE)-VLOOKUP("FL213062003.Q",Data!$A$3:$EX$360,(F$4-1979)*4+F$1+2,FALSE)+VLOOKUP("FL224090045.Q",Data!$A$3:$EX$360,(F$4-1979)*4+F$1+2,FALSE)-VLOOKUP("FL223061143.Q",Data!$A$3:$EX$360,(F$4-1979)*4+F$1+2,FALSE)-VLOOKUP("FL223062043.Q",Data!$A$3:$EX$360,(F$4-1979)*4+F$1+2,FALSE)-VLOOKUP("FL223073045.Q",Data!$A$3:$EX$360,(F$4-1979)*4+F$1+2,FALSE)</f>
        <v>750674</v>
      </c>
      <c r="G41" s="23">
        <f>VLOOKUP("FL314090005.Q",Data!$A$3:$EX$360,(G$4-1979)*4+G$1+2,FALSE)+VLOOKUP("FL214090005.Q",Data!$A$3:$EX$360,(G$4-1979)*4+G$1+2,FALSE)+VLOOKUP("FL343061733.Q",Data!$A$3:$EX$360,(G$4-1979)*4+G$1+2,FALSE)+VLOOKUP("FL343063033.Q",Data!$A$3:$EX$360,(G$4-1979)*4+G$1+2,FALSE)+VLOOKUP("fl343064133.Q",Data!$A$3:$EX$360,(G$4-1979)*4+G$1+2,FALSE)-VLOOKUP("FL213169203.Q",Data!$A$3:$EX$360,(G$4-1979)*4+G$1+2,FALSE)-VLOOKUP("FL213061105.Q",Data!$A$3:$EX$360,(G$4-1979)*4+G$1+2,FALSE)-VLOOKUP("FL213062003.Q",Data!$A$3:$EX$360,(G$4-1979)*4+G$1+2,FALSE)+VLOOKUP("FL224090045.Q",Data!$A$3:$EX$360,(G$4-1979)*4+G$1+2,FALSE)-VLOOKUP("FL223061143.Q",Data!$A$3:$EX$360,(G$4-1979)*4+G$1+2,FALSE)-VLOOKUP("FL223062043.Q",Data!$A$3:$EX$360,(G$4-1979)*4+G$1+2,FALSE)-VLOOKUP("FL223073045.Q",Data!$A$3:$EX$360,(G$4-1979)*4+G$1+2,FALSE)</f>
        <v>812814</v>
      </c>
      <c r="H41" s="23">
        <f>VLOOKUP("FL314090005.Q",Data!$A$3:$EX$360,(H$4-1979)*4+H$1+2,FALSE)+VLOOKUP("FL214090005.Q",Data!$A$3:$EX$360,(H$4-1979)*4+H$1+2,FALSE)+VLOOKUP("FL343061733.Q",Data!$A$3:$EX$360,(H$4-1979)*4+H$1+2,FALSE)+VLOOKUP("FL343063033.Q",Data!$A$3:$EX$360,(H$4-1979)*4+H$1+2,FALSE)+VLOOKUP("fl343064133.Q",Data!$A$3:$EX$360,(H$4-1979)*4+H$1+2,FALSE)-VLOOKUP("FL213169203.Q",Data!$A$3:$EX$360,(H$4-1979)*4+H$1+2,FALSE)-VLOOKUP("FL213061105.Q",Data!$A$3:$EX$360,(H$4-1979)*4+H$1+2,FALSE)-VLOOKUP("FL213062003.Q",Data!$A$3:$EX$360,(H$4-1979)*4+H$1+2,FALSE)+VLOOKUP("FL224090045.Q",Data!$A$3:$EX$360,(H$4-1979)*4+H$1+2,FALSE)-VLOOKUP("FL223061143.Q",Data!$A$3:$EX$360,(H$4-1979)*4+H$1+2,FALSE)-VLOOKUP("FL223062043.Q",Data!$A$3:$EX$360,(H$4-1979)*4+H$1+2,FALSE)-VLOOKUP("FL223073045.Q",Data!$A$3:$EX$360,(H$4-1979)*4+H$1+2,FALSE)</f>
        <v>919778</v>
      </c>
      <c r="I41" s="23">
        <f>VLOOKUP("FL314090005.Q",Data!$A$3:$EX$360,(I$4-1979)*4+I$1+2,FALSE)+VLOOKUP("FL214090005.Q",Data!$A$3:$EX$360,(I$4-1979)*4+I$1+2,FALSE)+VLOOKUP("FL343061733.Q",Data!$A$3:$EX$360,(I$4-1979)*4+I$1+2,FALSE)+VLOOKUP("FL343063033.Q",Data!$A$3:$EX$360,(I$4-1979)*4+I$1+2,FALSE)+VLOOKUP("fl343064133.Q",Data!$A$3:$EX$360,(I$4-1979)*4+I$1+2,FALSE)-VLOOKUP("FL213169203.Q",Data!$A$3:$EX$360,(I$4-1979)*4+I$1+2,FALSE)-VLOOKUP("FL213061105.Q",Data!$A$3:$EX$360,(I$4-1979)*4+I$1+2,FALSE)-VLOOKUP("FL213062003.Q",Data!$A$3:$EX$360,(I$4-1979)*4+I$1+2,FALSE)+VLOOKUP("FL224090045.Q",Data!$A$3:$EX$360,(I$4-1979)*4+I$1+2,FALSE)-VLOOKUP("FL223061143.Q",Data!$A$3:$EX$360,(I$4-1979)*4+I$1+2,FALSE)-VLOOKUP("FL223062043.Q",Data!$A$3:$EX$360,(I$4-1979)*4+I$1+2,FALSE)-VLOOKUP("FL223073045.Q",Data!$A$3:$EX$360,(I$4-1979)*4+I$1+2,FALSE)</f>
        <v>1080061</v>
      </c>
      <c r="J41" s="23">
        <f>VLOOKUP("FL314090005.Q",Data!$A$3:$EX$360,(J$4-1979)*4+J$1+2,FALSE)+VLOOKUP("FL214090005.Q",Data!$A$3:$EX$360,(J$4-1979)*4+J$1+2,FALSE)+VLOOKUP("FL343061733.Q",Data!$A$3:$EX$360,(J$4-1979)*4+J$1+2,FALSE)+VLOOKUP("FL343063033.Q",Data!$A$3:$EX$360,(J$4-1979)*4+J$1+2,FALSE)+VLOOKUP("fl343064133.Q",Data!$A$3:$EX$360,(J$4-1979)*4+J$1+2,FALSE)-VLOOKUP("FL213169203.Q",Data!$A$3:$EX$360,(J$4-1979)*4+J$1+2,FALSE)-VLOOKUP("FL213061105.Q",Data!$A$3:$EX$360,(J$4-1979)*4+J$1+2,FALSE)-VLOOKUP("FL213062003.Q",Data!$A$3:$EX$360,(J$4-1979)*4+J$1+2,FALSE)+VLOOKUP("FL224090045.Q",Data!$A$3:$EX$360,(J$4-1979)*4+J$1+2,FALSE)-VLOOKUP("FL223061143.Q",Data!$A$3:$EX$360,(J$4-1979)*4+J$1+2,FALSE)-VLOOKUP("FL223062043.Q",Data!$A$3:$EX$360,(J$4-1979)*4+J$1+2,FALSE)-VLOOKUP("FL223073045.Q",Data!$A$3:$EX$360,(J$4-1979)*4+J$1+2,FALSE)</f>
        <v>1166340</v>
      </c>
      <c r="K41" s="23">
        <f>VLOOKUP("FL314090005.Q",Data!$A$3:$EX$360,(K$4-1979)*4+K$1+2,FALSE)+VLOOKUP("FL214090005.Q",Data!$A$3:$EX$360,(K$4-1979)*4+K$1+2,FALSE)+VLOOKUP("FL343061733.Q",Data!$A$3:$EX$360,(K$4-1979)*4+K$1+2,FALSE)+VLOOKUP("FL343063033.Q",Data!$A$3:$EX$360,(K$4-1979)*4+K$1+2,FALSE)+VLOOKUP("fl343064133.Q",Data!$A$3:$EX$360,(K$4-1979)*4+K$1+2,FALSE)-VLOOKUP("FL213169203.Q",Data!$A$3:$EX$360,(K$4-1979)*4+K$1+2,FALSE)-VLOOKUP("FL213061105.Q",Data!$A$3:$EX$360,(K$4-1979)*4+K$1+2,FALSE)-VLOOKUP("FL213062003.Q",Data!$A$3:$EX$360,(K$4-1979)*4+K$1+2,FALSE)+VLOOKUP("FL224090045.Q",Data!$A$3:$EX$360,(K$4-1979)*4+K$1+2,FALSE)-VLOOKUP("FL223061143.Q",Data!$A$3:$EX$360,(K$4-1979)*4+K$1+2,FALSE)-VLOOKUP("FL223062043.Q",Data!$A$3:$EX$360,(K$4-1979)*4+K$1+2,FALSE)-VLOOKUP("FL223073045.Q",Data!$A$3:$EX$360,(K$4-1979)*4+K$1+2,FALSE)</f>
        <v>1228083</v>
      </c>
      <c r="L41" s="23">
        <f>VLOOKUP("FL314090005.Q",Data!$A$3:$EX$360,(L$4-1979)*4+L$1+2,FALSE)+VLOOKUP("FL214090005.Q",Data!$A$3:$EX$360,(L$4-1979)*4+L$1+2,FALSE)+VLOOKUP("FL343061733.Q",Data!$A$3:$EX$360,(L$4-1979)*4+L$1+2,FALSE)+VLOOKUP("FL343063033.Q",Data!$A$3:$EX$360,(L$4-1979)*4+L$1+2,FALSE)+VLOOKUP("fl343064133.Q",Data!$A$3:$EX$360,(L$4-1979)*4+L$1+2,FALSE)-VLOOKUP("FL213169203.Q",Data!$A$3:$EX$360,(L$4-1979)*4+L$1+2,FALSE)-VLOOKUP("FL213061105.Q",Data!$A$3:$EX$360,(L$4-1979)*4+L$1+2,FALSE)-VLOOKUP("FL213062003.Q",Data!$A$3:$EX$360,(L$4-1979)*4+L$1+2,FALSE)+VLOOKUP("FL224090045.Q",Data!$A$3:$EX$360,(L$4-1979)*4+L$1+2,FALSE)-VLOOKUP("FL223061143.Q",Data!$A$3:$EX$360,(L$4-1979)*4+L$1+2,FALSE)-VLOOKUP("FL223062043.Q",Data!$A$3:$EX$360,(L$4-1979)*4+L$1+2,FALSE)-VLOOKUP("FL223073045.Q",Data!$A$3:$EX$360,(L$4-1979)*4+L$1+2,FALSE)</f>
        <v>1324754</v>
      </c>
      <c r="M41" s="23">
        <f>VLOOKUP("FL314090005.Q",Data!$A$3:$EX$360,(M$4-1979)*4+M$1+2,FALSE)+VLOOKUP("FL214090005.Q",Data!$A$3:$EX$360,(M$4-1979)*4+M$1+2,FALSE)+VLOOKUP("FL343061733.Q",Data!$A$3:$EX$360,(M$4-1979)*4+M$1+2,FALSE)+VLOOKUP("FL343063033.Q",Data!$A$3:$EX$360,(M$4-1979)*4+M$1+2,FALSE)+VLOOKUP("fl343064133.Q",Data!$A$3:$EX$360,(M$4-1979)*4+M$1+2,FALSE)-VLOOKUP("FL213169203.Q",Data!$A$3:$EX$360,(M$4-1979)*4+M$1+2,FALSE)-VLOOKUP("FL213061105.Q",Data!$A$3:$EX$360,(M$4-1979)*4+M$1+2,FALSE)-VLOOKUP("FL213062003.Q",Data!$A$3:$EX$360,(M$4-1979)*4+M$1+2,FALSE)+VLOOKUP("FL224090045.Q",Data!$A$3:$EX$360,(M$4-1979)*4+M$1+2,FALSE)-VLOOKUP("FL223061143.Q",Data!$A$3:$EX$360,(M$4-1979)*4+M$1+2,FALSE)-VLOOKUP("FL223062043.Q",Data!$A$3:$EX$360,(M$4-1979)*4+M$1+2,FALSE)-VLOOKUP("FL223073045.Q",Data!$A$3:$EX$360,(M$4-1979)*4+M$1+2,FALSE)</f>
        <v>1497769</v>
      </c>
      <c r="N41" s="23">
        <f>VLOOKUP("FL314090005.Q",Data!$A$3:$EX$360,(N$4-1979)*4+N$1+2,FALSE)+VLOOKUP("FL214090005.Q",Data!$A$3:$EX$360,(N$4-1979)*4+N$1+2,FALSE)+VLOOKUP("FL343061733.Q",Data!$A$3:$EX$360,(N$4-1979)*4+N$1+2,FALSE)+VLOOKUP("FL343063033.Q",Data!$A$3:$EX$360,(N$4-1979)*4+N$1+2,FALSE)+VLOOKUP("fl343064133.Q",Data!$A$3:$EX$360,(N$4-1979)*4+N$1+2,FALSE)-VLOOKUP("FL213169203.Q",Data!$A$3:$EX$360,(N$4-1979)*4+N$1+2,FALSE)-VLOOKUP("FL213061105.Q",Data!$A$3:$EX$360,(N$4-1979)*4+N$1+2,FALSE)-VLOOKUP("FL213062003.Q",Data!$A$3:$EX$360,(N$4-1979)*4+N$1+2,FALSE)+VLOOKUP("FL224090045.Q",Data!$A$3:$EX$360,(N$4-1979)*4+N$1+2,FALSE)-VLOOKUP("FL223061143.Q",Data!$A$3:$EX$360,(N$4-1979)*4+N$1+2,FALSE)-VLOOKUP("FL223062043.Q",Data!$A$3:$EX$360,(N$4-1979)*4+N$1+2,FALSE)-VLOOKUP("FL223073045.Q",Data!$A$3:$EX$360,(N$4-1979)*4+N$1+2,FALSE)</f>
        <v>1591575</v>
      </c>
      <c r="O41" s="23">
        <f>VLOOKUP("FL314090005.Q",Data!$A$3:$EX$360,(O$4-1979)*4+O$1+2,FALSE)+VLOOKUP("FL214090005.Q",Data!$A$3:$EX$360,(O$4-1979)*4+O$1+2,FALSE)+VLOOKUP("FL343061733.Q",Data!$A$3:$EX$360,(O$4-1979)*4+O$1+2,FALSE)+VLOOKUP("FL343063033.Q",Data!$A$3:$EX$360,(O$4-1979)*4+O$1+2,FALSE)+VLOOKUP("fl343064133.Q",Data!$A$3:$EX$360,(O$4-1979)*4+O$1+2,FALSE)-VLOOKUP("FL213169203.Q",Data!$A$3:$EX$360,(O$4-1979)*4+O$1+2,FALSE)-VLOOKUP("FL213061105.Q",Data!$A$3:$EX$360,(O$4-1979)*4+O$1+2,FALSE)-VLOOKUP("FL213062003.Q",Data!$A$3:$EX$360,(O$4-1979)*4+O$1+2,FALSE)+VLOOKUP("FL224090045.Q",Data!$A$3:$EX$360,(O$4-1979)*4+O$1+2,FALSE)-VLOOKUP("FL223061143.Q",Data!$A$3:$EX$360,(O$4-1979)*4+O$1+2,FALSE)-VLOOKUP("FL223062043.Q",Data!$A$3:$EX$360,(O$4-1979)*4+O$1+2,FALSE)-VLOOKUP("FL223073045.Q",Data!$A$3:$EX$360,(O$4-1979)*4+O$1+2,FALSE)</f>
        <v>1812131</v>
      </c>
      <c r="P41" s="23">
        <f>VLOOKUP("FL314090005.Q",Data!$A$3:$EX$360,(P$4-1979)*4+P$1+2,FALSE)+VLOOKUP("FL214090005.Q",Data!$A$3:$EX$360,(P$4-1979)*4+P$1+2,FALSE)+VLOOKUP("FL343061733.Q",Data!$A$3:$EX$360,(P$4-1979)*4+P$1+2,FALSE)+VLOOKUP("FL343063033.Q",Data!$A$3:$EX$360,(P$4-1979)*4+P$1+2,FALSE)+VLOOKUP("fl343064133.Q",Data!$A$3:$EX$360,(P$4-1979)*4+P$1+2,FALSE)-VLOOKUP("FL213169203.Q",Data!$A$3:$EX$360,(P$4-1979)*4+P$1+2,FALSE)-VLOOKUP("FL213061105.Q",Data!$A$3:$EX$360,(P$4-1979)*4+P$1+2,FALSE)-VLOOKUP("FL213062003.Q",Data!$A$3:$EX$360,(P$4-1979)*4+P$1+2,FALSE)+VLOOKUP("FL224090045.Q",Data!$A$3:$EX$360,(P$4-1979)*4+P$1+2,FALSE)-VLOOKUP("FL223061143.Q",Data!$A$3:$EX$360,(P$4-1979)*4+P$1+2,FALSE)-VLOOKUP("FL223062043.Q",Data!$A$3:$EX$360,(P$4-1979)*4+P$1+2,FALSE)-VLOOKUP("FL223073045.Q",Data!$A$3:$EX$360,(P$4-1979)*4+P$1+2,FALSE)</f>
        <v>1862007</v>
      </c>
      <c r="Q41" s="23">
        <f>VLOOKUP("FL314090005.Q",Data!$A$3:$EX$360,(Q$4-1979)*4+Q$1+2,FALSE)+VLOOKUP("FL214090005.Q",Data!$A$3:$EX$360,(Q$4-1979)*4+Q$1+2,FALSE)+VLOOKUP("FL343061733.Q",Data!$A$3:$EX$360,(Q$4-1979)*4+Q$1+2,FALSE)+VLOOKUP("FL343063033.Q",Data!$A$3:$EX$360,(Q$4-1979)*4+Q$1+2,FALSE)+VLOOKUP("fl343064133.Q",Data!$A$3:$EX$360,(Q$4-1979)*4+Q$1+2,FALSE)-VLOOKUP("FL213169203.Q",Data!$A$3:$EX$360,(Q$4-1979)*4+Q$1+2,FALSE)-VLOOKUP("FL213061105.Q",Data!$A$3:$EX$360,(Q$4-1979)*4+Q$1+2,FALSE)-VLOOKUP("FL213062003.Q",Data!$A$3:$EX$360,(Q$4-1979)*4+Q$1+2,FALSE)+VLOOKUP("FL224090045.Q",Data!$A$3:$EX$360,(Q$4-1979)*4+Q$1+2,FALSE)-VLOOKUP("FL223061143.Q",Data!$A$3:$EX$360,(Q$4-1979)*4+Q$1+2,FALSE)-VLOOKUP("FL223062043.Q",Data!$A$3:$EX$360,(Q$4-1979)*4+Q$1+2,FALSE)-VLOOKUP("FL223073045.Q",Data!$A$3:$EX$360,(Q$4-1979)*4+Q$1+2,FALSE)</f>
        <v>1951699</v>
      </c>
      <c r="R41" s="23">
        <f>VLOOKUP("FL314090005.Q",Data!$A$3:$EX$360,(R$4-1979)*4+R$1+2,FALSE)+VLOOKUP("FL214090005.Q",Data!$A$3:$EX$360,(R$4-1979)*4+R$1+2,FALSE)+VLOOKUP("FL343061733.Q",Data!$A$3:$EX$360,(R$4-1979)*4+R$1+2,FALSE)+VLOOKUP("FL343063033.Q",Data!$A$3:$EX$360,(R$4-1979)*4+R$1+2,FALSE)+VLOOKUP("fl343064133.Q",Data!$A$3:$EX$360,(R$4-1979)*4+R$1+2,FALSE)-VLOOKUP("FL213169203.Q",Data!$A$3:$EX$360,(R$4-1979)*4+R$1+2,FALSE)-VLOOKUP("FL213061105.Q",Data!$A$3:$EX$360,(R$4-1979)*4+R$1+2,FALSE)-VLOOKUP("FL213062003.Q",Data!$A$3:$EX$360,(R$4-1979)*4+R$1+2,FALSE)+VLOOKUP("FL224090045.Q",Data!$A$3:$EX$360,(R$4-1979)*4+R$1+2,FALSE)-VLOOKUP("FL223061143.Q",Data!$A$3:$EX$360,(R$4-1979)*4+R$1+2,FALSE)-VLOOKUP("FL223062043.Q",Data!$A$3:$EX$360,(R$4-1979)*4+R$1+2,FALSE)-VLOOKUP("FL223073045.Q",Data!$A$3:$EX$360,(R$4-1979)*4+R$1+2,FALSE)</f>
        <v>2058864</v>
      </c>
      <c r="S41" s="23">
        <f>VLOOKUP("FL314090005.Q",Data!$A$3:$EX$360,(S$4-1979)*4+S$1+2,FALSE)+VLOOKUP("FL214090005.Q",Data!$A$3:$EX$360,(S$4-1979)*4+S$1+2,FALSE)+VLOOKUP("FL343061733.Q",Data!$A$3:$EX$360,(S$4-1979)*4+S$1+2,FALSE)+VLOOKUP("FL343063033.Q",Data!$A$3:$EX$360,(S$4-1979)*4+S$1+2,FALSE)+VLOOKUP("fl343064133.Q",Data!$A$3:$EX$360,(S$4-1979)*4+S$1+2,FALSE)-VLOOKUP("FL213169203.Q",Data!$A$3:$EX$360,(S$4-1979)*4+S$1+2,FALSE)-VLOOKUP("FL213061105.Q",Data!$A$3:$EX$360,(S$4-1979)*4+S$1+2,FALSE)-VLOOKUP("FL213062003.Q",Data!$A$3:$EX$360,(S$4-1979)*4+S$1+2,FALSE)+VLOOKUP("FL224090045.Q",Data!$A$3:$EX$360,(S$4-1979)*4+S$1+2,FALSE)-VLOOKUP("FL223061143.Q",Data!$A$3:$EX$360,(S$4-1979)*4+S$1+2,FALSE)-VLOOKUP("FL223062043.Q",Data!$A$3:$EX$360,(S$4-1979)*4+S$1+2,FALSE)-VLOOKUP("FL223073045.Q",Data!$A$3:$EX$360,(S$4-1979)*4+S$1+2,FALSE)</f>
        <v>2365626</v>
      </c>
      <c r="T41" s="23">
        <f>VLOOKUP("FL314090005.Q",Data!$A$3:$EX$360,(T$4-1979)*4+T$1+2,FALSE)+VLOOKUP("FL214090005.Q",Data!$A$3:$EX$360,(T$4-1979)*4+T$1+2,FALSE)+VLOOKUP("FL343061733.Q",Data!$A$3:$EX$360,(T$4-1979)*4+T$1+2,FALSE)+VLOOKUP("FL343063033.Q",Data!$A$3:$EX$360,(T$4-1979)*4+T$1+2,FALSE)+VLOOKUP("fl343064133.Q",Data!$A$3:$EX$360,(T$4-1979)*4+T$1+2,FALSE)-VLOOKUP("FL213169203.Q",Data!$A$3:$EX$360,(T$4-1979)*4+T$1+2,FALSE)-VLOOKUP("FL213061105.Q",Data!$A$3:$EX$360,(T$4-1979)*4+T$1+2,FALSE)-VLOOKUP("FL213062003.Q",Data!$A$3:$EX$360,(T$4-1979)*4+T$1+2,FALSE)+VLOOKUP("FL224090045.Q",Data!$A$3:$EX$360,(T$4-1979)*4+T$1+2,FALSE)-VLOOKUP("FL223061143.Q",Data!$A$3:$EX$360,(T$4-1979)*4+T$1+2,FALSE)-VLOOKUP("FL223062043.Q",Data!$A$3:$EX$360,(T$4-1979)*4+T$1+2,FALSE)-VLOOKUP("FL223073045.Q",Data!$A$3:$EX$360,(T$4-1979)*4+T$1+2,FALSE)</f>
        <v>2703232</v>
      </c>
      <c r="U41" s="23">
        <f>VLOOKUP("FL314090005.Q",Data!$A$3:$EX$360,(U$4-1979)*4+U$1+2,FALSE)+VLOOKUP("FL214090005.Q",Data!$A$3:$EX$360,(U$4-1979)*4+U$1+2,FALSE)+VLOOKUP("FL343061733.Q",Data!$A$3:$EX$360,(U$4-1979)*4+U$1+2,FALSE)+VLOOKUP("FL343063033.Q",Data!$A$3:$EX$360,(U$4-1979)*4+U$1+2,FALSE)+VLOOKUP("fl343064133.Q",Data!$A$3:$EX$360,(U$4-1979)*4+U$1+2,FALSE)-VLOOKUP("FL213169203.Q",Data!$A$3:$EX$360,(U$4-1979)*4+U$1+2,FALSE)-VLOOKUP("FL213061105.Q",Data!$A$3:$EX$360,(U$4-1979)*4+U$1+2,FALSE)-VLOOKUP("FL213062003.Q",Data!$A$3:$EX$360,(U$4-1979)*4+U$1+2,FALSE)+VLOOKUP("FL224090045.Q",Data!$A$3:$EX$360,(U$4-1979)*4+U$1+2,FALSE)-VLOOKUP("FL223061143.Q",Data!$A$3:$EX$360,(U$4-1979)*4+U$1+2,FALSE)-VLOOKUP("FL223062043.Q",Data!$A$3:$EX$360,(U$4-1979)*4+U$1+2,FALSE)-VLOOKUP("FL223073045.Q",Data!$A$3:$EX$360,(U$4-1979)*4+U$1+2,FALSE)</f>
        <v>3123281</v>
      </c>
      <c r="V41" s="23">
        <f>VLOOKUP("FL314090005.Q",Data!$A$3:$EX$360,(V$4-1979)*4+V$1+2,FALSE)+VLOOKUP("FL214090005.Q",Data!$A$3:$EX$360,(V$4-1979)*4+V$1+2,FALSE)+VLOOKUP("FL343061733.Q",Data!$A$3:$EX$360,(V$4-1979)*4+V$1+2,FALSE)+VLOOKUP("FL343063033.Q",Data!$A$3:$EX$360,(V$4-1979)*4+V$1+2,FALSE)+VLOOKUP("fl343064133.Q",Data!$A$3:$EX$360,(V$4-1979)*4+V$1+2,FALSE)-VLOOKUP("FL213169203.Q",Data!$A$3:$EX$360,(V$4-1979)*4+V$1+2,FALSE)-VLOOKUP("FL213061105.Q",Data!$A$3:$EX$360,(V$4-1979)*4+V$1+2,FALSE)-VLOOKUP("FL213062003.Q",Data!$A$3:$EX$360,(V$4-1979)*4+V$1+2,FALSE)+VLOOKUP("FL224090045.Q",Data!$A$3:$EX$360,(V$4-1979)*4+V$1+2,FALSE)-VLOOKUP("FL223061143.Q",Data!$A$3:$EX$360,(V$4-1979)*4+V$1+2,FALSE)-VLOOKUP("FL223062043.Q",Data!$A$3:$EX$360,(V$4-1979)*4+V$1+2,FALSE)-VLOOKUP("FL223073045.Q",Data!$A$3:$EX$360,(V$4-1979)*4+V$1+2,FALSE)</f>
        <v>3511115</v>
      </c>
      <c r="W41" s="23">
        <f>VLOOKUP("FL314090005.Q",Data!$A$3:$EX$360,(W$4-1979)*4+W$1+2,FALSE)+VLOOKUP("FL214090005.Q",Data!$A$3:$EX$360,(W$4-1979)*4+W$1+2,FALSE)+VLOOKUP("FL343061733.Q",Data!$A$3:$EX$360,(W$4-1979)*4+W$1+2,FALSE)+VLOOKUP("FL343063033.Q",Data!$A$3:$EX$360,(W$4-1979)*4+W$1+2,FALSE)+VLOOKUP("fl343064133.Q",Data!$A$3:$EX$360,(W$4-1979)*4+W$1+2,FALSE)-VLOOKUP("FL213169203.Q",Data!$A$3:$EX$360,(W$4-1979)*4+W$1+2,FALSE)-VLOOKUP("FL213061105.Q",Data!$A$3:$EX$360,(W$4-1979)*4+W$1+2,FALSE)-VLOOKUP("FL213062003.Q",Data!$A$3:$EX$360,(W$4-1979)*4+W$1+2,FALSE)+VLOOKUP("FL224090045.Q",Data!$A$3:$EX$360,(W$4-1979)*4+W$1+2,FALSE)-VLOOKUP("FL223061143.Q",Data!$A$3:$EX$360,(W$4-1979)*4+W$1+2,FALSE)-VLOOKUP("FL223062043.Q",Data!$A$3:$EX$360,(W$4-1979)*4+W$1+2,FALSE)-VLOOKUP("FL223073045.Q",Data!$A$3:$EX$360,(W$4-1979)*4+W$1+2,FALSE)</f>
        <v>4024605</v>
      </c>
      <c r="X41" s="23">
        <f>VLOOKUP("FL314090005.Q",Data!$A$3:$EX$360,(X$4-1979)*4+X$1+2,FALSE)+VLOOKUP("FL214090005.Q",Data!$A$3:$EX$360,(X$4-1979)*4+X$1+2,FALSE)+VLOOKUP("FL343061733.Q",Data!$A$3:$EX$360,(X$4-1979)*4+X$1+2,FALSE)+VLOOKUP("FL343063033.Q",Data!$A$3:$EX$360,(X$4-1979)*4+X$1+2,FALSE)+VLOOKUP("fl343064133.Q",Data!$A$3:$EX$360,(X$4-1979)*4+X$1+2,FALSE)-VLOOKUP("FL213169203.Q",Data!$A$3:$EX$360,(X$4-1979)*4+X$1+2,FALSE)-VLOOKUP("FL213061105.Q",Data!$A$3:$EX$360,(X$4-1979)*4+X$1+2,FALSE)-VLOOKUP("FL213062003.Q",Data!$A$3:$EX$360,(X$4-1979)*4+X$1+2,FALSE)+VLOOKUP("FL224090045.Q",Data!$A$3:$EX$360,(X$4-1979)*4+X$1+2,FALSE)-VLOOKUP("FL223061143.Q",Data!$A$3:$EX$360,(X$4-1979)*4+X$1+2,FALSE)-VLOOKUP("FL223062043.Q",Data!$A$3:$EX$360,(X$4-1979)*4+X$1+2,FALSE)-VLOOKUP("FL223073045.Q",Data!$A$3:$EX$360,(X$4-1979)*4+X$1+2,FALSE)</f>
        <v>4020820</v>
      </c>
      <c r="Y41" s="23">
        <f>VLOOKUP("FL314090005.Q",Data!$A$3:$EX$360,(Y$4-1979)*4+Y$1+2,FALSE)+VLOOKUP("FL214090005.Q",Data!$A$3:$EX$360,(Y$4-1979)*4+Y$1+2,FALSE)+VLOOKUP("FL343061733.Q",Data!$A$3:$EX$360,(Y$4-1979)*4+Y$1+2,FALSE)+VLOOKUP("FL343063033.Q",Data!$A$3:$EX$360,(Y$4-1979)*4+Y$1+2,FALSE)+VLOOKUP("fl343064133.Q",Data!$A$3:$EX$360,(Y$4-1979)*4+Y$1+2,FALSE)-VLOOKUP("FL213169203.Q",Data!$A$3:$EX$360,(Y$4-1979)*4+Y$1+2,FALSE)-VLOOKUP("FL213061105.Q",Data!$A$3:$EX$360,(Y$4-1979)*4+Y$1+2,FALSE)-VLOOKUP("FL213062003.Q",Data!$A$3:$EX$360,(Y$4-1979)*4+Y$1+2,FALSE)+VLOOKUP("FL224090045.Q",Data!$A$3:$EX$360,(Y$4-1979)*4+Y$1+2,FALSE)-VLOOKUP("FL223061143.Q",Data!$A$3:$EX$360,(Y$4-1979)*4+Y$1+2,FALSE)-VLOOKUP("FL223062043.Q",Data!$A$3:$EX$360,(Y$4-1979)*4+Y$1+2,FALSE)-VLOOKUP("FL223073045.Q",Data!$A$3:$EX$360,(Y$4-1979)*4+Y$1+2,FALSE)</f>
        <v>4090693</v>
      </c>
      <c r="Z41" s="23">
        <f>VLOOKUP("FL314090005.Q",Data!$A$3:$EX$360,(Z$4-1979)*4+Z$1+2,FALSE)+VLOOKUP("FL214090005.Q",Data!$A$3:$EX$360,(Z$4-1979)*4+Z$1+2,FALSE)+VLOOKUP("FL343061733.Q",Data!$A$3:$EX$360,(Z$4-1979)*4+Z$1+2,FALSE)+VLOOKUP("FL343063033.Q",Data!$A$3:$EX$360,(Z$4-1979)*4+Z$1+2,FALSE)+VLOOKUP("fl343064133.Q",Data!$A$3:$EX$360,(Z$4-1979)*4+Z$1+2,FALSE)-VLOOKUP("FL213169203.Q",Data!$A$3:$EX$360,(Z$4-1979)*4+Z$1+2,FALSE)-VLOOKUP("FL213061105.Q",Data!$A$3:$EX$360,(Z$4-1979)*4+Z$1+2,FALSE)-VLOOKUP("FL213062003.Q",Data!$A$3:$EX$360,(Z$4-1979)*4+Z$1+2,FALSE)+VLOOKUP("FL224090045.Q",Data!$A$3:$EX$360,(Z$4-1979)*4+Z$1+2,FALSE)-VLOOKUP("FL223061143.Q",Data!$A$3:$EX$360,(Z$4-1979)*4+Z$1+2,FALSE)-VLOOKUP("FL223062043.Q",Data!$A$3:$EX$360,(Z$4-1979)*4+Z$1+2,FALSE)-VLOOKUP("FL223073045.Q",Data!$A$3:$EX$360,(Z$4-1979)*4+Z$1+2,FALSE)</f>
        <v>3864092</v>
      </c>
      <c r="AA41" s="23">
        <f>VLOOKUP("FL314090005.Q",Data!$A$3:$EX$360,(AA$4-1979)*4+AA$1+2,FALSE)+VLOOKUP("FL214090005.Q",Data!$A$3:$EX$360,(AA$4-1979)*4+AA$1+2,FALSE)+VLOOKUP("FL343061733.Q",Data!$A$3:$EX$360,(AA$4-1979)*4+AA$1+2,FALSE)+VLOOKUP("FL343063033.Q",Data!$A$3:$EX$360,(AA$4-1979)*4+AA$1+2,FALSE)+VLOOKUP("fl343064133.Q",Data!$A$3:$EX$360,(AA$4-1979)*4+AA$1+2,FALSE)-VLOOKUP("FL213169203.Q",Data!$A$3:$EX$360,(AA$4-1979)*4+AA$1+2,FALSE)-VLOOKUP("FL213061105.Q",Data!$A$3:$EX$360,(AA$4-1979)*4+AA$1+2,FALSE)-VLOOKUP("FL213062003.Q",Data!$A$3:$EX$360,(AA$4-1979)*4+AA$1+2,FALSE)+VLOOKUP("FL224090045.Q",Data!$A$3:$EX$360,(AA$4-1979)*4+AA$1+2,FALSE)-VLOOKUP("FL223061143.Q",Data!$A$3:$EX$360,(AA$4-1979)*4+AA$1+2,FALSE)-VLOOKUP("FL223062043.Q",Data!$A$3:$EX$360,(AA$4-1979)*4+AA$1+2,FALSE)-VLOOKUP("FL223073045.Q",Data!$A$3:$EX$360,(AA$4-1979)*4+AA$1+2,FALSE)</f>
        <v>4375600</v>
      </c>
      <c r="AB41" s="23">
        <f>VLOOKUP("FL314090005.Q",Data!$A$3:$EX$360,(AB$4-1979)*4+AB$1+2,FALSE)+VLOOKUP("FL214090005.Q",Data!$A$3:$EX$360,(AB$4-1979)*4+AB$1+2,FALSE)+VLOOKUP("FL343061733.Q",Data!$A$3:$EX$360,(AB$4-1979)*4+AB$1+2,FALSE)+VLOOKUP("FL343063033.Q",Data!$A$3:$EX$360,(AB$4-1979)*4+AB$1+2,FALSE)+VLOOKUP("fl343064133.Q",Data!$A$3:$EX$360,(AB$4-1979)*4+AB$1+2,FALSE)-VLOOKUP("FL213169203.Q",Data!$A$3:$EX$360,(AB$4-1979)*4+AB$1+2,FALSE)-VLOOKUP("FL213061105.Q",Data!$A$3:$EX$360,(AB$4-1979)*4+AB$1+2,FALSE)-VLOOKUP("FL213062003.Q",Data!$A$3:$EX$360,(AB$4-1979)*4+AB$1+2,FALSE)+VLOOKUP("FL224090045.Q",Data!$A$3:$EX$360,(AB$4-1979)*4+AB$1+2,FALSE)-VLOOKUP("FL223061143.Q",Data!$A$3:$EX$360,(AB$4-1979)*4+AB$1+2,FALSE)-VLOOKUP("FL223062043.Q",Data!$A$3:$EX$360,(AB$4-1979)*4+AB$1+2,FALSE)-VLOOKUP("FL223073045.Q",Data!$A$3:$EX$360,(AB$4-1979)*4+AB$1+2,FALSE)</f>
        <v>4718882</v>
      </c>
      <c r="AC41" s="23">
        <f>VLOOKUP("FL314090005.Q",Data!$A$3:$EX$360,(AC$4-1979)*4+AC$1+2,FALSE)+VLOOKUP("FL214090005.Q",Data!$A$3:$EX$360,(AC$4-1979)*4+AC$1+2,FALSE)+VLOOKUP("FL343061733.Q",Data!$A$3:$EX$360,(AC$4-1979)*4+AC$1+2,FALSE)+VLOOKUP("FL343063033.Q",Data!$A$3:$EX$360,(AC$4-1979)*4+AC$1+2,FALSE)+VLOOKUP("fl343064133.Q",Data!$A$3:$EX$360,(AC$4-1979)*4+AC$1+2,FALSE)-VLOOKUP("FL213169203.Q",Data!$A$3:$EX$360,(AC$4-1979)*4+AC$1+2,FALSE)-VLOOKUP("FL213061105.Q",Data!$A$3:$EX$360,(AC$4-1979)*4+AC$1+2,FALSE)-VLOOKUP("FL213062003.Q",Data!$A$3:$EX$360,(AC$4-1979)*4+AC$1+2,FALSE)+VLOOKUP("FL224090045.Q",Data!$A$3:$EX$360,(AC$4-1979)*4+AC$1+2,FALSE)-VLOOKUP("FL223061143.Q",Data!$A$3:$EX$360,(AC$4-1979)*4+AC$1+2,FALSE)-VLOOKUP("FL223062043.Q",Data!$A$3:$EX$360,(AC$4-1979)*4+AC$1+2,FALSE)-VLOOKUP("FL223073045.Q",Data!$A$3:$EX$360,(AC$4-1979)*4+AC$1+2,FALSE)</f>
        <v>5037324</v>
      </c>
      <c r="AD41" s="23">
        <f>VLOOKUP("FL314090005.Q",Data!$A$3:$EX$360,(AD$4-1979)*4+AD$1+2,FALSE)+VLOOKUP("FL214090005.Q",Data!$A$3:$EX$360,(AD$4-1979)*4+AD$1+2,FALSE)+VLOOKUP("FL343061733.Q",Data!$A$3:$EX$360,(AD$4-1979)*4+AD$1+2,FALSE)+VLOOKUP("FL343063033.Q",Data!$A$3:$EX$360,(AD$4-1979)*4+AD$1+2,FALSE)+VLOOKUP("fl343064133.Q",Data!$A$3:$EX$360,(AD$4-1979)*4+AD$1+2,FALSE)-VLOOKUP("FL213169203.Q",Data!$A$3:$EX$360,(AD$4-1979)*4+AD$1+2,FALSE)-VLOOKUP("FL213061105.Q",Data!$A$3:$EX$360,(AD$4-1979)*4+AD$1+2,FALSE)-VLOOKUP("FL213062003.Q",Data!$A$3:$EX$360,(AD$4-1979)*4+AD$1+2,FALSE)+VLOOKUP("FL224090045.Q",Data!$A$3:$EX$360,(AD$4-1979)*4+AD$1+2,FALSE)-VLOOKUP("FL223061143.Q",Data!$A$3:$EX$360,(AD$4-1979)*4+AD$1+2,FALSE)-VLOOKUP("FL223062043.Q",Data!$A$3:$EX$360,(AD$4-1979)*4+AD$1+2,FALSE)-VLOOKUP("FL223073045.Q",Data!$A$3:$EX$360,(AD$4-1979)*4+AD$1+2,FALSE)</f>
        <v>5530023</v>
      </c>
      <c r="AE41" s="23">
        <f>VLOOKUP("FL314090005.Q",Data!$A$3:$EX$360,(AE$4-1979)*4+AE$1+2,FALSE)+VLOOKUP("FL214090005.Q",Data!$A$3:$EX$360,(AE$4-1979)*4+AE$1+2,FALSE)+VLOOKUP("FL343061733.Q",Data!$A$3:$EX$360,(AE$4-1979)*4+AE$1+2,FALSE)+VLOOKUP("FL343063033.Q",Data!$A$3:$EX$360,(AE$4-1979)*4+AE$1+2,FALSE)+VLOOKUP("fl343064133.Q",Data!$A$3:$EX$360,(AE$4-1979)*4+AE$1+2,FALSE)-VLOOKUP("FL213169203.Q",Data!$A$3:$EX$360,(AE$4-1979)*4+AE$1+2,FALSE)-VLOOKUP("FL213061105.Q",Data!$A$3:$EX$360,(AE$4-1979)*4+AE$1+2,FALSE)-VLOOKUP("FL213062003.Q",Data!$A$3:$EX$360,(AE$4-1979)*4+AE$1+2,FALSE)+VLOOKUP("FL224090045.Q",Data!$A$3:$EX$360,(AE$4-1979)*4+AE$1+2,FALSE)-VLOOKUP("FL223061143.Q",Data!$A$3:$EX$360,(AE$4-1979)*4+AE$1+2,FALSE)-VLOOKUP("FL223062043.Q",Data!$A$3:$EX$360,(AE$4-1979)*4+AE$1+2,FALSE)-VLOOKUP("FL223073045.Q",Data!$A$3:$EX$360,(AE$4-1979)*4+AE$1+2,FALSE)</f>
        <v>5890006</v>
      </c>
      <c r="AF41" s="23">
        <f>VLOOKUP("FL314090005.Q",Data!$A$3:$EX$360,(AF$4-1979)*4+AF$1+2,FALSE)+VLOOKUP("FL214090005.Q",Data!$A$3:$EX$360,(AF$4-1979)*4+AF$1+2,FALSE)+VLOOKUP("FL343061733.Q",Data!$A$3:$EX$360,(AF$4-1979)*4+AF$1+2,FALSE)+VLOOKUP("FL343063033.Q",Data!$A$3:$EX$360,(AF$4-1979)*4+AF$1+2,FALSE)+VLOOKUP("fl343064133.Q",Data!$A$3:$EX$360,(AF$4-1979)*4+AF$1+2,FALSE)-VLOOKUP("FL213169203.Q",Data!$A$3:$EX$360,(AF$4-1979)*4+AF$1+2,FALSE)-VLOOKUP("FL213061105.Q",Data!$A$3:$EX$360,(AF$4-1979)*4+AF$1+2,FALSE)-VLOOKUP("FL213062003.Q",Data!$A$3:$EX$360,(AF$4-1979)*4+AF$1+2,FALSE)+VLOOKUP("FL224090045.Q",Data!$A$3:$EX$360,(AF$4-1979)*4+AF$1+2,FALSE)-VLOOKUP("FL223061143.Q",Data!$A$3:$EX$360,(AF$4-1979)*4+AF$1+2,FALSE)-VLOOKUP("FL223062043.Q",Data!$A$3:$EX$360,(AF$4-1979)*4+AF$1+2,FALSE)-VLOOKUP("FL223073045.Q",Data!$A$3:$EX$360,(AF$4-1979)*4+AF$1+2,FALSE)</f>
        <v>5545961</v>
      </c>
      <c r="AG41" s="23">
        <f>VLOOKUP("FL314090005.Q",Data!$A$3:$EX$360,(AG$4-1979)*4+AG$1+2,FALSE)+VLOOKUP("FL214090005.Q",Data!$A$3:$EX$360,(AG$4-1979)*4+AG$1+2,FALSE)+VLOOKUP("FL343061733.Q",Data!$A$3:$EX$360,(AG$4-1979)*4+AG$1+2,FALSE)+VLOOKUP("FL343063033.Q",Data!$A$3:$EX$360,(AG$4-1979)*4+AG$1+2,FALSE)+VLOOKUP("fl343064133.Q",Data!$A$3:$EX$360,(AG$4-1979)*4+AG$1+2,FALSE)-VLOOKUP("FL213169203.Q",Data!$A$3:$EX$360,(AG$4-1979)*4+AG$1+2,FALSE)-VLOOKUP("FL213061105.Q",Data!$A$3:$EX$360,(AG$4-1979)*4+AG$1+2,FALSE)-VLOOKUP("FL213062003.Q",Data!$A$3:$EX$360,(AG$4-1979)*4+AG$1+2,FALSE)+VLOOKUP("FL224090045.Q",Data!$A$3:$EX$360,(AG$4-1979)*4+AG$1+2,FALSE)-VLOOKUP("FL223061143.Q",Data!$A$3:$EX$360,(AG$4-1979)*4+AG$1+2,FALSE)-VLOOKUP("FL223062043.Q",Data!$A$3:$EX$360,(AG$4-1979)*4+AG$1+2,FALSE)-VLOOKUP("FL223073045.Q",Data!$A$3:$EX$360,(AG$4-1979)*4+AG$1+2,FALSE)</f>
        <v>5957956</v>
      </c>
      <c r="AH41" s="23">
        <f>VLOOKUP("FL314090005.Q",Data!$A$3:$EX$360,(AH$4-1979)*4+AH$1+2,FALSE)+VLOOKUP("FL214090005.Q",Data!$A$3:$EX$360,(AH$4-1979)*4+AH$1+2,FALSE)+VLOOKUP("FL343061733.Q",Data!$A$3:$EX$360,(AH$4-1979)*4+AH$1+2,FALSE)+VLOOKUP("FL343063033.Q",Data!$A$3:$EX$360,(AH$4-1979)*4+AH$1+2,FALSE)+VLOOKUP("fl343064133.Q",Data!$A$3:$EX$360,(AH$4-1979)*4+AH$1+2,FALSE)-VLOOKUP("FL213169203.Q",Data!$A$3:$EX$360,(AH$4-1979)*4+AH$1+2,FALSE)-VLOOKUP("FL213061105.Q",Data!$A$3:$EX$360,(AH$4-1979)*4+AH$1+2,FALSE)-VLOOKUP("FL213062003.Q",Data!$A$3:$EX$360,(AH$4-1979)*4+AH$1+2,FALSE)+VLOOKUP("FL224090045.Q",Data!$A$3:$EX$360,(AH$4-1979)*4+AH$1+2,FALSE)-VLOOKUP("FL223061143.Q",Data!$A$3:$EX$360,(AH$4-1979)*4+AH$1+2,FALSE)-VLOOKUP("FL223062043.Q",Data!$A$3:$EX$360,(AH$4-1979)*4+AH$1+2,FALSE)-VLOOKUP("FL223073045.Q",Data!$A$3:$EX$360,(AH$4-1979)*4+AH$1+2,FALSE)</f>
        <v>6481198</v>
      </c>
      <c r="AI41" s="23">
        <f>VLOOKUP("FL314090005.Q",Data!$A$3:$EX$360,(AI$4-1979)*4+AI$1+2,FALSE)+VLOOKUP("FL214090005.Q",Data!$A$3:$EX$360,(AI$4-1979)*4+AI$1+2,FALSE)+VLOOKUP("FL343061733.Q",Data!$A$3:$EX$360,(AI$4-1979)*4+AI$1+2,FALSE)+VLOOKUP("FL343063033.Q",Data!$A$3:$EX$360,(AI$4-1979)*4+AI$1+2,FALSE)+VLOOKUP("fl343064133.Q",Data!$A$3:$EX$360,(AI$4-1979)*4+AI$1+2,FALSE)-VLOOKUP("FL213169203.Q",Data!$A$3:$EX$360,(AI$4-1979)*4+AI$1+2,FALSE)-VLOOKUP("FL213061105.Q",Data!$A$3:$EX$360,(AI$4-1979)*4+AI$1+2,FALSE)-VLOOKUP("FL213062003.Q",Data!$A$3:$EX$360,(AI$4-1979)*4+AI$1+2,FALSE)+VLOOKUP("FL224090045.Q",Data!$A$3:$EX$360,(AI$4-1979)*4+AI$1+2,FALSE)-VLOOKUP("FL223061143.Q",Data!$A$3:$EX$360,(AI$4-1979)*4+AI$1+2,FALSE)-VLOOKUP("FL223062043.Q",Data!$A$3:$EX$360,(AI$4-1979)*4+AI$1+2,FALSE)-VLOOKUP("FL223073045.Q",Data!$A$3:$EX$360,(AI$4-1979)*4+AI$1+2,FALSE)</f>
        <v>6160916</v>
      </c>
      <c r="AJ41" s="23">
        <f>VLOOKUP("FL314090005.Q",Data!$A$3:$EX$360,(AJ$4-1979)*4+AJ$1+2,FALSE)+VLOOKUP("FL214090005.Q",Data!$A$3:$EX$360,(AJ$4-1979)*4+AJ$1+2,FALSE)+VLOOKUP("FL343061733.Q",Data!$A$3:$EX$360,(AJ$4-1979)*4+AJ$1+2,FALSE)+VLOOKUP("FL343063033.Q",Data!$A$3:$EX$360,(AJ$4-1979)*4+AJ$1+2,FALSE)+VLOOKUP("fl343064133.Q",Data!$A$3:$EX$360,(AJ$4-1979)*4+AJ$1+2,FALSE)-VLOOKUP("FL213169203.Q",Data!$A$3:$EX$360,(AJ$4-1979)*4+AJ$1+2,FALSE)-VLOOKUP("FL213061105.Q",Data!$A$3:$EX$360,(AJ$4-1979)*4+AJ$1+2,FALSE)-VLOOKUP("FL213062003.Q",Data!$A$3:$EX$360,(AJ$4-1979)*4+AJ$1+2,FALSE)+VLOOKUP("FL224090045.Q",Data!$A$3:$EX$360,(AJ$4-1979)*4+AJ$1+2,FALSE)-VLOOKUP("FL223061143.Q",Data!$A$3:$EX$360,(AJ$4-1979)*4+AJ$1+2,FALSE)-VLOOKUP("FL223062043.Q",Data!$A$3:$EX$360,(AJ$4-1979)*4+AJ$1+2,FALSE)-VLOOKUP("FL223073045.Q",Data!$A$3:$EX$360,(AJ$4-1979)*4+AJ$1+2,FALSE)</f>
        <v>6446627</v>
      </c>
      <c r="AK41" s="23">
        <f>VLOOKUP("FL314090005.Q",Data!$A$3:$EX$360,(AK$4-1979)*4+AK$1+2,FALSE)+VLOOKUP("FL214090005.Q",Data!$A$3:$EX$360,(AK$4-1979)*4+AK$1+2,FALSE)+VLOOKUP("FL343061733.Q",Data!$A$3:$EX$360,(AK$4-1979)*4+AK$1+2,FALSE)+VLOOKUP("FL343063033.Q",Data!$A$3:$EX$360,(AK$4-1979)*4+AK$1+2,FALSE)+VLOOKUP("fl343064133.Q",Data!$A$3:$EX$360,(AK$4-1979)*4+AK$1+2,FALSE)-VLOOKUP("FL213169203.Q",Data!$A$3:$EX$360,(AK$4-1979)*4+AK$1+2,FALSE)-VLOOKUP("FL213061105.Q",Data!$A$3:$EX$360,(AK$4-1979)*4+AK$1+2,FALSE)-VLOOKUP("FL213062003.Q",Data!$A$3:$EX$360,(AK$4-1979)*4+AK$1+2,FALSE)+VLOOKUP("FL224090045.Q",Data!$A$3:$EX$360,(AK$4-1979)*4+AK$1+2,FALSE)-VLOOKUP("FL223061143.Q",Data!$A$3:$EX$360,(AK$4-1979)*4+AK$1+2,FALSE)-VLOOKUP("FL223062043.Q",Data!$A$3:$EX$360,(AK$4-1979)*4+AK$1+2,FALSE)-VLOOKUP("FL223073045.Q",Data!$A$3:$EX$360,(AK$4-1979)*4+AK$1+2,FALSE)</f>
        <v>7190642</v>
      </c>
      <c r="AL41" s="23">
        <f>VLOOKUP("FL314090005.Q",Data!$A$3:$EX$360,(AL$4-1979)*4+AL$1+2,FALSE)+VLOOKUP("FL214090005.Q",Data!$A$3:$EX$360,(AL$4-1979)*4+AL$1+2,FALSE)+VLOOKUP("FL343061733.Q",Data!$A$3:$EX$360,(AL$4-1979)*4+AL$1+2,FALSE)+VLOOKUP("FL343063033.Q",Data!$A$3:$EX$360,(AL$4-1979)*4+AL$1+2,FALSE)+VLOOKUP("fl343064133.Q",Data!$A$3:$EX$360,(AL$4-1979)*4+AL$1+2,FALSE)-VLOOKUP("FL213169203.Q",Data!$A$3:$EX$360,(AL$4-1979)*4+AL$1+2,FALSE)-VLOOKUP("FL213061105.Q",Data!$A$3:$EX$360,(AL$4-1979)*4+AL$1+2,FALSE)-VLOOKUP("FL213062003.Q",Data!$A$3:$EX$360,(AL$4-1979)*4+AL$1+2,FALSE)+VLOOKUP("FL224090045.Q",Data!$A$3:$EX$360,(AL$4-1979)*4+AL$1+2,FALSE)-VLOOKUP("FL223061143.Q",Data!$A$3:$EX$360,(AL$4-1979)*4+AL$1+2,FALSE)-VLOOKUP("FL223062043.Q",Data!$A$3:$EX$360,(AL$4-1979)*4+AL$1+2,FALSE)-VLOOKUP("FL223073045.Q",Data!$A$3:$EX$360,(AL$4-1979)*4+AL$1+2,FALSE)</f>
        <v>7614528</v>
      </c>
      <c r="AM41" s="23">
        <f>VLOOKUP("FL314090005.Q",Data!$A$3:$EX$360,(AM$4-1979)*4+AM$1+2,FALSE)+VLOOKUP("FL214090005.Q",Data!$A$3:$EX$360,(AM$4-1979)*4+AM$1+2,FALSE)+VLOOKUP("FL343061733.Q",Data!$A$3:$EX$360,(AM$4-1979)*4+AM$1+2,FALSE)+VLOOKUP("FL343063033.Q",Data!$A$3:$EX$360,(AM$4-1979)*4+AM$1+2,FALSE)+VLOOKUP("fl343064133.Q",Data!$A$3:$EX$360,(AM$4-1979)*4+AM$1+2,FALSE)-VLOOKUP("FL213169203.Q",Data!$A$3:$EX$360,(AM$4-1979)*4+AM$1+2,FALSE)-VLOOKUP("FL213061105.Q",Data!$A$3:$EX$360,(AM$4-1979)*4+AM$1+2,FALSE)-VLOOKUP("FL213062003.Q",Data!$A$3:$EX$360,(AM$4-1979)*4+AM$1+2,FALSE)+VLOOKUP("FL224090045.Q",Data!$A$3:$EX$360,(AM$4-1979)*4+AM$1+2,FALSE)-VLOOKUP("FL223061143.Q",Data!$A$3:$EX$360,(AM$4-1979)*4+AM$1+2,FALSE)-VLOOKUP("FL223062043.Q",Data!$A$3:$EX$360,(AM$4-1979)*4+AM$1+2,FALSE)-VLOOKUP("FL223073045.Q",Data!$A$3:$EX$360,(AM$4-1979)*4+AM$1+2,FALSE)</f>
        <v>7868451</v>
      </c>
      <c r="AN41" s="4">
        <f>VLOOKUP("FL314090005.Q",Data!$A$3:$EX$360,(AN$4-1979)*4+AN$1+2,FALSE)+VLOOKUP("FL214090005.Q",Data!$A$3:$EX$360,(AN$4-1979)*4+AN$1+2,FALSE)+VLOOKUP("FL343061733.Q",Data!$A$3:$EX$360,(AN$4-1979)*4+AN$1+2,FALSE)+VLOOKUP("FL343063033.Q",Data!$A$3:$EX$360,(AN$4-1979)*4+AN$1+2,FALSE)+VLOOKUP("fl343064133.Q",Data!$A$3:$EX$360,(AN$4-1979)*4+AN$1+2,FALSE)-VLOOKUP("FL213169203.Q",Data!$A$3:$EX$360,(AN$4-1979)*4+AN$1+2,FALSE)-VLOOKUP("FL213061105.Q",Data!$A$3:$EX$360,(AN$4-1979)*4+AN$1+2,FALSE)-VLOOKUP("FL213062003.Q",Data!$A$3:$EX$360,(AN$4-1979)*4+AN$1+2,FALSE)+VLOOKUP("FL224090045.Q",Data!$A$3:$EX$360,(AN$4-1979)*4+AN$1+2,FALSE)-VLOOKUP("FL223061143.Q",Data!$A$3:$EX$360,(AN$4-1979)*4+AN$1+2,FALSE)-VLOOKUP("FL223062043.Q",Data!$A$3:$EX$360,(AN$4-1979)*4+AN$1+2,FALSE)-VLOOKUP("FL223073045.Q",Data!$A$3:$EX$360,(AN$4-1979)*4+AN$1+2,FALSE)+VLOOKUP("FL223093043.Q",Data!$A$3:$EX$360,(AN$4-1979)*4+AN$1+2,FALSE)</f>
        <v>0</v>
      </c>
    </row>
    <row r="42" spans="1:40" outlineLevel="1">
      <c r="A42" s="7" t="s">
        <v>4</v>
      </c>
      <c r="B42" s="4" t="s">
        <v>628</v>
      </c>
      <c r="C42" s="11">
        <f>VLOOKUP("FL215014665.Q",Data!$A$3:$EX$360,(C$4-1979)*4+C$1+2,FALSE)+VLOOKUP("FL315014665.Q",Data!$A$3:$EX$360,(C$4-1979)*4+C$1+2,FALSE)</f>
        <v>1650172</v>
      </c>
      <c r="D42" s="11">
        <f>VLOOKUP("FL215014665.Q",Data!$A$3:$EX$360,(D$4-1979)*4+D$1+2,FALSE)+VLOOKUP("FL315014665.Q",Data!$A$3:$EX$360,(D$4-1979)*4+D$1+2,FALSE)</f>
        <v>1895405</v>
      </c>
      <c r="E42" s="11">
        <f>VLOOKUP("FL215014665.Q",Data!$A$3:$EX$360,(E$4-1979)*4+E$1+2,FALSE)+VLOOKUP("FL315014665.Q",Data!$A$3:$EX$360,(E$4-1979)*4+E$1+2,FALSE)</f>
        <v>2076410</v>
      </c>
      <c r="F42" s="11">
        <f>VLOOKUP("FL215014665.Q",Data!$A$3:$EX$360,(F$4-1979)*4+F$1+2,FALSE)+VLOOKUP("FL315014665.Q",Data!$A$3:$EX$360,(F$4-1979)*4+F$1+2,FALSE)</f>
        <v>2181503</v>
      </c>
      <c r="G42" s="11">
        <f>VLOOKUP("FL215014665.Q",Data!$A$3:$EX$360,(G$4-1979)*4+G$1+2,FALSE)+VLOOKUP("FL315014665.Q",Data!$A$3:$EX$360,(G$4-1979)*4+G$1+2,FALSE)</f>
        <v>2211078</v>
      </c>
      <c r="H42" s="11">
        <f>VLOOKUP("FL215014665.Q",Data!$A$3:$EX$360,(H$4-1979)*4+H$1+2,FALSE)+VLOOKUP("FL315014665.Q",Data!$A$3:$EX$360,(H$4-1979)*4+H$1+2,FALSE)</f>
        <v>2286519</v>
      </c>
      <c r="I42" s="11">
        <f>VLOOKUP("FL215014665.Q",Data!$A$3:$EX$360,(I$4-1979)*4+I$1+2,FALSE)+VLOOKUP("FL315014665.Q",Data!$A$3:$EX$360,(I$4-1979)*4+I$1+2,FALSE)</f>
        <v>2379564</v>
      </c>
      <c r="J42" s="11">
        <f>VLOOKUP("FL215014665.Q",Data!$A$3:$EX$360,(J$4-1979)*4+J$1+2,FALSE)+VLOOKUP("FL315014665.Q",Data!$A$3:$EX$360,(J$4-1979)*4+J$1+2,FALSE)</f>
        <v>2521654</v>
      </c>
      <c r="K42" s="11">
        <f>VLOOKUP("FL215014665.Q",Data!$A$3:$EX$360,(K$4-1979)*4+K$1+2,FALSE)+VLOOKUP("FL315014665.Q",Data!$A$3:$EX$360,(K$4-1979)*4+K$1+2,FALSE)</f>
        <v>2652342</v>
      </c>
      <c r="L42" s="11">
        <f>VLOOKUP("FL215014665.Q",Data!$A$3:$EX$360,(L$4-1979)*4+L$1+2,FALSE)+VLOOKUP("FL315014665.Q",Data!$A$3:$EX$360,(L$4-1979)*4+L$1+2,FALSE)</f>
        <v>2777090</v>
      </c>
      <c r="M42" s="11">
        <f>VLOOKUP("FL215014665.Q",Data!$A$3:$EX$360,(M$4-1979)*4+M$1+2,FALSE)+VLOOKUP("FL315014665.Q",Data!$A$3:$EX$360,(M$4-1979)*4+M$1+2,FALSE)</f>
        <v>2916956</v>
      </c>
      <c r="N42" s="11">
        <f>VLOOKUP("FL215014665.Q",Data!$A$3:$EX$360,(N$4-1979)*4+N$1+2,FALSE)+VLOOKUP("FL315014665.Q",Data!$A$3:$EX$360,(N$4-1979)*4+N$1+2,FALSE)</f>
        <v>3046311</v>
      </c>
      <c r="O42" s="11">
        <f>VLOOKUP("FL215014665.Q",Data!$A$3:$EX$360,(O$4-1979)*4+O$1+2,FALSE)+VLOOKUP("FL315014665.Q",Data!$A$3:$EX$360,(O$4-1979)*4+O$1+2,FALSE)</f>
        <v>3134947</v>
      </c>
      <c r="P42" s="11">
        <f>VLOOKUP("FL215014665.Q",Data!$A$3:$EX$360,(P$4-1979)*4+P$1+2,FALSE)+VLOOKUP("FL315014665.Q",Data!$A$3:$EX$360,(P$4-1979)*4+P$1+2,FALSE)</f>
        <v>3268769</v>
      </c>
      <c r="Q42" s="11">
        <f>VLOOKUP("FL215014665.Q",Data!$A$3:$EX$360,(Q$4-1979)*4+Q$1+2,FALSE)+VLOOKUP("FL315014665.Q",Data!$A$3:$EX$360,(Q$4-1979)*4+Q$1+2,FALSE)</f>
        <v>3424893</v>
      </c>
      <c r="R42" s="11">
        <f>VLOOKUP("FL215014665.Q",Data!$A$3:$EX$360,(R$4-1979)*4+R$1+2,FALSE)+VLOOKUP("FL315014665.Q",Data!$A$3:$EX$360,(R$4-1979)*4+R$1+2,FALSE)</f>
        <v>3627008</v>
      </c>
      <c r="S42" s="11">
        <f>VLOOKUP("FL215014665.Q",Data!$A$3:$EX$360,(S$4-1979)*4+S$1+2,FALSE)+VLOOKUP("FL315014665.Q",Data!$A$3:$EX$360,(S$4-1979)*4+S$1+2,FALSE)</f>
        <v>3827857</v>
      </c>
      <c r="T42" s="11">
        <f>VLOOKUP("FL215014665.Q",Data!$A$3:$EX$360,(T$4-1979)*4+T$1+2,FALSE)+VLOOKUP("FL315014665.Q",Data!$A$3:$EX$360,(T$4-1979)*4+T$1+2,FALSE)</f>
        <v>4004418</v>
      </c>
      <c r="U42" s="11">
        <f>VLOOKUP("FL215014665.Q",Data!$A$3:$EX$360,(U$4-1979)*4+U$1+2,FALSE)+VLOOKUP("FL315014665.Q",Data!$A$3:$EX$360,(U$4-1979)*4+U$1+2,FALSE)</f>
        <v>4208481</v>
      </c>
      <c r="V42" s="11">
        <f>VLOOKUP("FL215014665.Q",Data!$A$3:$EX$360,(V$4-1979)*4+V$1+2,FALSE)+VLOOKUP("FL315014665.Q",Data!$A$3:$EX$360,(V$4-1979)*4+V$1+2,FALSE)</f>
        <v>4413454</v>
      </c>
      <c r="W42" s="11">
        <f>VLOOKUP("FL215014665.Q",Data!$A$3:$EX$360,(W$4-1979)*4+W$1+2,FALSE)+VLOOKUP("FL315014665.Q",Data!$A$3:$EX$360,(W$4-1979)*4+W$1+2,FALSE)</f>
        <v>4688544</v>
      </c>
      <c r="X42" s="11">
        <f>VLOOKUP("FL215014665.Q",Data!$A$3:$EX$360,(X$4-1979)*4+X$1+2,FALSE)+VLOOKUP("FL315014665.Q",Data!$A$3:$EX$360,(X$4-1979)*4+X$1+2,FALSE)</f>
        <v>4998933</v>
      </c>
      <c r="Y42" s="11">
        <f>VLOOKUP("FL215014665.Q",Data!$A$3:$EX$360,(Y$4-1979)*4+Y$1+2,FALSE)+VLOOKUP("FL315014665.Q",Data!$A$3:$EX$360,(Y$4-1979)*4+Y$1+2,FALSE)</f>
        <v>5257521</v>
      </c>
      <c r="Z42" s="11">
        <f>VLOOKUP("FL215014665.Q",Data!$A$3:$EX$360,(Z$4-1979)*4+Z$1+2,FALSE)+VLOOKUP("FL315014665.Q",Data!$A$3:$EX$360,(Z$4-1979)*4+Z$1+2,FALSE)</f>
        <v>5517409</v>
      </c>
      <c r="AA42" s="11">
        <f>VLOOKUP("FL215014665.Q",Data!$A$3:$EX$360,(AA$4-1979)*4+AA$1+2,FALSE)+VLOOKUP("FL315014665.Q",Data!$A$3:$EX$360,(AA$4-1979)*4+AA$1+2,FALSE)</f>
        <v>5759458</v>
      </c>
      <c r="AB42" s="11">
        <f>VLOOKUP("FL215014665.Q",Data!$A$3:$EX$360,(AB$4-1979)*4+AB$1+2,FALSE)+VLOOKUP("FL315014665.Q",Data!$A$3:$EX$360,(AB$4-1979)*4+AB$1+2,FALSE)</f>
        <v>6476298</v>
      </c>
      <c r="AC42" s="11">
        <f>VLOOKUP("FL215014665.Q",Data!$A$3:$EX$360,(AC$4-1979)*4+AC$1+2,FALSE)+VLOOKUP("FL315014665.Q",Data!$A$3:$EX$360,(AC$4-1979)*4+AC$1+2,FALSE)</f>
        <v>7153301</v>
      </c>
      <c r="AD42" s="11">
        <f>VLOOKUP("FL215014665.Q",Data!$A$3:$EX$360,(AD$4-1979)*4+AD$1+2,FALSE)+VLOOKUP("FL315014665.Q",Data!$A$3:$EX$360,(AD$4-1979)*4+AD$1+2,FALSE)</f>
        <v>7981760</v>
      </c>
      <c r="AE42" s="11">
        <f>VLOOKUP("FL215014665.Q",Data!$A$3:$EX$360,(AE$4-1979)*4+AE$1+2,FALSE)+VLOOKUP("FL315014665.Q",Data!$A$3:$EX$360,(AE$4-1979)*4+AE$1+2,FALSE)</f>
        <v>8640146</v>
      </c>
      <c r="AF42" s="11">
        <f>VLOOKUP("FL215014665.Q",Data!$A$3:$EX$360,(AF$4-1979)*4+AF$1+2,FALSE)+VLOOKUP("FL315014665.Q",Data!$A$3:$EX$360,(AF$4-1979)*4+AF$1+2,FALSE)</f>
        <v>9233129</v>
      </c>
      <c r="AG42" s="11">
        <f>VLOOKUP("FL215014665.Q",Data!$A$3:$EX$360,(AG$4-1979)*4+AG$1+2,FALSE)+VLOOKUP("FL315014665.Q",Data!$A$3:$EX$360,(AG$4-1979)*4+AG$1+2,FALSE)</f>
        <v>9229672</v>
      </c>
      <c r="AH42" s="11">
        <f>VLOOKUP("FL215014665.Q",Data!$A$3:$EX$360,(AH$4-1979)*4+AH$1+2,FALSE)+VLOOKUP("FL315014665.Q",Data!$A$3:$EX$360,(AH$4-1979)*4+AH$1+2,FALSE)</f>
        <v>9560169</v>
      </c>
      <c r="AI42" s="11">
        <f>VLOOKUP("FL215014665.Q",Data!$A$3:$EX$360,(AI$4-1979)*4+AI$1+2,FALSE)+VLOOKUP("FL315014665.Q",Data!$A$3:$EX$360,(AI$4-1979)*4+AI$1+2,FALSE)</f>
        <v>10118803</v>
      </c>
      <c r="AJ42" s="11">
        <f>VLOOKUP("FL215014665.Q",Data!$A$3:$EX$360,(AJ$4-1979)*4+AJ$1+2,FALSE)+VLOOKUP("FL315014665.Q",Data!$A$3:$EX$360,(AJ$4-1979)*4+AJ$1+2,FALSE)</f>
        <v>10462681</v>
      </c>
      <c r="AK42" s="11">
        <f>VLOOKUP("FL215014665.Q",Data!$A$3:$EX$360,(AK$4-1979)*4+AK$1+2,FALSE)+VLOOKUP("FL315014665.Q",Data!$A$3:$EX$360,(AK$4-1979)*4+AK$1+2,FALSE)</f>
        <v>10822920</v>
      </c>
      <c r="AL42" s="11">
        <f>VLOOKUP("FL215014665.Q",Data!$A$3:$EX$360,(AL$4-1979)*4+AL$1+2,FALSE)+VLOOKUP("FL315014665.Q",Data!$A$3:$EX$360,(AL$4-1979)*4+AL$1+2,FALSE)</f>
        <v>11105973</v>
      </c>
      <c r="AM42" s="11">
        <f>VLOOKUP("FL215014665.Q",Data!$A$3:$EX$360,(AM$4-1979)*4+AM$1+2,FALSE)+VLOOKUP("FL315014665.Q",Data!$A$3:$EX$360,(AM$4-1979)*4+AM$1+2,FALSE)</f>
        <v>11263969</v>
      </c>
      <c r="AN42" s="4">
        <f>VLOOKUP("FL215014665.Q",Data!$A$3:$EX$360,(AN$4-1979)*4+AN$1+2,FALSE)+VLOOKUP("FL315014665.Q",Data!$A$3:$EX$360,(AN$4-1979)*4+AN$1+2,FALSE)</f>
        <v>0</v>
      </c>
    </row>
    <row r="43" spans="1:40" outlineLevel="1">
      <c r="A43" s="7" t="s">
        <v>5</v>
      </c>
      <c r="B43" s="4" t="s">
        <v>629</v>
      </c>
      <c r="C43" s="11">
        <f>VLOOKUP("FL215013265.Q",Data!$A$3:$EX$360,(C$4-1979)*4+C$1+2,FALSE)+VLOOKUP("FL315013265.Q",Data!$A$3:$EX$360,(C$4-1979)*4+C$1+2,FALSE)</f>
        <v>216520</v>
      </c>
      <c r="D43" s="11">
        <f>VLOOKUP("FL215013265.Q",Data!$A$3:$EX$360,(D$4-1979)*4+D$1+2,FALSE)+VLOOKUP("FL315013265.Q",Data!$A$3:$EX$360,(D$4-1979)*4+D$1+2,FALSE)</f>
        <v>241698</v>
      </c>
      <c r="E43" s="11">
        <f>VLOOKUP("FL215013265.Q",Data!$A$3:$EX$360,(E$4-1979)*4+E$1+2,FALSE)+VLOOKUP("FL315013265.Q",Data!$A$3:$EX$360,(E$4-1979)*4+E$1+2,FALSE)</f>
        <v>271012</v>
      </c>
      <c r="F43" s="11">
        <f>VLOOKUP("FL215013265.Q",Data!$A$3:$EX$360,(F$4-1979)*4+F$1+2,FALSE)+VLOOKUP("FL315013265.Q",Data!$A$3:$EX$360,(F$4-1979)*4+F$1+2,FALSE)</f>
        <v>293975</v>
      </c>
      <c r="G43" s="11">
        <f>VLOOKUP("FL215013265.Q",Data!$A$3:$EX$360,(G$4-1979)*4+G$1+2,FALSE)+VLOOKUP("FL315013265.Q",Data!$A$3:$EX$360,(G$4-1979)*4+G$1+2,FALSE)</f>
        <v>322058</v>
      </c>
      <c r="H43" s="11">
        <f>VLOOKUP("FL215013265.Q",Data!$A$3:$EX$360,(H$4-1979)*4+H$1+2,FALSE)+VLOOKUP("FL315013265.Q",Data!$A$3:$EX$360,(H$4-1979)*4+H$1+2,FALSE)</f>
        <v>343191</v>
      </c>
      <c r="I43" s="11">
        <f>VLOOKUP("FL215013265.Q",Data!$A$3:$EX$360,(I$4-1979)*4+I$1+2,FALSE)+VLOOKUP("FL315013265.Q",Data!$A$3:$EX$360,(I$4-1979)*4+I$1+2,FALSE)</f>
        <v>362310</v>
      </c>
      <c r="J43" s="11">
        <f>VLOOKUP("FL215013265.Q",Data!$A$3:$EX$360,(J$4-1979)*4+J$1+2,FALSE)+VLOOKUP("FL315013265.Q",Data!$A$3:$EX$360,(J$4-1979)*4+J$1+2,FALSE)</f>
        <v>388644</v>
      </c>
      <c r="K43" s="11">
        <f>VLOOKUP("FL215013265.Q",Data!$A$3:$EX$360,(K$4-1979)*4+K$1+2,FALSE)+VLOOKUP("FL315013265.Q",Data!$A$3:$EX$360,(K$4-1979)*4+K$1+2,FALSE)</f>
        <v>410686</v>
      </c>
      <c r="L43" s="11">
        <f>VLOOKUP("FL215013265.Q",Data!$A$3:$EX$360,(L$4-1979)*4+L$1+2,FALSE)+VLOOKUP("FL315013265.Q",Data!$A$3:$EX$360,(L$4-1979)*4+L$1+2,FALSE)</f>
        <v>442218</v>
      </c>
      <c r="M43" s="11">
        <f>VLOOKUP("FL215013265.Q",Data!$A$3:$EX$360,(M$4-1979)*4+M$1+2,FALSE)+VLOOKUP("FL315013265.Q",Data!$A$3:$EX$360,(M$4-1979)*4+M$1+2,FALSE)</f>
        <v>476266</v>
      </c>
      <c r="N43" s="11">
        <f>VLOOKUP("FL215013265.Q",Data!$A$3:$EX$360,(N$4-1979)*4+N$1+2,FALSE)+VLOOKUP("FL315013265.Q",Data!$A$3:$EX$360,(N$4-1979)*4+N$1+2,FALSE)</f>
        <v>514143</v>
      </c>
      <c r="O43" s="11">
        <f>VLOOKUP("FL215013265.Q",Data!$A$3:$EX$360,(O$4-1979)*4+O$1+2,FALSE)+VLOOKUP("FL315013265.Q",Data!$A$3:$EX$360,(O$4-1979)*4+O$1+2,FALSE)</f>
        <v>545373</v>
      </c>
      <c r="P43" s="11">
        <f>VLOOKUP("FL215013265.Q",Data!$A$3:$EX$360,(P$4-1979)*4+P$1+2,FALSE)+VLOOKUP("FL315013265.Q",Data!$A$3:$EX$360,(P$4-1979)*4+P$1+2,FALSE)</f>
        <v>571127</v>
      </c>
      <c r="Q43" s="11">
        <f>VLOOKUP("FL215013265.Q",Data!$A$3:$EX$360,(Q$4-1979)*4+Q$1+2,FALSE)+VLOOKUP("FL315013265.Q",Data!$A$3:$EX$360,(Q$4-1979)*4+Q$1+2,FALSE)</f>
        <v>594233</v>
      </c>
      <c r="R43" s="11">
        <f>VLOOKUP("FL215013265.Q",Data!$A$3:$EX$360,(R$4-1979)*4+R$1+2,FALSE)+VLOOKUP("FL315013265.Q",Data!$A$3:$EX$360,(R$4-1979)*4+R$1+2,FALSE)</f>
        <v>622175</v>
      </c>
      <c r="S43" s="11">
        <f>VLOOKUP("FL215013265.Q",Data!$A$3:$EX$360,(S$4-1979)*4+S$1+2,FALSE)+VLOOKUP("FL315013265.Q",Data!$A$3:$EX$360,(S$4-1979)*4+S$1+2,FALSE)</f>
        <v>630049</v>
      </c>
      <c r="T43" s="11">
        <f>VLOOKUP("FL215013265.Q",Data!$A$3:$EX$360,(T$4-1979)*4+T$1+2,FALSE)+VLOOKUP("FL315013265.Q",Data!$A$3:$EX$360,(T$4-1979)*4+T$1+2,FALSE)</f>
        <v>629722</v>
      </c>
      <c r="U43" s="11">
        <f>VLOOKUP("FL215013265.Q",Data!$A$3:$EX$360,(U$4-1979)*4+U$1+2,FALSE)+VLOOKUP("FL315013265.Q",Data!$A$3:$EX$360,(U$4-1979)*4+U$1+2,FALSE)</f>
        <v>622136</v>
      </c>
      <c r="V43" s="11">
        <f>VLOOKUP("FL215013265.Q",Data!$A$3:$EX$360,(V$4-1979)*4+V$1+2,FALSE)+VLOOKUP("FL315013265.Q",Data!$A$3:$EX$360,(V$4-1979)*4+V$1+2,FALSE)</f>
        <v>626312</v>
      </c>
      <c r="W43" s="11">
        <f>VLOOKUP("FL215013265.Q",Data!$A$3:$EX$360,(W$4-1979)*4+W$1+2,FALSE)+VLOOKUP("FL315013265.Q",Data!$A$3:$EX$360,(W$4-1979)*4+W$1+2,FALSE)</f>
        <v>644090</v>
      </c>
      <c r="X43" s="11">
        <f>VLOOKUP("FL215013265.Q",Data!$A$3:$EX$360,(X$4-1979)*4+X$1+2,FALSE)+VLOOKUP("FL315013265.Q",Data!$A$3:$EX$360,(X$4-1979)*4+X$1+2,FALSE)</f>
        <v>645545</v>
      </c>
      <c r="Y43" s="11">
        <f>VLOOKUP("FL215013265.Q",Data!$A$3:$EX$360,(Y$4-1979)*4+Y$1+2,FALSE)+VLOOKUP("FL315013265.Q",Data!$A$3:$EX$360,(Y$4-1979)*4+Y$1+2,FALSE)</f>
        <v>642000</v>
      </c>
      <c r="Z43" s="11">
        <f>VLOOKUP("FL215013265.Q",Data!$A$3:$EX$360,(Z$4-1979)*4+Z$1+2,FALSE)+VLOOKUP("FL315013265.Q",Data!$A$3:$EX$360,(Z$4-1979)*4+Z$1+2,FALSE)</f>
        <v>655127</v>
      </c>
      <c r="AA43" s="11">
        <f>VLOOKUP("FL215013265.Q",Data!$A$3:$EX$360,(AA$4-1979)*4+AA$1+2,FALSE)+VLOOKUP("FL315013265.Q",Data!$A$3:$EX$360,(AA$4-1979)*4+AA$1+2,FALSE)</f>
        <v>671488</v>
      </c>
      <c r="AB43" s="11">
        <f>VLOOKUP("FL215013265.Q",Data!$A$3:$EX$360,(AB$4-1979)*4+AB$1+2,FALSE)+VLOOKUP("FL315013265.Q",Data!$A$3:$EX$360,(AB$4-1979)*4+AB$1+2,FALSE)</f>
        <v>701637</v>
      </c>
      <c r="AC43" s="11">
        <f>VLOOKUP("FL215013265.Q",Data!$A$3:$EX$360,(AC$4-1979)*4+AC$1+2,FALSE)+VLOOKUP("FL315013265.Q",Data!$A$3:$EX$360,(AC$4-1979)*4+AC$1+2,FALSE)</f>
        <v>727659</v>
      </c>
      <c r="AD43" s="11">
        <f>VLOOKUP("FL215013265.Q",Data!$A$3:$EX$360,(AD$4-1979)*4+AD$1+2,FALSE)+VLOOKUP("FL315013265.Q",Data!$A$3:$EX$360,(AD$4-1979)*4+AD$1+2,FALSE)</f>
        <v>763415</v>
      </c>
      <c r="AE43" s="11">
        <f>VLOOKUP("FL215013265.Q",Data!$A$3:$EX$360,(AE$4-1979)*4+AE$1+2,FALSE)+VLOOKUP("FL315013265.Q",Data!$A$3:$EX$360,(AE$4-1979)*4+AE$1+2,FALSE)</f>
        <v>798104</v>
      </c>
      <c r="AF43" s="11">
        <f>VLOOKUP("FL215013265.Q",Data!$A$3:$EX$360,(AF$4-1979)*4+AF$1+2,FALSE)+VLOOKUP("FL315013265.Q",Data!$A$3:$EX$360,(AF$4-1979)*4+AF$1+2,FALSE)</f>
        <v>852552</v>
      </c>
      <c r="AG43" s="11">
        <f>VLOOKUP("FL215013265.Q",Data!$A$3:$EX$360,(AG$4-1979)*4+AG$1+2,FALSE)+VLOOKUP("FL315013265.Q",Data!$A$3:$EX$360,(AG$4-1979)*4+AG$1+2,FALSE)</f>
        <v>890635</v>
      </c>
      <c r="AH43" s="11">
        <f>VLOOKUP("FL215013265.Q",Data!$A$3:$EX$360,(AH$4-1979)*4+AH$1+2,FALSE)+VLOOKUP("FL315013265.Q",Data!$A$3:$EX$360,(AH$4-1979)*4+AH$1+2,FALSE)</f>
        <v>926329</v>
      </c>
      <c r="AI43" s="11">
        <f>VLOOKUP("FL215013265.Q",Data!$A$3:$EX$360,(AI$4-1979)*4+AI$1+2,FALSE)+VLOOKUP("FL315013265.Q",Data!$A$3:$EX$360,(AI$4-1979)*4+AI$1+2,FALSE)</f>
        <v>957472</v>
      </c>
      <c r="AJ43" s="11">
        <f>VLOOKUP("FL215013265.Q",Data!$A$3:$EX$360,(AJ$4-1979)*4+AJ$1+2,FALSE)+VLOOKUP("FL315013265.Q",Data!$A$3:$EX$360,(AJ$4-1979)*4+AJ$1+2,FALSE)</f>
        <v>973332</v>
      </c>
      <c r="AK43" s="11">
        <f>VLOOKUP("FL215013265.Q",Data!$A$3:$EX$360,(AK$4-1979)*4+AK$1+2,FALSE)+VLOOKUP("FL315013265.Q",Data!$A$3:$EX$360,(AK$4-1979)*4+AK$1+2,FALSE)</f>
        <v>982060</v>
      </c>
      <c r="AL43" s="11">
        <f>VLOOKUP("FL215013265.Q",Data!$A$3:$EX$360,(AL$4-1979)*4+AL$1+2,FALSE)+VLOOKUP("FL315013265.Q",Data!$A$3:$EX$360,(AL$4-1979)*4+AL$1+2,FALSE)</f>
        <v>995172</v>
      </c>
      <c r="AM43" s="11">
        <f>VLOOKUP("FL215013265.Q",Data!$A$3:$EX$360,(AM$4-1979)*4+AM$1+2,FALSE)+VLOOKUP("FL315013265.Q",Data!$A$3:$EX$360,(AM$4-1979)*4+AM$1+2,FALSE)</f>
        <v>992820</v>
      </c>
      <c r="AN43" s="4">
        <f>VLOOKUP("FL215013265.Q",Data!$A$3:$EX$360,(AN$4-1979)*4+AN$1+2,FALSE)+VLOOKUP("FL315013265.Q",Data!$A$3:$EX$360,(AN$4-1979)*4+AN$1+2,FALSE)</f>
        <v>0</v>
      </c>
    </row>
    <row r="44" spans="1:40" outlineLevel="1">
      <c r="A44" s="18" t="s">
        <v>6</v>
      </c>
      <c r="B44" s="19" t="s">
        <v>630</v>
      </c>
      <c r="C44" s="20">
        <f>VLOOKUP("FL215013765.Q",Data!$A$3:$EX$360,(C$4-1979)*4+C$1+2,FALSE)+VLOOKUP("FL315013765.Q",Data!$A$3:$EX$360,(C$4-1979)*4+C$1+2,FALSE)</f>
        <v>212985</v>
      </c>
      <c r="D44" s="20">
        <f>VLOOKUP("FL215013765.Q",Data!$A$3:$EX$360,(D$4-1979)*4+D$1+2,FALSE)+VLOOKUP("FL315013765.Q",Data!$A$3:$EX$360,(D$4-1979)*4+D$1+2,FALSE)</f>
        <v>240508</v>
      </c>
      <c r="E44" s="20">
        <f>VLOOKUP("FL215013765.Q",Data!$A$3:$EX$360,(E$4-1979)*4+E$1+2,FALSE)+VLOOKUP("FL315013765.Q",Data!$A$3:$EX$360,(E$4-1979)*4+E$1+2,FALSE)</f>
        <v>269612</v>
      </c>
      <c r="F44" s="20">
        <f>VLOOKUP("FL215013765.Q",Data!$A$3:$EX$360,(F$4-1979)*4+F$1+2,FALSE)+VLOOKUP("FL315013765.Q",Data!$A$3:$EX$360,(F$4-1979)*4+F$1+2,FALSE)</f>
        <v>293079</v>
      </c>
      <c r="G44" s="20">
        <f>VLOOKUP("FL215013765.Q",Data!$A$3:$EX$360,(G$4-1979)*4+G$1+2,FALSE)+VLOOKUP("FL315013765.Q",Data!$A$3:$EX$360,(G$4-1979)*4+G$1+2,FALSE)</f>
        <v>316419</v>
      </c>
      <c r="H44" s="20">
        <f>VLOOKUP("FL215013765.Q",Data!$A$3:$EX$360,(H$4-1979)*4+H$1+2,FALSE)+VLOOKUP("FL315013765.Q",Data!$A$3:$EX$360,(H$4-1979)*4+H$1+2,FALSE)</f>
        <v>340070</v>
      </c>
      <c r="I44" s="20">
        <f>VLOOKUP("FL215013765.Q",Data!$A$3:$EX$360,(I$4-1979)*4+I$1+2,FALSE)+VLOOKUP("FL315013765.Q",Data!$A$3:$EX$360,(I$4-1979)*4+I$1+2,FALSE)</f>
        <v>363608</v>
      </c>
      <c r="J44" s="20">
        <f>VLOOKUP("FL215013765.Q",Data!$A$3:$EX$360,(J$4-1979)*4+J$1+2,FALSE)+VLOOKUP("FL315013765.Q",Data!$A$3:$EX$360,(J$4-1979)*4+J$1+2,FALSE)</f>
        <v>384260</v>
      </c>
      <c r="K44" s="20">
        <f>VLOOKUP("FL215013765.Q",Data!$A$3:$EX$360,(K$4-1979)*4+K$1+2,FALSE)+VLOOKUP("FL315013765.Q",Data!$A$3:$EX$360,(K$4-1979)*4+K$1+2,FALSE)</f>
        <v>414802</v>
      </c>
      <c r="L44" s="20">
        <f>VLOOKUP("FL215013765.Q",Data!$A$3:$EX$360,(L$4-1979)*4+L$1+2,FALSE)+VLOOKUP("FL315013765.Q",Data!$A$3:$EX$360,(L$4-1979)*4+L$1+2,FALSE)</f>
        <v>446749</v>
      </c>
      <c r="M44" s="20">
        <f>VLOOKUP("FL215013765.Q",Data!$A$3:$EX$360,(M$4-1979)*4+M$1+2,FALSE)+VLOOKUP("FL315013765.Q",Data!$A$3:$EX$360,(M$4-1979)*4+M$1+2,FALSE)</f>
        <v>472224</v>
      </c>
      <c r="N44" s="20">
        <f>VLOOKUP("FL215013765.Q",Data!$A$3:$EX$360,(N$4-1979)*4+N$1+2,FALSE)+VLOOKUP("FL315013765.Q",Data!$A$3:$EX$360,(N$4-1979)*4+N$1+2,FALSE)</f>
        <v>496390</v>
      </c>
      <c r="O44" s="20">
        <f>VLOOKUP("FL215013765.Q",Data!$A$3:$EX$360,(O$4-1979)*4+O$1+2,FALSE)+VLOOKUP("FL315013765.Q",Data!$A$3:$EX$360,(O$4-1979)*4+O$1+2,FALSE)</f>
        <v>515614</v>
      </c>
      <c r="P44" s="20">
        <f>VLOOKUP("FL215013765.Q",Data!$A$3:$EX$360,(P$4-1979)*4+P$1+2,FALSE)+VLOOKUP("FL315013765.Q",Data!$A$3:$EX$360,(P$4-1979)*4+P$1+2,FALSE)</f>
        <v>531820</v>
      </c>
      <c r="Q44" s="20">
        <f>VLOOKUP("FL215013765.Q",Data!$A$3:$EX$360,(Q$4-1979)*4+Q$1+2,FALSE)+VLOOKUP("FL315013765.Q",Data!$A$3:$EX$360,(Q$4-1979)*4+Q$1+2,FALSE)</f>
        <v>544258</v>
      </c>
      <c r="R44" s="20">
        <f>VLOOKUP("FL215013765.Q",Data!$A$3:$EX$360,(R$4-1979)*4+R$1+2,FALSE)+VLOOKUP("FL315013765.Q",Data!$A$3:$EX$360,(R$4-1979)*4+R$1+2,FALSE)</f>
        <v>562645</v>
      </c>
      <c r="S44" s="20">
        <f>VLOOKUP("FL215013765.Q",Data!$A$3:$EX$360,(S$4-1979)*4+S$1+2,FALSE)+VLOOKUP("FL315013765.Q",Data!$A$3:$EX$360,(S$4-1979)*4+S$1+2,FALSE)</f>
        <v>577032</v>
      </c>
      <c r="T44" s="20">
        <f>VLOOKUP("FL215013765.Q",Data!$A$3:$EX$360,(T$4-1979)*4+T$1+2,FALSE)+VLOOKUP("FL315013765.Q",Data!$A$3:$EX$360,(T$4-1979)*4+T$1+2,FALSE)</f>
        <v>584146</v>
      </c>
      <c r="U44" s="20">
        <f>VLOOKUP("FL215013765.Q",Data!$A$3:$EX$360,(U$4-1979)*4+U$1+2,FALSE)+VLOOKUP("FL315013765.Q",Data!$A$3:$EX$360,(U$4-1979)*4+U$1+2,FALSE)</f>
        <v>596121</v>
      </c>
      <c r="V44" s="20">
        <f>VLOOKUP("FL215013765.Q",Data!$A$3:$EX$360,(V$4-1979)*4+V$1+2,FALSE)+VLOOKUP("FL315013765.Q",Data!$A$3:$EX$360,(V$4-1979)*4+V$1+2,FALSE)</f>
        <v>610088</v>
      </c>
      <c r="W44" s="20">
        <f>VLOOKUP("FL215013765.Q",Data!$A$3:$EX$360,(W$4-1979)*4+W$1+2,FALSE)+VLOOKUP("FL315013765.Q",Data!$A$3:$EX$360,(W$4-1979)*4+W$1+2,FALSE)</f>
        <v>631447</v>
      </c>
      <c r="X44" s="20">
        <f>VLOOKUP("FL215013765.Q",Data!$A$3:$EX$360,(X$4-1979)*4+X$1+2,FALSE)+VLOOKUP("FL315013765.Q",Data!$A$3:$EX$360,(X$4-1979)*4+X$1+2,FALSE)</f>
        <v>653177</v>
      </c>
      <c r="Y44" s="20">
        <f>VLOOKUP("FL215013765.Q",Data!$A$3:$EX$360,(Y$4-1979)*4+Y$1+2,FALSE)+VLOOKUP("FL315013765.Q",Data!$A$3:$EX$360,(Y$4-1979)*4+Y$1+2,FALSE)</f>
        <v>665214</v>
      </c>
      <c r="Z44" s="20">
        <f>VLOOKUP("FL215013765.Q",Data!$A$3:$EX$360,(Z$4-1979)*4+Z$1+2,FALSE)+VLOOKUP("FL315013765.Q",Data!$A$3:$EX$360,(Z$4-1979)*4+Z$1+2,FALSE)</f>
        <v>685387</v>
      </c>
      <c r="AA44" s="20">
        <f>VLOOKUP("FL215013765.Q",Data!$A$3:$EX$360,(AA$4-1979)*4+AA$1+2,FALSE)+VLOOKUP("FL315013765.Q",Data!$A$3:$EX$360,(AA$4-1979)*4+AA$1+2,FALSE)</f>
        <v>723830</v>
      </c>
      <c r="AB44" s="20">
        <f>VLOOKUP("FL215013765.Q",Data!$A$3:$EX$360,(AB$4-1979)*4+AB$1+2,FALSE)+VLOOKUP("FL315013765.Q",Data!$A$3:$EX$360,(AB$4-1979)*4+AB$1+2,FALSE)</f>
        <v>761964</v>
      </c>
      <c r="AC44" s="20">
        <f>VLOOKUP("FL215013765.Q",Data!$A$3:$EX$360,(AC$4-1979)*4+AC$1+2,FALSE)+VLOOKUP("FL315013765.Q",Data!$A$3:$EX$360,(AC$4-1979)*4+AC$1+2,FALSE)</f>
        <v>804532</v>
      </c>
      <c r="AD44" s="20">
        <f>VLOOKUP("FL215013765.Q",Data!$A$3:$EX$360,(AD$4-1979)*4+AD$1+2,FALSE)+VLOOKUP("FL315013765.Q",Data!$A$3:$EX$360,(AD$4-1979)*4+AD$1+2,FALSE)</f>
        <v>842589</v>
      </c>
      <c r="AE44" s="20">
        <f>VLOOKUP("FL215013765.Q",Data!$A$3:$EX$360,(AE$4-1979)*4+AE$1+2,FALSE)+VLOOKUP("FL315013765.Q",Data!$A$3:$EX$360,(AE$4-1979)*4+AE$1+2,FALSE)</f>
        <v>896184</v>
      </c>
      <c r="AF44" s="20">
        <f>VLOOKUP("FL215013765.Q",Data!$A$3:$EX$360,(AF$4-1979)*4+AF$1+2,FALSE)+VLOOKUP("FL315013765.Q",Data!$A$3:$EX$360,(AF$4-1979)*4+AF$1+2,FALSE)</f>
        <v>936817</v>
      </c>
      <c r="AG44" s="20">
        <f>VLOOKUP("FL215013765.Q",Data!$A$3:$EX$360,(AG$4-1979)*4+AG$1+2,FALSE)+VLOOKUP("FL315013765.Q",Data!$A$3:$EX$360,(AG$4-1979)*4+AG$1+2,FALSE)</f>
        <v>964781</v>
      </c>
      <c r="AH44" s="20">
        <f>VLOOKUP("FL215013765.Q",Data!$A$3:$EX$360,(AH$4-1979)*4+AH$1+2,FALSE)+VLOOKUP("FL315013765.Q",Data!$A$3:$EX$360,(AH$4-1979)*4+AH$1+2,FALSE)</f>
        <v>1028510</v>
      </c>
      <c r="AI44" s="20">
        <f>VLOOKUP("FL215013765.Q",Data!$A$3:$EX$360,(AI$4-1979)*4+AI$1+2,FALSE)+VLOOKUP("FL315013765.Q",Data!$A$3:$EX$360,(AI$4-1979)*4+AI$1+2,FALSE)</f>
        <v>1059142</v>
      </c>
      <c r="AJ44" s="20">
        <f>VLOOKUP("FL215013765.Q",Data!$A$3:$EX$360,(AJ$4-1979)*4+AJ$1+2,FALSE)+VLOOKUP("FL315013765.Q",Data!$A$3:$EX$360,(AJ$4-1979)*4+AJ$1+2,FALSE)</f>
        <v>1085913</v>
      </c>
      <c r="AK44" s="20">
        <f>VLOOKUP("FL215013765.Q",Data!$A$3:$EX$360,(AK$4-1979)*4+AK$1+2,FALSE)+VLOOKUP("FL315013765.Q",Data!$A$3:$EX$360,(AK$4-1979)*4+AK$1+2,FALSE)</f>
        <v>1122419</v>
      </c>
      <c r="AL44" s="20">
        <f>VLOOKUP("FL215013765.Q",Data!$A$3:$EX$360,(AL$4-1979)*4+AL$1+2,FALSE)+VLOOKUP("FL315013765.Q",Data!$A$3:$EX$360,(AL$4-1979)*4+AL$1+2,FALSE)</f>
        <v>1137220</v>
      </c>
      <c r="AM44" s="20">
        <f>VLOOKUP("FL215013765.Q",Data!$A$3:$EX$360,(AM$4-1979)*4+AM$1+2,FALSE)+VLOOKUP("FL315013765.Q",Data!$A$3:$EX$360,(AM$4-1979)*4+AM$1+2,FALSE)</f>
        <v>1146848</v>
      </c>
      <c r="AN44" s="4">
        <f>VLOOKUP("FL215013765.Q",Data!$A$3:$EX$360,(AN$4-1979)*4+AN$1+2,FALSE)+VLOOKUP("FL315013765.Q",Data!$A$3:$EX$360,(AN$4-1979)*4+AN$1+2,FALSE)</f>
        <v>0</v>
      </c>
    </row>
    <row r="45" spans="1:40">
      <c r="A45" s="15" t="s">
        <v>305</v>
      </c>
      <c r="B45" s="16" t="s">
        <v>627</v>
      </c>
      <c r="C45" s="17">
        <f>VLOOKUP("FL212010095.Q",Data!$A$3:$EX$360,(C$4-1979)*4+C$1+2,FALSE)+VLOOKUP("FL312010095.Q",Data!$A$3:$EX$360,(C$4-1979)*4+C$1+2,FALSE)</f>
        <v>2079677</v>
      </c>
      <c r="D45" s="17">
        <f>VLOOKUP("FL212010095.Q",Data!$A$3:$EX$360,(D$4-1979)*4+D$1+2,FALSE)+VLOOKUP("FL312010095.Q",Data!$A$3:$EX$360,(D$4-1979)*4+D$1+2,FALSE)</f>
        <v>2377611</v>
      </c>
      <c r="E45" s="17">
        <f>VLOOKUP("FL212010095.Q",Data!$A$3:$EX$360,(E$4-1979)*4+E$1+2,FALSE)+VLOOKUP("FL312010095.Q",Data!$A$3:$EX$360,(E$4-1979)*4+E$1+2,FALSE)</f>
        <v>2617034</v>
      </c>
      <c r="F45" s="17">
        <f>VLOOKUP("FL212010095.Q",Data!$A$3:$EX$360,(F$4-1979)*4+F$1+2,FALSE)+VLOOKUP("FL312010095.Q",Data!$A$3:$EX$360,(F$4-1979)*4+F$1+2,FALSE)</f>
        <v>2768557</v>
      </c>
      <c r="G45" s="17">
        <f>VLOOKUP("FL212010095.Q",Data!$A$3:$EX$360,(G$4-1979)*4+G$1+2,FALSE)+VLOOKUP("FL312010095.Q",Data!$A$3:$EX$360,(G$4-1979)*4+G$1+2,FALSE)</f>
        <v>2849555</v>
      </c>
      <c r="H45" s="17">
        <f>VLOOKUP("FL212010095.Q",Data!$A$3:$EX$360,(H$4-1979)*4+H$1+2,FALSE)+VLOOKUP("FL312010095.Q",Data!$A$3:$EX$360,(H$4-1979)*4+H$1+2,FALSE)</f>
        <v>2969780</v>
      </c>
      <c r="I45" s="17">
        <f>VLOOKUP("FL212010095.Q",Data!$A$3:$EX$360,(I$4-1979)*4+I$1+2,FALSE)+VLOOKUP("FL312010095.Q",Data!$A$3:$EX$360,(I$4-1979)*4+I$1+2,FALSE)</f>
        <v>3105482</v>
      </c>
      <c r="J45" s="17">
        <f>VLOOKUP("FL212010095.Q",Data!$A$3:$EX$360,(J$4-1979)*4+J$1+2,FALSE)+VLOOKUP("FL312010095.Q",Data!$A$3:$EX$360,(J$4-1979)*4+J$1+2,FALSE)</f>
        <v>3294558</v>
      </c>
      <c r="K45" s="17">
        <f>VLOOKUP("FL212010095.Q",Data!$A$3:$EX$360,(K$4-1979)*4+K$1+2,FALSE)+VLOOKUP("FL312010095.Q",Data!$A$3:$EX$360,(K$4-1979)*4+K$1+2,FALSE)</f>
        <v>3477830</v>
      </c>
      <c r="L45" s="17">
        <f>VLOOKUP("FL212010095.Q",Data!$A$3:$EX$360,(L$4-1979)*4+L$1+2,FALSE)+VLOOKUP("FL312010095.Q",Data!$A$3:$EX$360,(L$4-1979)*4+L$1+2,FALSE)</f>
        <v>3666057</v>
      </c>
      <c r="M45" s="17">
        <f>VLOOKUP("FL212010095.Q",Data!$A$3:$EX$360,(M$4-1979)*4+M$1+2,FALSE)+VLOOKUP("FL312010095.Q",Data!$A$3:$EX$360,(M$4-1979)*4+M$1+2,FALSE)</f>
        <v>3865446</v>
      </c>
      <c r="N45" s="17">
        <f>VLOOKUP("FL212010095.Q",Data!$A$3:$EX$360,(N$4-1979)*4+N$1+2,FALSE)+VLOOKUP("FL312010095.Q",Data!$A$3:$EX$360,(N$4-1979)*4+N$1+2,FALSE)</f>
        <v>4056844</v>
      </c>
      <c r="O45" s="17">
        <f>VLOOKUP("FL212010095.Q",Data!$A$3:$EX$360,(O$4-1979)*4+O$1+2,FALSE)+VLOOKUP("FL312010095.Q",Data!$A$3:$EX$360,(O$4-1979)*4+O$1+2,FALSE)</f>
        <v>4195934</v>
      </c>
      <c r="P45" s="17">
        <f>VLOOKUP("FL212010095.Q",Data!$A$3:$EX$360,(P$4-1979)*4+P$1+2,FALSE)+VLOOKUP("FL312010095.Q",Data!$A$3:$EX$360,(P$4-1979)*4+P$1+2,FALSE)</f>
        <v>4371716</v>
      </c>
      <c r="Q45" s="17">
        <f>VLOOKUP("FL212010095.Q",Data!$A$3:$EX$360,(Q$4-1979)*4+Q$1+2,FALSE)+VLOOKUP("FL312010095.Q",Data!$A$3:$EX$360,(Q$4-1979)*4+Q$1+2,FALSE)</f>
        <v>4563384</v>
      </c>
      <c r="R45" s="17">
        <f>VLOOKUP("FL212010095.Q",Data!$A$3:$EX$360,(R$4-1979)*4+R$1+2,FALSE)+VLOOKUP("FL312010095.Q",Data!$A$3:$EX$360,(R$4-1979)*4+R$1+2,FALSE)</f>
        <v>4811828</v>
      </c>
      <c r="S45" s="17">
        <f>VLOOKUP("FL212010095.Q",Data!$A$3:$EX$360,(S$4-1979)*4+S$1+2,FALSE)+VLOOKUP("FL312010095.Q",Data!$A$3:$EX$360,(S$4-1979)*4+S$1+2,FALSE)</f>
        <v>5034938</v>
      </c>
      <c r="T45" s="17">
        <f>VLOOKUP("FL212010095.Q",Data!$A$3:$EX$360,(T$4-1979)*4+T$1+2,FALSE)+VLOOKUP("FL312010095.Q",Data!$A$3:$EX$360,(T$4-1979)*4+T$1+2,FALSE)</f>
        <v>5218286</v>
      </c>
      <c r="U45" s="17">
        <f>VLOOKUP("FL212010095.Q",Data!$A$3:$EX$360,(U$4-1979)*4+U$1+2,FALSE)+VLOOKUP("FL312010095.Q",Data!$A$3:$EX$360,(U$4-1979)*4+U$1+2,FALSE)</f>
        <v>5426738</v>
      </c>
      <c r="V45" s="17">
        <f>VLOOKUP("FL212010095.Q",Data!$A$3:$EX$360,(V$4-1979)*4+V$1+2,FALSE)+VLOOKUP("FL312010095.Q",Data!$A$3:$EX$360,(V$4-1979)*4+V$1+2,FALSE)</f>
        <v>5649854</v>
      </c>
      <c r="W45" s="17">
        <f>VLOOKUP("FL212010095.Q",Data!$A$3:$EX$360,(W$4-1979)*4+W$1+2,FALSE)+VLOOKUP("FL312010095.Q",Data!$A$3:$EX$360,(W$4-1979)*4+W$1+2,FALSE)</f>
        <v>5964081</v>
      </c>
      <c r="X45" s="17">
        <f>VLOOKUP("FL212010095.Q",Data!$A$3:$EX$360,(X$4-1979)*4+X$1+2,FALSE)+VLOOKUP("FL312010095.Q",Data!$A$3:$EX$360,(X$4-1979)*4+X$1+2,FALSE)</f>
        <v>6297655</v>
      </c>
      <c r="Y45" s="17">
        <f>VLOOKUP("FL212010095.Q",Data!$A$3:$EX$360,(Y$4-1979)*4+Y$1+2,FALSE)+VLOOKUP("FL312010095.Q",Data!$A$3:$EX$360,(Y$4-1979)*4+Y$1+2,FALSE)</f>
        <v>6564735</v>
      </c>
      <c r="Z45" s="17">
        <f>VLOOKUP("FL212010095.Q",Data!$A$3:$EX$360,(Z$4-1979)*4+Z$1+2,FALSE)+VLOOKUP("FL312010095.Q",Data!$A$3:$EX$360,(Z$4-1979)*4+Z$1+2,FALSE)</f>
        <v>6857923</v>
      </c>
      <c r="AA45" s="17">
        <f>VLOOKUP("FL212010095.Q",Data!$A$3:$EX$360,(AA$4-1979)*4+AA$1+2,FALSE)+VLOOKUP("FL312010095.Q",Data!$A$3:$EX$360,(AA$4-1979)*4+AA$1+2,FALSE)</f>
        <v>7154776</v>
      </c>
      <c r="AB45" s="17">
        <f>VLOOKUP("FL212010095.Q",Data!$A$3:$EX$360,(AB$4-1979)*4+AB$1+2,FALSE)+VLOOKUP("FL312010095.Q",Data!$A$3:$EX$360,(AB$4-1979)*4+AB$1+2,FALSE)</f>
        <v>7939899</v>
      </c>
      <c r="AC45" s="17">
        <f>VLOOKUP("FL212010095.Q",Data!$A$3:$EX$360,(AC$4-1979)*4+AC$1+2,FALSE)+VLOOKUP("FL312010095.Q",Data!$A$3:$EX$360,(AC$4-1979)*4+AC$1+2,FALSE)</f>
        <v>8685492</v>
      </c>
      <c r="AD45" s="17">
        <f>VLOOKUP("FL212010095.Q",Data!$A$3:$EX$360,(AD$4-1979)*4+AD$1+2,FALSE)+VLOOKUP("FL312010095.Q",Data!$A$3:$EX$360,(AD$4-1979)*4+AD$1+2,FALSE)</f>
        <v>9587764</v>
      </c>
      <c r="AE45" s="17">
        <f>VLOOKUP("FL212010095.Q",Data!$A$3:$EX$360,(AE$4-1979)*4+AE$1+2,FALSE)+VLOOKUP("FL312010095.Q",Data!$A$3:$EX$360,(AE$4-1979)*4+AE$1+2,FALSE)</f>
        <v>10334434</v>
      </c>
      <c r="AF45" s="17">
        <f>VLOOKUP("FL212010095.Q",Data!$A$3:$EX$360,(AF$4-1979)*4+AF$1+2,FALSE)+VLOOKUP("FL312010095.Q",Data!$A$3:$EX$360,(AF$4-1979)*4+AF$1+2,FALSE)</f>
        <v>11022498</v>
      </c>
      <c r="AG45" s="17">
        <f>VLOOKUP("FL212010095.Q",Data!$A$3:$EX$360,(AG$4-1979)*4+AG$1+2,FALSE)+VLOOKUP("FL312010095.Q",Data!$A$3:$EX$360,(AG$4-1979)*4+AG$1+2,FALSE)</f>
        <v>11085088</v>
      </c>
      <c r="AH45" s="17">
        <f>VLOOKUP("FL212010095.Q",Data!$A$3:$EX$360,(AH$4-1979)*4+AH$1+2,FALSE)+VLOOKUP("FL312010095.Q",Data!$A$3:$EX$360,(AH$4-1979)*4+AH$1+2,FALSE)</f>
        <v>11515008</v>
      </c>
      <c r="AI45" s="17">
        <f>VLOOKUP("FL212010095.Q",Data!$A$3:$EX$360,(AI$4-1979)*4+AI$1+2,FALSE)+VLOOKUP("FL312010095.Q",Data!$A$3:$EX$360,(AI$4-1979)*4+AI$1+2,FALSE)</f>
        <v>12135417</v>
      </c>
      <c r="AJ45" s="17">
        <f>VLOOKUP("FL212010095.Q",Data!$A$3:$EX$360,(AJ$4-1979)*4+AJ$1+2,FALSE)+VLOOKUP("FL312010095.Q",Data!$A$3:$EX$360,(AJ$4-1979)*4+AJ$1+2,FALSE)</f>
        <v>12521926</v>
      </c>
      <c r="AK45" s="17">
        <f>VLOOKUP("FL212010095.Q",Data!$A$3:$EX$360,(AK$4-1979)*4+AK$1+2,FALSE)+VLOOKUP("FL312010095.Q",Data!$A$3:$EX$360,(AK$4-1979)*4+AK$1+2,FALSE)</f>
        <v>12927399</v>
      </c>
      <c r="AL45" s="17">
        <f>VLOOKUP("FL212010095.Q",Data!$A$3:$EX$360,(AL$4-1979)*4+AL$1+2,FALSE)+VLOOKUP("FL312010095.Q",Data!$A$3:$EX$360,(AL$4-1979)*4+AL$1+2,FALSE)</f>
        <v>13238365</v>
      </c>
      <c r="AM45" s="17">
        <f>VLOOKUP("FL212010095.Q",Data!$A$3:$EX$360,(AM$4-1979)*4+AM$1+2,FALSE)+VLOOKUP("FL312010095.Q",Data!$A$3:$EX$360,(AM$4-1979)*4+AM$1+2,FALSE)</f>
        <v>13403637</v>
      </c>
      <c r="AN45" s="4">
        <f>VLOOKUP("FL212010095.Q",Data!$A$3:$EX$360,(AN$4-1979)*4+AN$1+2,FALSE)+VLOOKUP("FL312010095.Q",Data!$A$3:$EX$360,(AN$4-1979)*4+AN$1+2,FALSE)</f>
        <v>0</v>
      </c>
    </row>
    <row r="46" spans="1:40">
      <c r="A46" s="12" t="s">
        <v>647</v>
      </c>
      <c r="B46" s="13" t="s">
        <v>262</v>
      </c>
      <c r="C46" s="14">
        <f t="shared" ref="C46:AN46" si="1">C41+C45</f>
        <v>2635383</v>
      </c>
      <c r="D46" s="14">
        <f t="shared" si="1"/>
        <v>3001473</v>
      </c>
      <c r="E46" s="14">
        <f t="shared" si="1"/>
        <v>3295224</v>
      </c>
      <c r="F46" s="14">
        <f t="shared" si="1"/>
        <v>3519231</v>
      </c>
      <c r="G46" s="14">
        <f t="shared" si="1"/>
        <v>3662369</v>
      </c>
      <c r="H46" s="14">
        <f t="shared" si="1"/>
        <v>3889558</v>
      </c>
      <c r="I46" s="14">
        <f t="shared" si="1"/>
        <v>4185543</v>
      </c>
      <c r="J46" s="14">
        <f t="shared" si="1"/>
        <v>4460898</v>
      </c>
      <c r="K46" s="14">
        <f t="shared" si="1"/>
        <v>4705913</v>
      </c>
      <c r="L46" s="14">
        <f t="shared" si="1"/>
        <v>4990811</v>
      </c>
      <c r="M46" s="14">
        <f t="shared" si="1"/>
        <v>5363215</v>
      </c>
      <c r="N46" s="14">
        <f t="shared" si="1"/>
        <v>5648419</v>
      </c>
      <c r="O46" s="14">
        <f t="shared" si="1"/>
        <v>6008065</v>
      </c>
      <c r="P46" s="14">
        <f t="shared" si="1"/>
        <v>6233723</v>
      </c>
      <c r="Q46" s="14">
        <f t="shared" si="1"/>
        <v>6515083</v>
      </c>
      <c r="R46" s="14">
        <f t="shared" si="1"/>
        <v>6870692</v>
      </c>
      <c r="S46" s="14">
        <f t="shared" si="1"/>
        <v>7400564</v>
      </c>
      <c r="T46" s="14">
        <f t="shared" si="1"/>
        <v>7921518</v>
      </c>
      <c r="U46" s="14">
        <f t="shared" si="1"/>
        <v>8550019</v>
      </c>
      <c r="V46" s="14">
        <f t="shared" si="1"/>
        <v>9160969</v>
      </c>
      <c r="W46" s="14">
        <f t="shared" si="1"/>
        <v>9988686</v>
      </c>
      <c r="X46" s="14">
        <f t="shared" si="1"/>
        <v>10318475</v>
      </c>
      <c r="Y46" s="14">
        <f t="shared" si="1"/>
        <v>10655428</v>
      </c>
      <c r="Z46" s="14">
        <f t="shared" si="1"/>
        <v>10722015</v>
      </c>
      <c r="AA46" s="14">
        <f t="shared" si="1"/>
        <v>11530376</v>
      </c>
      <c r="AB46" s="14">
        <f t="shared" si="1"/>
        <v>12658781</v>
      </c>
      <c r="AC46" s="14">
        <f t="shared" si="1"/>
        <v>13722816</v>
      </c>
      <c r="AD46" s="14">
        <f t="shared" si="1"/>
        <v>15117787</v>
      </c>
      <c r="AE46" s="14">
        <f t="shared" si="1"/>
        <v>16224440</v>
      </c>
      <c r="AF46" s="14">
        <f t="shared" si="1"/>
        <v>16568459</v>
      </c>
      <c r="AG46" s="14">
        <f t="shared" si="1"/>
        <v>17043044</v>
      </c>
      <c r="AH46" s="14">
        <f t="shared" si="1"/>
        <v>17996206</v>
      </c>
      <c r="AI46" s="14">
        <f t="shared" si="1"/>
        <v>18296333</v>
      </c>
      <c r="AJ46" s="14">
        <f t="shared" si="1"/>
        <v>18968553</v>
      </c>
      <c r="AK46" s="14">
        <f t="shared" si="1"/>
        <v>20118041</v>
      </c>
      <c r="AL46" s="14">
        <f t="shared" si="1"/>
        <v>20852893</v>
      </c>
      <c r="AM46" s="14">
        <f t="shared" si="1"/>
        <v>21272088</v>
      </c>
      <c r="AN46" s="4">
        <f t="shared" si="1"/>
        <v>0</v>
      </c>
    </row>
    <row r="47" spans="1:40" ht="9" customHeight="1">
      <c r="A47" s="7"/>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40">
      <c r="A48" s="10" t="s">
        <v>648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row>
    <row r="49" spans="1:40">
      <c r="A49" s="7" t="s">
        <v>379</v>
      </c>
      <c r="B49" s="4" t="s">
        <v>237</v>
      </c>
      <c r="C49" s="11">
        <f>VLOOKUP($B49,Data!$A$3:$EX$360,(C$4-1979)*4+C$1+2,FALSE)</f>
        <v>4173</v>
      </c>
      <c r="D49" s="11">
        <f>VLOOKUP($B49,Data!$A$3:$EX$360,(D$4-1979)*4+D$1+2,FALSE)</f>
        <v>5155</v>
      </c>
      <c r="E49" s="11">
        <f>VLOOKUP($B49,Data!$A$3:$EX$360,(E$4-1979)*4+E$1+2,FALSE)</f>
        <v>5703</v>
      </c>
      <c r="F49" s="11">
        <f>VLOOKUP($B49,Data!$A$3:$EX$360,(F$4-1979)*4+F$1+2,FALSE)</f>
        <v>5405</v>
      </c>
      <c r="G49" s="11">
        <f>VLOOKUP($B49,Data!$A$3:$EX$360,(G$4-1979)*4+G$1+2,FALSE)</f>
        <v>5130</v>
      </c>
      <c r="H49" s="11">
        <f>VLOOKUP($B49,Data!$A$3:$EX$360,(H$4-1979)*4+H$1+2,FALSE)</f>
        <v>4803</v>
      </c>
      <c r="I49" s="11">
        <f>VLOOKUP($B49,Data!$A$3:$EX$360,(I$4-1979)*4+I$1+2,FALSE)</f>
        <v>5382</v>
      </c>
      <c r="J49" s="11">
        <f>VLOOKUP($B49,Data!$A$3:$EX$360,(J$4-1979)*4+J$1+2,FALSE)</f>
        <v>5993</v>
      </c>
      <c r="K49" s="11">
        <f>VLOOKUP($B49,Data!$A$3:$EX$360,(K$4-1979)*4+K$1+2,FALSE)</f>
        <v>6951</v>
      </c>
      <c r="L49" s="11">
        <f>VLOOKUP($B49,Data!$A$3:$EX$360,(L$4-1979)*4+L$1+2,FALSE)</f>
        <v>6593</v>
      </c>
      <c r="M49" s="11">
        <f>VLOOKUP($B49,Data!$A$3:$EX$360,(M$4-1979)*4+M$1+2,FALSE)</f>
        <v>6439</v>
      </c>
      <c r="N49" s="11">
        <f>VLOOKUP($B49,Data!$A$3:$EX$360,(N$4-1979)*4+N$1+2,FALSE)</f>
        <v>6970</v>
      </c>
      <c r="O49" s="11">
        <f>VLOOKUP($B49,Data!$A$3:$EX$360,(O$4-1979)*4+O$1+2,FALSE)</f>
        <v>7008</v>
      </c>
      <c r="P49" s="11">
        <f>VLOOKUP($B49,Data!$A$3:$EX$360,(P$4-1979)*4+P$1+2,FALSE)</f>
        <v>6737</v>
      </c>
      <c r="Q49" s="11">
        <f>VLOOKUP($B49,Data!$A$3:$EX$360,(Q$4-1979)*4+Q$1+2,FALSE)</f>
        <v>6730</v>
      </c>
      <c r="R49" s="11">
        <f>VLOOKUP($B49,Data!$A$3:$EX$360,(R$4-1979)*4+R$1+2,FALSE)</f>
        <v>7153</v>
      </c>
      <c r="S49" s="11">
        <f>VLOOKUP($B49,Data!$A$3:$EX$360,(S$4-1979)*4+S$1+2,FALSE)</f>
        <v>7283</v>
      </c>
      <c r="T49" s="11">
        <f>VLOOKUP($B49,Data!$A$3:$EX$360,(T$4-1979)*4+T$1+2,FALSE)</f>
        <v>7045</v>
      </c>
      <c r="U49" s="11">
        <f>VLOOKUP($B49,Data!$A$3:$EX$360,(U$4-1979)*4+U$1+2,FALSE)</f>
        <v>6611</v>
      </c>
      <c r="V49" s="11">
        <f>VLOOKUP($B49,Data!$A$3:$EX$360,(V$4-1979)*4+V$1+2,FALSE)</f>
        <v>6899</v>
      </c>
      <c r="W49" s="11">
        <f>VLOOKUP($B49,Data!$A$3:$EX$360,(W$4-1979)*4+W$1+2,FALSE)</f>
        <v>6725</v>
      </c>
      <c r="X49" s="11">
        <f>VLOOKUP($B49,Data!$A$3:$EX$360,(X$4-1979)*4+X$1+2,FALSE)</f>
        <v>6384</v>
      </c>
      <c r="Y49" s="11">
        <f>VLOOKUP($B49,Data!$A$3:$EX$360,(Y$4-1979)*4+Y$1+2,FALSE)</f>
        <v>6157</v>
      </c>
      <c r="Z49" s="11">
        <f>VLOOKUP($B49,Data!$A$3:$EX$360,(Z$4-1979)*4+Z$1+2,FALSE)</f>
        <v>6661</v>
      </c>
      <c r="AA49" s="11">
        <f>VLOOKUP($B49,Data!$A$3:$EX$360,(AA$4-1979)*4+AA$1+2,FALSE)</f>
        <v>7281</v>
      </c>
      <c r="AB49" s="11">
        <f>VLOOKUP($B49,Data!$A$3:$EX$360,(AB$4-1979)*4+AB$1+2,FALSE)</f>
        <v>7609</v>
      </c>
      <c r="AC49" s="11">
        <f>VLOOKUP($B49,Data!$A$3:$EX$360,(AC$4-1979)*4+AC$1+2,FALSE)</f>
        <v>7003</v>
      </c>
      <c r="AD49" s="11">
        <f>VLOOKUP($B49,Data!$A$3:$EX$360,(AD$4-1979)*4+AD$1+2,FALSE)</f>
        <v>7371</v>
      </c>
      <c r="AE49" s="11">
        <f>VLOOKUP($B49,Data!$A$3:$EX$360,(AE$4-1979)*4+AE$1+2,FALSE)</f>
        <v>7742</v>
      </c>
      <c r="AF49" s="11">
        <f>VLOOKUP($B49,Data!$A$3:$EX$360,(AF$4-1979)*4+AF$1+2,FALSE)</f>
        <v>7547</v>
      </c>
      <c r="AG49" s="11">
        <f>VLOOKUP($B49,Data!$A$3:$EX$360,(AG$4-1979)*4+AG$1+2,FALSE)</f>
        <v>55364</v>
      </c>
      <c r="AH49" s="11">
        <f>VLOOKUP($B49,Data!$A$3:$EX$360,(AH$4-1979)*4+AH$1+2,FALSE)</f>
        <v>54387</v>
      </c>
      <c r="AI49" s="11">
        <f>VLOOKUP($B49,Data!$A$3:$EX$360,(AI$4-1979)*4+AI$1+2,FALSE)</f>
        <v>54219</v>
      </c>
      <c r="AJ49" s="11">
        <f>VLOOKUP($B49,Data!$A$3:$EX$360,(AJ$4-1979)*4+AJ$1+2,FALSE)</f>
        <v>54277</v>
      </c>
      <c r="AK49" s="11">
        <f>VLOOKUP($B49,Data!$A$3:$EX$360,(AK$4-1979)*4+AK$1+2,FALSE)</f>
        <v>54386</v>
      </c>
      <c r="AL49" s="11">
        <f>VLOOKUP($B49,Data!$A$3:$EX$360,(AL$4-1979)*4+AL$1+2,FALSE)</f>
        <v>51166</v>
      </c>
      <c r="AM49" s="11">
        <f>VLOOKUP($B49,Data!$A$3:$EX$360,(AM$4-1979)*4+AM$1+2,FALSE)</f>
        <v>48938</v>
      </c>
      <c r="AN49" s="4">
        <f>VLOOKUP($B49,Data!$A$3:$EX$360,(AN$4-1979)*4+AN$1+2,FALSE)</f>
        <v>0</v>
      </c>
    </row>
    <row r="50" spans="1:40">
      <c r="A50" s="7" t="s">
        <v>104</v>
      </c>
      <c r="B50" s="4" t="s">
        <v>238</v>
      </c>
      <c r="C50" s="11">
        <f>VLOOKUP($B50,Data!$A$3:$EX$360,(C$4-1979)*4+C$1+2,FALSE)</f>
        <v>1800</v>
      </c>
      <c r="D50" s="11">
        <f>VLOOKUP($B50,Data!$A$3:$EX$360,(D$4-1979)*4+D$1+2,FALSE)</f>
        <v>2518</v>
      </c>
      <c r="E50" s="11">
        <f>VLOOKUP($B50,Data!$A$3:$EX$360,(E$4-1979)*4+E$1+2,FALSE)</f>
        <v>3318</v>
      </c>
      <c r="F50" s="11">
        <f>VLOOKUP($B50,Data!$A$3:$EX$360,(F$4-1979)*4+F$1+2,FALSE)</f>
        <v>4618</v>
      </c>
      <c r="G50" s="11">
        <f>VLOOKUP($B50,Data!$A$3:$EX$360,(G$4-1979)*4+G$1+2,FALSE)</f>
        <v>4618</v>
      </c>
      <c r="H50" s="11">
        <f>VLOOKUP($B50,Data!$A$3:$EX$360,(H$4-1979)*4+H$1+2,FALSE)</f>
        <v>4618</v>
      </c>
      <c r="I50" s="11">
        <f>VLOOKUP($B50,Data!$A$3:$EX$360,(I$4-1979)*4+I$1+2,FALSE)</f>
        <v>4718</v>
      </c>
      <c r="J50" s="11">
        <f>VLOOKUP($B50,Data!$A$3:$EX$360,(J$4-1979)*4+J$1+2,FALSE)</f>
        <v>5018</v>
      </c>
      <c r="K50" s="11">
        <f>VLOOKUP($B50,Data!$A$3:$EX$360,(K$4-1979)*4+K$1+2,FALSE)</f>
        <v>5018</v>
      </c>
      <c r="L50" s="11">
        <f>VLOOKUP($B50,Data!$A$3:$EX$360,(L$4-1979)*4+L$1+2,FALSE)</f>
        <v>5018</v>
      </c>
      <c r="M50" s="11">
        <f>VLOOKUP($B50,Data!$A$3:$EX$360,(M$4-1979)*4+M$1+2,FALSE)</f>
        <v>8518</v>
      </c>
      <c r="N50" s="11">
        <f>VLOOKUP($B50,Data!$A$3:$EX$360,(N$4-1979)*4+N$1+2,FALSE)</f>
        <v>10018</v>
      </c>
      <c r="O50" s="11">
        <f>VLOOKUP($B50,Data!$A$3:$EX$360,(O$4-1979)*4+O$1+2,FALSE)</f>
        <v>10018</v>
      </c>
      <c r="P50" s="11">
        <f>VLOOKUP($B50,Data!$A$3:$EX$360,(P$4-1979)*4+P$1+2,FALSE)</f>
        <v>8018</v>
      </c>
      <c r="Q50" s="11">
        <f>VLOOKUP($B50,Data!$A$3:$EX$360,(Q$4-1979)*4+Q$1+2,FALSE)</f>
        <v>8018</v>
      </c>
      <c r="R50" s="11">
        <f>VLOOKUP($B50,Data!$A$3:$EX$360,(R$4-1979)*4+R$1+2,FALSE)</f>
        <v>8018</v>
      </c>
      <c r="S50" s="11">
        <f>VLOOKUP($B50,Data!$A$3:$EX$360,(S$4-1979)*4+S$1+2,FALSE)</f>
        <v>10168</v>
      </c>
      <c r="T50" s="11">
        <f>VLOOKUP($B50,Data!$A$3:$EX$360,(T$4-1979)*4+T$1+2,FALSE)</f>
        <v>9718</v>
      </c>
      <c r="U50" s="11">
        <f>VLOOKUP($B50,Data!$A$3:$EX$360,(U$4-1979)*4+U$1+2,FALSE)</f>
        <v>9200</v>
      </c>
      <c r="V50" s="11">
        <f>VLOOKUP($B50,Data!$A$3:$EX$360,(V$4-1979)*4+V$1+2,FALSE)</f>
        <v>9200</v>
      </c>
      <c r="W50" s="11">
        <f>VLOOKUP($B50,Data!$A$3:$EX$360,(W$4-1979)*4+W$1+2,FALSE)</f>
        <v>6200</v>
      </c>
      <c r="X50" s="11">
        <f>VLOOKUP($B50,Data!$A$3:$EX$360,(X$4-1979)*4+X$1+2,FALSE)</f>
        <v>2200</v>
      </c>
      <c r="Y50" s="11">
        <f>VLOOKUP($B50,Data!$A$3:$EX$360,(Y$4-1979)*4+Y$1+2,FALSE)</f>
        <v>2200</v>
      </c>
      <c r="Z50" s="11">
        <f>VLOOKUP($B50,Data!$A$3:$EX$360,(Z$4-1979)*4+Z$1+2,FALSE)</f>
        <v>2200</v>
      </c>
      <c r="AA50" s="11">
        <f>VLOOKUP($B50,Data!$A$3:$EX$360,(AA$4-1979)*4+AA$1+2,FALSE)</f>
        <v>2200</v>
      </c>
      <c r="AB50" s="11">
        <f>VLOOKUP($B50,Data!$A$3:$EX$360,(AB$4-1979)*4+AB$1+2,FALSE)</f>
        <v>2200</v>
      </c>
      <c r="AC50" s="11">
        <f>VLOOKUP($B50,Data!$A$3:$EX$360,(AC$4-1979)*4+AC$1+2,FALSE)</f>
        <v>2200</v>
      </c>
      <c r="AD50" s="11">
        <f>VLOOKUP($B50,Data!$A$3:$EX$360,(AD$4-1979)*4+AD$1+2,FALSE)</f>
        <v>2200</v>
      </c>
      <c r="AE50" s="11">
        <f>VLOOKUP($B50,Data!$A$3:$EX$360,(AE$4-1979)*4+AE$1+2,FALSE)</f>
        <v>2200</v>
      </c>
      <c r="AF50" s="11">
        <f>VLOOKUP($B50,Data!$A$3:$EX$360,(AF$4-1979)*4+AF$1+2,FALSE)</f>
        <v>2200</v>
      </c>
      <c r="AG50" s="11">
        <f>VLOOKUP($B50,Data!$A$3:$EX$360,(AG$4-1979)*4+AG$1+2,FALSE)</f>
        <v>5200</v>
      </c>
      <c r="AH50" s="11">
        <f>VLOOKUP($B50,Data!$A$3:$EX$360,(AH$4-1979)*4+AH$1+2,FALSE)</f>
        <v>5200</v>
      </c>
      <c r="AI50" s="11">
        <f>VLOOKUP($B50,Data!$A$3:$EX$360,(AI$4-1979)*4+AI$1+2,FALSE)</f>
        <v>5200</v>
      </c>
      <c r="AJ50" s="11">
        <f>VLOOKUP($B50,Data!$A$3:$EX$360,(AJ$4-1979)*4+AJ$1+2,FALSE)</f>
        <v>5200</v>
      </c>
      <c r="AK50" s="11">
        <f>VLOOKUP($B50,Data!$A$3:$EX$360,(AK$4-1979)*4+AK$1+2,FALSE)</f>
        <v>5200</v>
      </c>
      <c r="AL50" s="11">
        <f>VLOOKUP($B50,Data!$A$3:$EX$360,(AL$4-1979)*4+AL$1+2,FALSE)</f>
        <v>5200</v>
      </c>
      <c r="AM50" s="11">
        <f>VLOOKUP($B50,Data!$A$3:$EX$360,(AM$4-1979)*4+AM$1+2,FALSE)</f>
        <v>5200</v>
      </c>
      <c r="AN50" s="4">
        <f>VLOOKUP($B50,Data!$A$3:$EX$360,(AN$4-1979)*4+AN$1+2,FALSE)</f>
        <v>0</v>
      </c>
    </row>
    <row r="51" spans="1:40">
      <c r="A51" s="7" t="s">
        <v>105</v>
      </c>
      <c r="B51" s="4" t="s">
        <v>239</v>
      </c>
      <c r="C51" s="11">
        <f>VLOOKUP($B51,Data!$A$3:$EX$360,(C$4-1979)*4+C$1+2,FALSE)</f>
        <v>10493</v>
      </c>
      <c r="D51" s="11">
        <f>VLOOKUP($B51,Data!$A$3:$EX$360,(D$4-1979)*4+D$1+2,FALSE)</f>
        <v>11057</v>
      </c>
      <c r="E51" s="11">
        <f>VLOOKUP($B51,Data!$A$3:$EX$360,(E$4-1979)*4+E$1+2,FALSE)</f>
        <v>11502</v>
      </c>
      <c r="F51" s="11">
        <f>VLOOKUP($B51,Data!$A$3:$EX$360,(F$4-1979)*4+F$1+2,FALSE)</f>
        <v>11859</v>
      </c>
      <c r="G51" s="11">
        <f>VLOOKUP($B51,Data!$A$3:$EX$360,(G$4-1979)*4+G$1+2,FALSE)</f>
        <v>12327</v>
      </c>
      <c r="H51" s="11">
        <f>VLOOKUP($B51,Data!$A$3:$EX$360,(H$4-1979)*4+H$1+2,FALSE)</f>
        <v>12880</v>
      </c>
      <c r="I51" s="11">
        <f>VLOOKUP($B51,Data!$A$3:$EX$360,(I$4-1979)*4+I$1+2,FALSE)</f>
        <v>13267</v>
      </c>
      <c r="J51" s="11">
        <f>VLOOKUP($B51,Data!$A$3:$EX$360,(J$4-1979)*4+J$1+2,FALSE)</f>
        <v>13756</v>
      </c>
      <c r="K51" s="11">
        <f>VLOOKUP($B51,Data!$A$3:$EX$360,(K$4-1979)*4+K$1+2,FALSE)</f>
        <v>14225</v>
      </c>
      <c r="L51" s="11">
        <f>VLOOKUP($B51,Data!$A$3:$EX$360,(L$4-1979)*4+L$1+2,FALSE)</f>
        <v>14736</v>
      </c>
      <c r="M51" s="11">
        <f>VLOOKUP($B51,Data!$A$3:$EX$360,(M$4-1979)*4+M$1+2,FALSE)</f>
        <v>15303</v>
      </c>
      <c r="N51" s="11">
        <f>VLOOKUP($B51,Data!$A$3:$EX$360,(N$4-1979)*4+N$1+2,FALSE)</f>
        <v>16256</v>
      </c>
      <c r="O51" s="11">
        <f>VLOOKUP($B51,Data!$A$3:$EX$360,(O$4-1979)*4+O$1+2,FALSE)</f>
        <v>16296</v>
      </c>
      <c r="P51" s="11">
        <f>VLOOKUP($B51,Data!$A$3:$EX$360,(P$4-1979)*4+P$1+2,FALSE)</f>
        <v>16516</v>
      </c>
      <c r="Q51" s="11">
        <f>VLOOKUP($B51,Data!$A$3:$EX$360,(Q$4-1979)*4+Q$1+2,FALSE)</f>
        <v>16962</v>
      </c>
      <c r="R51" s="11">
        <f>VLOOKUP($B51,Data!$A$3:$EX$360,(R$4-1979)*4+R$1+2,FALSE)</f>
        <v>17648</v>
      </c>
      <c r="S51" s="11">
        <f>VLOOKUP($B51,Data!$A$3:$EX$360,(S$4-1979)*4+S$1+2,FALSE)</f>
        <v>18326</v>
      </c>
      <c r="T51" s="11">
        <f>VLOOKUP($B51,Data!$A$3:$EX$360,(T$4-1979)*4+T$1+2,FALSE)</f>
        <v>18865</v>
      </c>
      <c r="U51" s="11">
        <f>VLOOKUP($B51,Data!$A$3:$EX$360,(U$4-1979)*4+U$1+2,FALSE)</f>
        <v>19325</v>
      </c>
      <c r="V51" s="11">
        <f>VLOOKUP($B51,Data!$A$3:$EX$360,(V$4-1979)*4+V$1+2,FALSE)</f>
        <v>19885</v>
      </c>
      <c r="W51" s="11">
        <f>VLOOKUP($B51,Data!$A$3:$EX$360,(W$4-1979)*4+W$1+2,FALSE)</f>
        <v>20901</v>
      </c>
      <c r="X51" s="11">
        <f>VLOOKUP($B51,Data!$A$3:$EX$360,(X$4-1979)*4+X$1+2,FALSE)</f>
        <v>23180</v>
      </c>
      <c r="Y51" s="11">
        <f>VLOOKUP($B51,Data!$A$3:$EX$360,(Y$4-1979)*4+Y$1+2,FALSE)</f>
        <v>24462</v>
      </c>
      <c r="Z51" s="11">
        <f>VLOOKUP($B51,Data!$A$3:$EX$360,(Z$4-1979)*4+Z$1+2,FALSE)</f>
        <v>25450</v>
      </c>
      <c r="AA51" s="11">
        <f>VLOOKUP($B51,Data!$A$3:$EX$360,(AA$4-1979)*4+AA$1+2,FALSE)</f>
        <v>26014</v>
      </c>
      <c r="AB51" s="11">
        <f>VLOOKUP($B51,Data!$A$3:$EX$360,(AB$4-1979)*4+AB$1+2,FALSE)</f>
        <v>26703</v>
      </c>
      <c r="AC51" s="11">
        <f>VLOOKUP($B51,Data!$A$3:$EX$360,(AC$4-1979)*4+AC$1+2,FALSE)</f>
        <v>27482</v>
      </c>
      <c r="AD51" s="11">
        <f>VLOOKUP($B51,Data!$A$3:$EX$360,(AD$4-1979)*4+AD$1+2,FALSE)</f>
        <v>28064</v>
      </c>
      <c r="AE51" s="11">
        <f>VLOOKUP($B51,Data!$A$3:$EX$360,(AE$4-1979)*4+AE$1+2,FALSE)</f>
        <v>27383</v>
      </c>
      <c r="AF51" s="11">
        <f>VLOOKUP($B51,Data!$A$3:$EX$360,(AF$4-1979)*4+AF$1+2,FALSE)</f>
        <v>26551</v>
      </c>
      <c r="AG51" s="11">
        <f>VLOOKUP($B51,Data!$A$3:$EX$360,(AG$4-1979)*4+AG$1+2,FALSE)</f>
        <v>26199</v>
      </c>
      <c r="AH51" s="11">
        <f>VLOOKUP($B51,Data!$A$3:$EX$360,(AH$4-1979)*4+AH$1+2,FALSE)</f>
        <v>25923</v>
      </c>
      <c r="AI51" s="11">
        <f>VLOOKUP($B51,Data!$A$3:$EX$360,(AI$4-1979)*4+AI$1+2,FALSE)</f>
        <v>25923</v>
      </c>
      <c r="AJ51" s="11">
        <f>VLOOKUP($B51,Data!$A$3:$EX$360,(AJ$4-1979)*4+AJ$1+2,FALSE)</f>
        <v>25923</v>
      </c>
      <c r="AK51" s="11">
        <f>VLOOKUP($B51,Data!$A$3:$EX$360,(AK$4-1979)*4+AK$1+2,FALSE)</f>
        <v>25573</v>
      </c>
      <c r="AL51" s="11">
        <f>VLOOKUP($B51,Data!$A$3:$EX$360,(AL$4-1979)*4+AL$1+2,FALSE)</f>
        <v>25323</v>
      </c>
      <c r="AM51" s="11">
        <f>VLOOKUP($B51,Data!$A$3:$EX$360,(AM$4-1979)*4+AM$1+2,FALSE)</f>
        <v>25322</v>
      </c>
      <c r="AN51" s="4">
        <f>VLOOKUP($B51,Data!$A$3:$EX$360,(AN$4-1979)*4+AN$1+2,FALSE)</f>
        <v>0</v>
      </c>
    </row>
    <row r="52" spans="1:40" outlineLevel="1">
      <c r="A52" s="8" t="s">
        <v>22</v>
      </c>
      <c r="B52" s="4" t="s">
        <v>399</v>
      </c>
      <c r="C52" s="11">
        <f>VLOOKUP("FL313161100.Q",Data!$A$3:$EX$360,(C$4-1979)*4+C$1+2,FALSE)+VLOOKUP("FL403061193.Q",Data!$A$3:$EX$360,(C$4-1979)*4+C$1+2,FALSE)-VLOOKUP("FL213061105.Q",Data!$A$3:$EX$360,(C$4-1979)*4+C$1+2,FALSE)-VLOOKUP("FL223061143.Q",Data!$A$3:$EX$360,(C$4-1979)*4+C$1+2,FALSE)-VLOOKUP("FL343061133.Q",Data!$A$3:$EX$360,(C$4-1979)*4+C$1+2,FALSE)</f>
        <v>551892</v>
      </c>
      <c r="D52" s="11">
        <f>VLOOKUP("FL313161100.Q",Data!$A$3:$EX$360,(D$4-1979)*4+D$1+2,FALSE)+VLOOKUP("FL403061193.Q",Data!$A$3:$EX$360,(D$4-1979)*4+D$1+2,FALSE)-VLOOKUP("FL213061105.Q",Data!$A$3:$EX$360,(D$4-1979)*4+D$1+2,FALSE)-VLOOKUP("FL223061143.Q",Data!$A$3:$EX$360,(D$4-1979)*4+D$1+2,FALSE)-VLOOKUP("FL343061133.Q",Data!$A$3:$EX$360,(D$4-1979)*4+D$1+2,FALSE)</f>
        <v>615757</v>
      </c>
      <c r="E52" s="11">
        <f>VLOOKUP("FL313161100.Q",Data!$A$3:$EX$360,(E$4-1979)*4+E$1+2,FALSE)+VLOOKUP("FL403061193.Q",Data!$A$3:$EX$360,(E$4-1979)*4+E$1+2,FALSE)-VLOOKUP("FL213061105.Q",Data!$A$3:$EX$360,(E$4-1979)*4+E$1+2,FALSE)-VLOOKUP("FL223061143.Q",Data!$A$3:$EX$360,(E$4-1979)*4+E$1+2,FALSE)-VLOOKUP("FL343061133.Q",Data!$A$3:$EX$360,(E$4-1979)*4+E$1+2,FALSE)</f>
        <v>680055</v>
      </c>
      <c r="F52" s="11">
        <f>VLOOKUP("FL313161100.Q",Data!$A$3:$EX$360,(F$4-1979)*4+F$1+2,FALSE)+VLOOKUP("FL403061193.Q",Data!$A$3:$EX$360,(F$4-1979)*4+F$1+2,FALSE)-VLOOKUP("FL213061105.Q",Data!$A$3:$EX$360,(F$4-1979)*4+F$1+2,FALSE)-VLOOKUP("FL223061143.Q",Data!$A$3:$EX$360,(F$4-1979)*4+F$1+2,FALSE)-VLOOKUP("FL343061133.Q",Data!$A$3:$EX$360,(F$4-1979)*4+F$1+2,FALSE)</f>
        <v>814941</v>
      </c>
      <c r="G52" s="11">
        <f>VLOOKUP("FL313161100.Q",Data!$A$3:$EX$360,(G$4-1979)*4+G$1+2,FALSE)+VLOOKUP("FL403061193.Q",Data!$A$3:$EX$360,(G$4-1979)*4+G$1+2,FALSE)-VLOOKUP("FL213061105.Q",Data!$A$3:$EX$360,(G$4-1979)*4+G$1+2,FALSE)-VLOOKUP("FL223061143.Q",Data!$A$3:$EX$360,(G$4-1979)*4+G$1+2,FALSE)-VLOOKUP("FL343061133.Q",Data!$A$3:$EX$360,(G$4-1979)*4+G$1+2,FALSE)</f>
        <v>965308</v>
      </c>
      <c r="H52" s="11">
        <f>VLOOKUP("FL313161100.Q",Data!$A$3:$EX$360,(H$4-1979)*4+H$1+2,FALSE)+VLOOKUP("FL403061193.Q",Data!$A$3:$EX$360,(H$4-1979)*4+H$1+2,FALSE)-VLOOKUP("FL213061105.Q",Data!$A$3:$EX$360,(H$4-1979)*4+H$1+2,FALSE)-VLOOKUP("FL223061143.Q",Data!$A$3:$EX$360,(H$4-1979)*4+H$1+2,FALSE)-VLOOKUP("FL343061133.Q",Data!$A$3:$EX$360,(H$4-1979)*4+H$1+2,FALSE)</f>
        <v>1126903</v>
      </c>
      <c r="I52" s="11">
        <f>VLOOKUP("FL313161100.Q",Data!$A$3:$EX$360,(I$4-1979)*4+I$1+2,FALSE)+VLOOKUP("FL403061193.Q",Data!$A$3:$EX$360,(I$4-1979)*4+I$1+2,FALSE)-VLOOKUP("FL213061105.Q",Data!$A$3:$EX$360,(I$4-1979)*4+I$1+2,FALSE)-VLOOKUP("FL223061143.Q",Data!$A$3:$EX$360,(I$4-1979)*4+I$1+2,FALSE)-VLOOKUP("FL343061133.Q",Data!$A$3:$EX$360,(I$4-1979)*4+I$1+2,FALSE)</f>
        <v>1242542</v>
      </c>
      <c r="J52" s="11">
        <f>VLOOKUP("FL313161100.Q",Data!$A$3:$EX$360,(J$4-1979)*4+J$1+2,FALSE)+VLOOKUP("FL403061193.Q",Data!$A$3:$EX$360,(J$4-1979)*4+J$1+2,FALSE)-VLOOKUP("FL213061105.Q",Data!$A$3:$EX$360,(J$4-1979)*4+J$1+2,FALSE)-VLOOKUP("FL223061143.Q",Data!$A$3:$EX$360,(J$4-1979)*4+J$1+2,FALSE)-VLOOKUP("FL343061133.Q",Data!$A$3:$EX$360,(J$4-1979)*4+J$1+2,FALSE)</f>
        <v>1371165</v>
      </c>
      <c r="K52" s="11">
        <f>VLOOKUP("FL313161100.Q",Data!$A$3:$EX$360,(K$4-1979)*4+K$1+2,FALSE)+VLOOKUP("FL403061193.Q",Data!$A$3:$EX$360,(K$4-1979)*4+K$1+2,FALSE)-VLOOKUP("FL213061105.Q",Data!$A$3:$EX$360,(K$4-1979)*4+K$1+2,FALSE)-VLOOKUP("FL223061143.Q",Data!$A$3:$EX$360,(K$4-1979)*4+K$1+2,FALSE)-VLOOKUP("FL343061133.Q",Data!$A$3:$EX$360,(K$4-1979)*4+K$1+2,FALSE)</f>
        <v>1448107</v>
      </c>
      <c r="L52" s="11">
        <f>VLOOKUP("FL313161100.Q",Data!$A$3:$EX$360,(L$4-1979)*4+L$1+2,FALSE)+VLOOKUP("FL403061193.Q",Data!$A$3:$EX$360,(L$4-1979)*4+L$1+2,FALSE)-VLOOKUP("FL213061105.Q",Data!$A$3:$EX$360,(L$4-1979)*4+L$1+2,FALSE)-VLOOKUP("FL223061143.Q",Data!$A$3:$EX$360,(L$4-1979)*4+L$1+2,FALSE)-VLOOKUP("FL343061133.Q",Data!$A$3:$EX$360,(L$4-1979)*4+L$1+2,FALSE)</f>
        <v>1567376</v>
      </c>
      <c r="M52" s="11">
        <f>VLOOKUP("FL313161100.Q",Data!$A$3:$EX$360,(M$4-1979)*4+M$1+2,FALSE)+VLOOKUP("FL403061193.Q",Data!$A$3:$EX$360,(M$4-1979)*4+M$1+2,FALSE)-VLOOKUP("FL213061105.Q",Data!$A$3:$EX$360,(M$4-1979)*4+M$1+2,FALSE)-VLOOKUP("FL223061143.Q",Data!$A$3:$EX$360,(M$4-1979)*4+M$1+2,FALSE)-VLOOKUP("FL343061133.Q",Data!$A$3:$EX$360,(M$4-1979)*4+M$1+2,FALSE)</f>
        <v>1705542</v>
      </c>
      <c r="N52" s="11">
        <f>VLOOKUP("FL313161100.Q",Data!$A$3:$EX$360,(N$4-1979)*4+N$1+2,FALSE)+VLOOKUP("FL403061193.Q",Data!$A$3:$EX$360,(N$4-1979)*4+N$1+2,FALSE)-VLOOKUP("FL213061105.Q",Data!$A$3:$EX$360,(N$4-1979)*4+N$1+2,FALSE)-VLOOKUP("FL223061143.Q",Data!$A$3:$EX$360,(N$4-1979)*4+N$1+2,FALSE)-VLOOKUP("FL343061133.Q",Data!$A$3:$EX$360,(N$4-1979)*4+N$1+2,FALSE)</f>
        <v>1886979</v>
      </c>
      <c r="O52" s="11">
        <f>VLOOKUP("FL313161100.Q",Data!$A$3:$EX$360,(O$4-1979)*4+O$1+2,FALSE)+VLOOKUP("FL403061193.Q",Data!$A$3:$EX$360,(O$4-1979)*4+O$1+2,FALSE)-VLOOKUP("FL213061105.Q",Data!$A$3:$EX$360,(O$4-1979)*4+O$1+2,FALSE)-VLOOKUP("FL223061143.Q",Data!$A$3:$EX$360,(O$4-1979)*4+O$1+2,FALSE)-VLOOKUP("FL343061133.Q",Data!$A$3:$EX$360,(O$4-1979)*4+O$1+2,FALSE)</f>
        <v>2156766</v>
      </c>
      <c r="P52" s="11">
        <f>VLOOKUP("FL313161100.Q",Data!$A$3:$EX$360,(P$4-1979)*4+P$1+2,FALSE)+VLOOKUP("FL403061193.Q",Data!$A$3:$EX$360,(P$4-1979)*4+P$1+2,FALSE)-VLOOKUP("FL213061105.Q",Data!$A$3:$EX$360,(P$4-1979)*4+P$1+2,FALSE)-VLOOKUP("FL223061143.Q",Data!$A$3:$EX$360,(P$4-1979)*4+P$1+2,FALSE)-VLOOKUP("FL343061133.Q",Data!$A$3:$EX$360,(P$4-1979)*4+P$1+2,FALSE)</f>
        <v>2439842</v>
      </c>
      <c r="Q52" s="11">
        <f>VLOOKUP("FL313161100.Q",Data!$A$3:$EX$360,(Q$4-1979)*4+Q$1+2,FALSE)+VLOOKUP("FL403061193.Q",Data!$A$3:$EX$360,(Q$4-1979)*4+Q$1+2,FALSE)-VLOOKUP("FL213061105.Q",Data!$A$3:$EX$360,(Q$4-1979)*4+Q$1+2,FALSE)-VLOOKUP("FL223061143.Q",Data!$A$3:$EX$360,(Q$4-1979)*4+Q$1+2,FALSE)-VLOOKUP("FL343061133.Q",Data!$A$3:$EX$360,(Q$4-1979)*4+Q$1+2,FALSE)</f>
        <v>2644653</v>
      </c>
      <c r="R52" s="11">
        <f>VLOOKUP("FL313161100.Q",Data!$A$3:$EX$360,(R$4-1979)*4+R$1+2,FALSE)+VLOOKUP("FL403061193.Q",Data!$A$3:$EX$360,(R$4-1979)*4+R$1+2,FALSE)-VLOOKUP("FL213061105.Q",Data!$A$3:$EX$360,(R$4-1979)*4+R$1+2,FALSE)-VLOOKUP("FL223061143.Q",Data!$A$3:$EX$360,(R$4-1979)*4+R$1+2,FALSE)-VLOOKUP("FL343061133.Q",Data!$A$3:$EX$360,(R$4-1979)*4+R$1+2,FALSE)</f>
        <v>2880005</v>
      </c>
      <c r="S52" s="11">
        <f>VLOOKUP("FL313161100.Q",Data!$A$3:$EX$360,(S$4-1979)*4+S$1+2,FALSE)+VLOOKUP("FL403061193.Q",Data!$A$3:$EX$360,(S$4-1979)*4+S$1+2,FALSE)-VLOOKUP("FL213061105.Q",Data!$A$3:$EX$360,(S$4-1979)*4+S$1+2,FALSE)-VLOOKUP("FL223061143.Q",Data!$A$3:$EX$360,(S$4-1979)*4+S$1+2,FALSE)-VLOOKUP("FL343061133.Q",Data!$A$3:$EX$360,(S$4-1979)*4+S$1+2,FALSE)</f>
        <v>3110533</v>
      </c>
      <c r="T52" s="11">
        <f>VLOOKUP("FL313161100.Q",Data!$A$3:$EX$360,(T$4-1979)*4+T$1+2,FALSE)+VLOOKUP("FL403061193.Q",Data!$A$3:$EX$360,(T$4-1979)*4+T$1+2,FALSE)-VLOOKUP("FL213061105.Q",Data!$A$3:$EX$360,(T$4-1979)*4+T$1+2,FALSE)-VLOOKUP("FL223061143.Q",Data!$A$3:$EX$360,(T$4-1979)*4+T$1+2,FALSE)-VLOOKUP("FL343061133.Q",Data!$A$3:$EX$360,(T$4-1979)*4+T$1+2,FALSE)</f>
        <v>3285292</v>
      </c>
      <c r="U52" s="11">
        <f>VLOOKUP("FL313161100.Q",Data!$A$3:$EX$360,(U$4-1979)*4+U$1+2,FALSE)+VLOOKUP("FL403061193.Q",Data!$A$3:$EX$360,(U$4-1979)*4+U$1+2,FALSE)-VLOOKUP("FL213061105.Q",Data!$A$3:$EX$360,(U$4-1979)*4+U$1+2,FALSE)-VLOOKUP("FL223061143.Q",Data!$A$3:$EX$360,(U$4-1979)*4+U$1+2,FALSE)-VLOOKUP("FL343061133.Q",Data!$A$3:$EX$360,(U$4-1979)*4+U$1+2,FALSE)</f>
        <v>3319958</v>
      </c>
      <c r="V52" s="11">
        <f>VLOOKUP("FL313161100.Q",Data!$A$3:$EX$360,(V$4-1979)*4+V$1+2,FALSE)+VLOOKUP("FL403061193.Q",Data!$A$3:$EX$360,(V$4-1979)*4+V$1+2,FALSE)-VLOOKUP("FL213061105.Q",Data!$A$3:$EX$360,(V$4-1979)*4+V$1+2,FALSE)-VLOOKUP("FL223061143.Q",Data!$A$3:$EX$360,(V$4-1979)*4+V$1+2,FALSE)-VLOOKUP("FL343061133.Q",Data!$A$3:$EX$360,(V$4-1979)*4+V$1+2,FALSE)</f>
        <v>3230341</v>
      </c>
      <c r="W52" s="11">
        <f>VLOOKUP("FL313161100.Q",Data!$A$3:$EX$360,(W$4-1979)*4+W$1+2,FALSE)+VLOOKUP("FL403061193.Q",Data!$A$3:$EX$360,(W$4-1979)*4+W$1+2,FALSE)-VLOOKUP("FL213061105.Q",Data!$A$3:$EX$360,(W$4-1979)*4+W$1+2,FALSE)-VLOOKUP("FL223061143.Q",Data!$A$3:$EX$360,(W$4-1979)*4+W$1+2,FALSE)-VLOOKUP("FL343061133.Q",Data!$A$3:$EX$360,(W$4-1979)*4+W$1+2,FALSE)</f>
        <v>3149338</v>
      </c>
      <c r="X52" s="11">
        <f>VLOOKUP("FL313161100.Q",Data!$A$3:$EX$360,(X$4-1979)*4+X$1+2,FALSE)+VLOOKUP("FL403061193.Q",Data!$A$3:$EX$360,(X$4-1979)*4+X$1+2,FALSE)-VLOOKUP("FL213061105.Q",Data!$A$3:$EX$360,(X$4-1979)*4+X$1+2,FALSE)-VLOOKUP("FL223061143.Q",Data!$A$3:$EX$360,(X$4-1979)*4+X$1+2,FALSE)-VLOOKUP("FL343061133.Q",Data!$A$3:$EX$360,(X$4-1979)*4+X$1+2,FALSE)</f>
        <v>2868718</v>
      </c>
      <c r="Y52" s="11">
        <f>VLOOKUP("FL313161100.Q",Data!$A$3:$EX$360,(Y$4-1979)*4+Y$1+2,FALSE)+VLOOKUP("FL403061193.Q",Data!$A$3:$EX$360,(Y$4-1979)*4+Y$1+2,FALSE)-VLOOKUP("FL213061105.Q",Data!$A$3:$EX$360,(Y$4-1979)*4+Y$1+2,FALSE)-VLOOKUP("FL223061143.Q",Data!$A$3:$EX$360,(Y$4-1979)*4+Y$1+2,FALSE)-VLOOKUP("FL343061133.Q",Data!$A$3:$EX$360,(Y$4-1979)*4+Y$1+2,FALSE)</f>
        <v>2869153</v>
      </c>
      <c r="Z52" s="11">
        <f>VLOOKUP("FL313161100.Q",Data!$A$3:$EX$360,(Z$4-1979)*4+Z$1+2,FALSE)+VLOOKUP("FL403061193.Q",Data!$A$3:$EX$360,(Z$4-1979)*4+Z$1+2,FALSE)-VLOOKUP("FL213061105.Q",Data!$A$3:$EX$360,(Z$4-1979)*4+Z$1+2,FALSE)-VLOOKUP("FL223061143.Q",Data!$A$3:$EX$360,(Z$4-1979)*4+Z$1+2,FALSE)-VLOOKUP("FL343061133.Q",Data!$A$3:$EX$360,(Z$4-1979)*4+Z$1+2,FALSE)</f>
        <v>3095025</v>
      </c>
      <c r="AA52" s="11">
        <f>VLOOKUP("FL313161100.Q",Data!$A$3:$EX$360,(AA$4-1979)*4+AA$1+2,FALSE)+VLOOKUP("FL403061193.Q",Data!$A$3:$EX$360,(AA$4-1979)*4+AA$1+2,FALSE)-VLOOKUP("FL213061105.Q",Data!$A$3:$EX$360,(AA$4-1979)*4+AA$1+2,FALSE)-VLOOKUP("FL223061143.Q",Data!$A$3:$EX$360,(AA$4-1979)*4+AA$1+2,FALSE)-VLOOKUP("FL343061133.Q",Data!$A$3:$EX$360,(AA$4-1979)*4+AA$1+2,FALSE)</f>
        <v>3495620</v>
      </c>
      <c r="AB52" s="11">
        <f>VLOOKUP("FL313161100.Q",Data!$A$3:$EX$360,(AB$4-1979)*4+AB$1+2,FALSE)+VLOOKUP("FL403061193.Q",Data!$A$3:$EX$360,(AB$4-1979)*4+AB$1+2,FALSE)-VLOOKUP("FL213061105.Q",Data!$A$3:$EX$360,(AB$4-1979)*4+AB$1+2,FALSE)-VLOOKUP("FL223061143.Q",Data!$A$3:$EX$360,(AB$4-1979)*4+AB$1+2,FALSE)-VLOOKUP("FL343061133.Q",Data!$A$3:$EX$360,(AB$4-1979)*4+AB$1+2,FALSE)</f>
        <v>3816378</v>
      </c>
      <c r="AC52" s="11">
        <f>VLOOKUP("FL313161100.Q",Data!$A$3:$EX$360,(AC$4-1979)*4+AC$1+2,FALSE)+VLOOKUP("FL403061193.Q",Data!$A$3:$EX$360,(AC$4-1979)*4+AC$1+2,FALSE)-VLOOKUP("FL213061105.Q",Data!$A$3:$EX$360,(AC$4-1979)*4+AC$1+2,FALSE)-VLOOKUP("FL223061143.Q",Data!$A$3:$EX$360,(AC$4-1979)*4+AC$1+2,FALSE)-VLOOKUP("FL343061133.Q",Data!$A$3:$EX$360,(AC$4-1979)*4+AC$1+2,FALSE)</f>
        <v>4011298</v>
      </c>
      <c r="AD52" s="11">
        <f>VLOOKUP("FL313161100.Q",Data!$A$3:$EX$360,(AD$4-1979)*4+AD$1+2,FALSE)+VLOOKUP("FL403061193.Q",Data!$A$3:$EX$360,(AD$4-1979)*4+AD$1+2,FALSE)-VLOOKUP("FL213061105.Q",Data!$A$3:$EX$360,(AD$4-1979)*4+AD$1+2,FALSE)-VLOOKUP("FL223061143.Q",Data!$A$3:$EX$360,(AD$4-1979)*4+AD$1+2,FALSE)-VLOOKUP("FL343061133.Q",Data!$A$3:$EX$360,(AD$4-1979)*4+AD$1+2,FALSE)</f>
        <v>4138891</v>
      </c>
      <c r="AE52" s="11">
        <f>VLOOKUP("FL313161100.Q",Data!$A$3:$EX$360,(AE$4-1979)*4+AE$1+2,FALSE)+VLOOKUP("FL403061193.Q",Data!$A$3:$EX$360,(AE$4-1979)*4+AE$1+2,FALSE)-VLOOKUP("FL213061105.Q",Data!$A$3:$EX$360,(AE$4-1979)*4+AE$1+2,FALSE)-VLOOKUP("FL223061143.Q",Data!$A$3:$EX$360,(AE$4-1979)*4+AE$1+2,FALSE)-VLOOKUP("FL343061133.Q",Data!$A$3:$EX$360,(AE$4-1979)*4+AE$1+2,FALSE)</f>
        <v>4308390</v>
      </c>
      <c r="AF52" s="11">
        <f>VLOOKUP("FL313161100.Q",Data!$A$3:$EX$360,(AF$4-1979)*4+AF$1+2,FALSE)+VLOOKUP("FL403061193.Q",Data!$A$3:$EX$360,(AF$4-1979)*4+AF$1+2,FALSE)-VLOOKUP("FL213061105.Q",Data!$A$3:$EX$360,(AF$4-1979)*4+AF$1+2,FALSE)-VLOOKUP("FL223061143.Q",Data!$A$3:$EX$360,(AF$4-1979)*4+AF$1+2,FALSE)-VLOOKUP("FL343061133.Q",Data!$A$3:$EX$360,(AF$4-1979)*4+AF$1+2,FALSE)</f>
        <v>5607058</v>
      </c>
      <c r="AG52" s="11">
        <f>VLOOKUP("FL313161100.Q",Data!$A$3:$EX$360,(AG$4-1979)*4+AG$1+2,FALSE)+VLOOKUP("FL403061193.Q",Data!$A$3:$EX$360,(AG$4-1979)*4+AG$1+2,FALSE)-VLOOKUP("FL213061105.Q",Data!$A$3:$EX$360,(AG$4-1979)*4+AG$1+2,FALSE)-VLOOKUP("FL223061143.Q",Data!$A$3:$EX$360,(AG$4-1979)*4+AG$1+2,FALSE)-VLOOKUP("FL343061133.Q",Data!$A$3:$EX$360,(AG$4-1979)*4+AG$1+2,FALSE)</f>
        <v>7046587</v>
      </c>
      <c r="AH52" s="11">
        <f>VLOOKUP("FL313161100.Q",Data!$A$3:$EX$360,(AH$4-1979)*4+AH$1+2,FALSE)+VLOOKUP("FL403061193.Q",Data!$A$3:$EX$360,(AH$4-1979)*4+AH$1+2,FALSE)-VLOOKUP("FL213061105.Q",Data!$A$3:$EX$360,(AH$4-1979)*4+AH$1+2,FALSE)-VLOOKUP("FL223061143.Q",Data!$A$3:$EX$360,(AH$4-1979)*4+AH$1+2,FALSE)-VLOOKUP("FL343061133.Q",Data!$A$3:$EX$360,(AH$4-1979)*4+AH$1+2,FALSE)</f>
        <v>8609717</v>
      </c>
      <c r="AI52" s="11">
        <f>VLOOKUP("FL313161100.Q",Data!$A$3:$EX$360,(AI$4-1979)*4+AI$1+2,FALSE)+VLOOKUP("FL403061193.Q",Data!$A$3:$EX$360,(AI$4-1979)*4+AI$1+2,FALSE)-VLOOKUP("FL213061105.Q",Data!$A$3:$EX$360,(AI$4-1979)*4+AI$1+2,FALSE)-VLOOKUP("FL223061143.Q",Data!$A$3:$EX$360,(AI$4-1979)*4+AI$1+2,FALSE)-VLOOKUP("FL343061133.Q",Data!$A$3:$EX$360,(AI$4-1979)*4+AI$1+2,FALSE)</f>
        <v>9703604</v>
      </c>
      <c r="AJ52" s="11">
        <f>VLOOKUP("FL313161100.Q",Data!$A$3:$EX$360,(AJ$4-1979)*4+AJ$1+2,FALSE)+VLOOKUP("FL403061193.Q",Data!$A$3:$EX$360,(AJ$4-1979)*4+AJ$1+2,FALSE)-VLOOKUP("FL213061105.Q",Data!$A$3:$EX$360,(AJ$4-1979)*4+AJ$1+2,FALSE)-VLOOKUP("FL223061143.Q",Data!$A$3:$EX$360,(AJ$4-1979)*4+AJ$1+2,FALSE)-VLOOKUP("FL343061133.Q",Data!$A$3:$EX$360,(AJ$4-1979)*4+AJ$1+2,FALSE)</f>
        <v>10787800</v>
      </c>
      <c r="AK52" s="11">
        <f>VLOOKUP("FL313161100.Q",Data!$A$3:$EX$360,(AK$4-1979)*4+AK$1+2,FALSE)+VLOOKUP("FL403061193.Q",Data!$A$3:$EX$360,(AK$4-1979)*4+AK$1+2,FALSE)-VLOOKUP("FL213061105.Q",Data!$A$3:$EX$360,(AK$4-1979)*4+AK$1+2,FALSE)-VLOOKUP("FL223061143.Q",Data!$A$3:$EX$360,(AK$4-1979)*4+AK$1+2,FALSE)-VLOOKUP("FL343061133.Q",Data!$A$3:$EX$360,(AK$4-1979)*4+AK$1+2,FALSE)</f>
        <v>11551824</v>
      </c>
      <c r="AL52" s="11">
        <f>VLOOKUP("FL313161100.Q",Data!$A$3:$EX$360,(AL$4-1979)*4+AL$1+2,FALSE)+VLOOKUP("FL403061193.Q",Data!$A$3:$EX$360,(AL$4-1979)*4+AL$1+2,FALSE)-VLOOKUP("FL213061105.Q",Data!$A$3:$EX$360,(AL$4-1979)*4+AL$1+2,FALSE)-VLOOKUP("FL223061143.Q",Data!$A$3:$EX$360,(AL$4-1979)*4+AL$1+2,FALSE)-VLOOKUP("FL343061133.Q",Data!$A$3:$EX$360,(AL$4-1979)*4+AL$1+2,FALSE)</f>
        <v>12190761</v>
      </c>
      <c r="AM52" s="11">
        <f>VLOOKUP("FL313161100.Q",Data!$A$3:$EX$360,(AM$4-1979)*4+AM$1+2,FALSE)+VLOOKUP("FL403061193.Q",Data!$A$3:$EX$360,(AM$4-1979)*4+AM$1+2,FALSE)-VLOOKUP("FL213061105.Q",Data!$A$3:$EX$360,(AM$4-1979)*4+AM$1+2,FALSE)-VLOOKUP("FL223061143.Q",Data!$A$3:$EX$360,(AM$4-1979)*4+AM$1+2,FALSE)-VLOOKUP("FL343061133.Q",Data!$A$3:$EX$360,(AM$4-1979)*4+AM$1+2,FALSE)</f>
        <v>12801531</v>
      </c>
      <c r="AN52" s="4">
        <f>VLOOKUP("FL313161100.Q",Data!$A$3:$EX$360,(AN$4-1979)*4+AN$1+2,FALSE)+VLOOKUP("FL403061193.Q",Data!$A$3:$EX$360,(AN$4-1979)*4+AN$1+2,FALSE)-VLOOKUP("FL213061105.Q",Data!$A$3:$EX$360,(AN$4-1979)*4+AN$1+2,FALSE)-VLOOKUP("FL223061143.Q",Data!$A$3:$EX$360,(AN$4-1979)*4+AN$1+2,FALSE)-VLOOKUP("FL343061133.Q",Data!$A$3:$EX$360,(AN$4-1979)*4+AN$1+2,FALSE)</f>
        <v>0</v>
      </c>
    </row>
    <row r="53" spans="1:40" outlineLevel="1">
      <c r="A53" s="8" t="s">
        <v>279</v>
      </c>
      <c r="B53" s="4" t="s">
        <v>397</v>
      </c>
      <c r="C53" s="11">
        <f>VLOOKUP("FL343061165.Q",Data!$A$3:$EX$360,(C$4-1979)*4+C$1+2,FALSE)+VLOOKUP("FL223061143.Q",Data!$A$3:$EX$360,(C$4-1979)*4+C$1+2,FALSE)</f>
        <v>82965</v>
      </c>
      <c r="D53" s="11">
        <f>VLOOKUP("FL343061165.Q",Data!$A$3:$EX$360,(D$4-1979)*4+D$1+2,FALSE)+VLOOKUP("FL223061143.Q",Data!$A$3:$EX$360,(D$4-1979)*4+D$1+2,FALSE)</f>
        <v>98110</v>
      </c>
      <c r="E53" s="11">
        <f>VLOOKUP("FL343061165.Q",Data!$A$3:$EX$360,(E$4-1979)*4+E$1+2,FALSE)+VLOOKUP("FL223061143.Q",Data!$A$3:$EX$360,(E$4-1979)*4+E$1+2,FALSE)</f>
        <v>114743</v>
      </c>
      <c r="F53" s="11">
        <f>VLOOKUP("FL343061165.Q",Data!$A$3:$EX$360,(F$4-1979)*4+F$1+2,FALSE)+VLOOKUP("FL223061143.Q",Data!$A$3:$EX$360,(F$4-1979)*4+F$1+2,FALSE)</f>
        <v>136143</v>
      </c>
      <c r="G53" s="11">
        <f>VLOOKUP("FL343061165.Q",Data!$A$3:$EX$360,(G$4-1979)*4+G$1+2,FALSE)+VLOOKUP("FL223061143.Q",Data!$A$3:$EX$360,(G$4-1979)*4+G$1+2,FALSE)</f>
        <v>162697</v>
      </c>
      <c r="H53" s="11">
        <f>VLOOKUP("FL343061165.Q",Data!$A$3:$EX$360,(H$4-1979)*4+H$1+2,FALSE)+VLOOKUP("FL223061143.Q",Data!$A$3:$EX$360,(H$4-1979)*4+H$1+2,FALSE)</f>
        <v>200176</v>
      </c>
      <c r="I53" s="11">
        <f>VLOOKUP("FL343061165.Q",Data!$A$3:$EX$360,(I$4-1979)*4+I$1+2,FALSE)+VLOOKUP("FL223061143.Q",Data!$A$3:$EX$360,(I$4-1979)*4+I$1+2,FALSE)</f>
        <v>257513</v>
      </c>
      <c r="J53" s="11">
        <f>VLOOKUP("FL343061165.Q",Data!$A$3:$EX$360,(J$4-1979)*4+J$1+2,FALSE)+VLOOKUP("FL223061143.Q",Data!$A$3:$EX$360,(J$4-1979)*4+J$1+2,FALSE)</f>
        <v>317011</v>
      </c>
      <c r="K53" s="11">
        <f>VLOOKUP("FL343061165.Q",Data!$A$3:$EX$360,(K$4-1979)*4+K$1+2,FALSE)+VLOOKUP("FL223061143.Q",Data!$A$3:$EX$360,(K$4-1979)*4+K$1+2,FALSE)</f>
        <v>370816</v>
      </c>
      <c r="L53" s="11">
        <f>VLOOKUP("FL343061165.Q",Data!$A$3:$EX$360,(L$4-1979)*4+L$1+2,FALSE)+VLOOKUP("FL223061143.Q",Data!$A$3:$EX$360,(L$4-1979)*4+L$1+2,FALSE)</f>
        <v>415389</v>
      </c>
      <c r="M53" s="11">
        <f>VLOOKUP("FL343061165.Q",Data!$A$3:$EX$360,(M$4-1979)*4+M$1+2,FALSE)+VLOOKUP("FL223061143.Q",Data!$A$3:$EX$360,(M$4-1979)*4+M$1+2,FALSE)</f>
        <v>451683</v>
      </c>
      <c r="N53" s="11">
        <f>VLOOKUP("FL343061165.Q",Data!$A$3:$EX$360,(N$4-1979)*4+N$1+2,FALSE)+VLOOKUP("FL223061143.Q",Data!$A$3:$EX$360,(N$4-1979)*4+N$1+2,FALSE)</f>
        <v>500876</v>
      </c>
      <c r="O53" s="11">
        <f>VLOOKUP("FL343061165.Q",Data!$A$3:$EX$360,(O$4-1979)*4+O$1+2,FALSE)+VLOOKUP("FL223061143.Q",Data!$A$3:$EX$360,(O$4-1979)*4+O$1+2,FALSE)</f>
        <v>536493</v>
      </c>
      <c r="P53" s="11">
        <f>VLOOKUP("FL343061165.Q",Data!$A$3:$EX$360,(P$4-1979)*4+P$1+2,FALSE)+VLOOKUP("FL223061143.Q",Data!$A$3:$EX$360,(P$4-1979)*4+P$1+2,FALSE)</f>
        <v>614320</v>
      </c>
      <c r="Q53" s="11">
        <f>VLOOKUP("FL343061165.Q",Data!$A$3:$EX$360,(Q$4-1979)*4+Q$1+2,FALSE)+VLOOKUP("FL223061143.Q",Data!$A$3:$EX$360,(Q$4-1979)*4+Q$1+2,FALSE)</f>
        <v>665314</v>
      </c>
      <c r="R53" s="11">
        <f>VLOOKUP("FL343061165.Q",Data!$A$3:$EX$360,(R$4-1979)*4+R$1+2,FALSE)+VLOOKUP("FL223061143.Q",Data!$A$3:$EX$360,(R$4-1979)*4+R$1+2,FALSE)</f>
        <v>701060</v>
      </c>
      <c r="S53" s="11">
        <f>VLOOKUP("FL343061165.Q",Data!$A$3:$EX$360,(S$4-1979)*4+S$1+2,FALSE)+VLOOKUP("FL223061143.Q",Data!$A$3:$EX$360,(S$4-1979)*4+S$1+2,FALSE)</f>
        <v>714526</v>
      </c>
      <c r="T53" s="11">
        <f>VLOOKUP("FL343061165.Q",Data!$A$3:$EX$360,(T$4-1979)*4+T$1+2,FALSE)+VLOOKUP("FL223061143.Q",Data!$A$3:$EX$360,(T$4-1979)*4+T$1+2,FALSE)</f>
        <v>774183</v>
      </c>
      <c r="U53" s="11">
        <f>VLOOKUP("FL343061165.Q",Data!$A$3:$EX$360,(U$4-1979)*4+U$1+2,FALSE)+VLOOKUP("FL223061143.Q",Data!$A$3:$EX$360,(U$4-1979)*4+U$1+2,FALSE)</f>
        <v>820690</v>
      </c>
      <c r="V53" s="11">
        <f>VLOOKUP("FL343061165.Q",Data!$A$3:$EX$360,(V$4-1979)*4+V$1+2,FALSE)+VLOOKUP("FL223061143.Q",Data!$A$3:$EX$360,(V$4-1979)*4+V$1+2,FALSE)</f>
        <v>855487</v>
      </c>
      <c r="W53" s="11">
        <f>VLOOKUP("FL343061165.Q",Data!$A$3:$EX$360,(W$4-1979)*4+W$1+2,FALSE)+VLOOKUP("FL223061143.Q",Data!$A$3:$EX$360,(W$4-1979)*4+W$1+2,FALSE)</f>
        <v>882857</v>
      </c>
      <c r="X53" s="11">
        <f>VLOOKUP("FL343061165.Q",Data!$A$3:$EX$360,(X$4-1979)*4+X$1+2,FALSE)+VLOOKUP("FL223061143.Q",Data!$A$3:$EX$360,(X$4-1979)*4+X$1+2,FALSE)</f>
        <v>883992</v>
      </c>
      <c r="Y53" s="11">
        <f>VLOOKUP("FL343061165.Q",Data!$A$3:$EX$360,(Y$4-1979)*4+Y$1+2,FALSE)+VLOOKUP("FL223061143.Q",Data!$A$3:$EX$360,(Y$4-1979)*4+Y$1+2,FALSE)</f>
        <v>920869</v>
      </c>
      <c r="Z53" s="11">
        <f>VLOOKUP("FL343061165.Q",Data!$A$3:$EX$360,(Z$4-1979)*4+Z$1+2,FALSE)+VLOOKUP("FL223061143.Q",Data!$A$3:$EX$360,(Z$4-1979)*4+Z$1+2,FALSE)</f>
        <v>950355</v>
      </c>
      <c r="AA53" s="11">
        <f>VLOOKUP("FL343061165.Q",Data!$A$3:$EX$360,(AA$4-1979)*4+AA$1+2,FALSE)+VLOOKUP("FL223061143.Q",Data!$A$3:$EX$360,(AA$4-1979)*4+AA$1+2,FALSE)</f>
        <v>966057</v>
      </c>
      <c r="AB53" s="11">
        <f>VLOOKUP("FL343061165.Q",Data!$A$3:$EX$360,(AB$4-1979)*4+AB$1+2,FALSE)+VLOOKUP("FL223061143.Q",Data!$A$3:$EX$360,(AB$4-1979)*4+AB$1+2,FALSE)</f>
        <v>1006372</v>
      </c>
      <c r="AC53" s="11">
        <f>VLOOKUP("FL343061165.Q",Data!$A$3:$EX$360,(AC$4-1979)*4+AC$1+2,FALSE)+VLOOKUP("FL223061143.Q",Data!$A$3:$EX$360,(AC$4-1979)*4+AC$1+2,FALSE)</f>
        <v>1036933</v>
      </c>
      <c r="AD53" s="11">
        <f>VLOOKUP("FL343061165.Q",Data!$A$3:$EX$360,(AD$4-1979)*4+AD$1+2,FALSE)+VLOOKUP("FL223061143.Q",Data!$A$3:$EX$360,(AD$4-1979)*4+AD$1+2,FALSE)</f>
        <v>1070135</v>
      </c>
      <c r="AE53" s="11">
        <f>VLOOKUP("FL343061165.Q",Data!$A$3:$EX$360,(AE$4-1979)*4+AE$1+2,FALSE)+VLOOKUP("FL223061143.Q",Data!$A$3:$EX$360,(AE$4-1979)*4+AE$1+2,FALSE)</f>
        <v>1093778</v>
      </c>
      <c r="AF53" s="11">
        <f>VLOOKUP("FL343061165.Q",Data!$A$3:$EX$360,(AF$4-1979)*4+AF$1+2,FALSE)+VLOOKUP("FL223061143.Q",Data!$A$3:$EX$360,(AF$4-1979)*4+AF$1+2,FALSE)</f>
        <v>1144828</v>
      </c>
      <c r="AG53" s="11">
        <f>VLOOKUP("FL343061165.Q",Data!$A$3:$EX$360,(AG$4-1979)*4+AG$1+2,FALSE)+VLOOKUP("FL223061143.Q",Data!$A$3:$EX$360,(AG$4-1979)*4+AG$1+2,FALSE)</f>
        <v>1224935</v>
      </c>
      <c r="AH53" s="11">
        <f>VLOOKUP("FL343061165.Q",Data!$A$3:$EX$360,(AH$4-1979)*4+AH$1+2,FALSE)+VLOOKUP("FL223061143.Q",Data!$A$3:$EX$360,(AH$4-1979)*4+AH$1+2,FALSE)</f>
        <v>1298644</v>
      </c>
      <c r="AI53" s="11">
        <f>VLOOKUP("FL343061165.Q",Data!$A$3:$EX$360,(AI$4-1979)*4+AI$1+2,FALSE)+VLOOKUP("FL223061143.Q",Data!$A$3:$EX$360,(AI$4-1979)*4+AI$1+2,FALSE)</f>
        <v>1376158</v>
      </c>
      <c r="AJ53" s="11">
        <f>VLOOKUP("FL343061165.Q",Data!$A$3:$EX$360,(AJ$4-1979)*4+AJ$1+2,FALSE)+VLOOKUP("FL223061143.Q",Data!$A$3:$EX$360,(AJ$4-1979)*4+AJ$1+2,FALSE)</f>
        <v>1428450</v>
      </c>
      <c r="AK53" s="11">
        <f>VLOOKUP("FL343061165.Q",Data!$A$3:$EX$360,(AK$4-1979)*4+AK$1+2,FALSE)+VLOOKUP("FL223061143.Q",Data!$A$3:$EX$360,(AK$4-1979)*4+AK$1+2,FALSE)</f>
        <v>1542048</v>
      </c>
      <c r="AL53" s="11">
        <f>VLOOKUP("FL343061165.Q",Data!$A$3:$EX$360,(AL$4-1979)*4+AL$1+2,FALSE)+VLOOKUP("FL223061143.Q",Data!$A$3:$EX$360,(AL$4-1979)*4+AL$1+2,FALSE)</f>
        <v>1603918</v>
      </c>
      <c r="AM53" s="11">
        <f>VLOOKUP("FL343061165.Q",Data!$A$3:$EX$360,(AM$4-1979)*4+AM$1+2,FALSE)+VLOOKUP("FL223061143.Q",Data!$A$3:$EX$360,(AM$4-1979)*4+AM$1+2,FALSE)</f>
        <v>1672858</v>
      </c>
      <c r="AN53" s="4">
        <f>VLOOKUP("FL343061165.Q",Data!$A$3:$EX$360,(AN$4-1979)*4+AN$1+2,FALSE)+VLOOKUP("FL223061143.Q",Data!$A$3:$EX$360,(AN$4-1979)*4+AN$1+2,FALSE)</f>
        <v>0</v>
      </c>
    </row>
    <row r="54" spans="1:40" outlineLevel="1">
      <c r="A54" s="8" t="s">
        <v>75</v>
      </c>
      <c r="B54" s="4" t="s">
        <v>311</v>
      </c>
      <c r="C54" s="11">
        <f>VLOOKUP("FL213162005.Q",Data!$A$3:$EX$360,(C$4-1979)*4+C$1+2,FALSE)-VLOOKUP("FL213062003.Q",Data!$A$3:$EX$360,(C$4-1979)*4+C$1+2,FALSE)-VLOOKUP("FL223062043.Q",Data!$A$3:$EX$360,(C$4-1979)*4+C$1+2,FALSE)</f>
        <v>304856</v>
      </c>
      <c r="D54" s="11">
        <f>VLOOKUP("FL213162005.Q",Data!$A$3:$EX$360,(D$4-1979)*4+D$1+2,FALSE)-VLOOKUP("FL213062003.Q",Data!$A$3:$EX$360,(D$4-1979)*4+D$1+2,FALSE)-VLOOKUP("FL223062043.Q",Data!$A$3:$EX$360,(D$4-1979)*4+D$1+2,FALSE)</f>
        <v>325781</v>
      </c>
      <c r="E54" s="11">
        <f>VLOOKUP("FL213162005.Q",Data!$A$3:$EX$360,(E$4-1979)*4+E$1+2,FALSE)-VLOOKUP("FL213062003.Q",Data!$A$3:$EX$360,(E$4-1979)*4+E$1+2,FALSE)-VLOOKUP("FL223062043.Q",Data!$A$3:$EX$360,(E$4-1979)*4+E$1+2,FALSE)</f>
        <v>352235</v>
      </c>
      <c r="F54" s="11">
        <f>VLOOKUP("FL213162005.Q",Data!$A$3:$EX$360,(F$4-1979)*4+F$1+2,FALSE)-VLOOKUP("FL213062003.Q",Data!$A$3:$EX$360,(F$4-1979)*4+F$1+2,FALSE)-VLOOKUP("FL223062043.Q",Data!$A$3:$EX$360,(F$4-1979)*4+F$1+2,FALSE)</f>
        <v>393469</v>
      </c>
      <c r="G54" s="11">
        <f>VLOOKUP("FL213162005.Q",Data!$A$3:$EX$360,(G$4-1979)*4+G$1+2,FALSE)-VLOOKUP("FL213062003.Q",Data!$A$3:$EX$360,(G$4-1979)*4+G$1+2,FALSE)-VLOOKUP("FL223062043.Q",Data!$A$3:$EX$360,(G$4-1979)*4+G$1+2,FALSE)</f>
        <v>440254</v>
      </c>
      <c r="H54" s="11">
        <f>VLOOKUP("FL213162005.Q",Data!$A$3:$EX$360,(H$4-1979)*4+H$1+2,FALSE)-VLOOKUP("FL213062003.Q",Data!$A$3:$EX$360,(H$4-1979)*4+H$1+2,FALSE)-VLOOKUP("FL223062043.Q",Data!$A$3:$EX$360,(H$4-1979)*4+H$1+2,FALSE)</f>
        <v>484443</v>
      </c>
      <c r="I54" s="11">
        <f>VLOOKUP("FL213162005.Q",Data!$A$3:$EX$360,(I$4-1979)*4+I$1+2,FALSE)-VLOOKUP("FL213062003.Q",Data!$A$3:$EX$360,(I$4-1979)*4+I$1+2,FALSE)-VLOOKUP("FL223062043.Q",Data!$A$3:$EX$360,(I$4-1979)*4+I$1+2,FALSE)</f>
        <v>640378</v>
      </c>
      <c r="J54" s="11">
        <f>VLOOKUP("FL213162005.Q",Data!$A$3:$EX$360,(J$4-1979)*4+J$1+2,FALSE)-VLOOKUP("FL213062003.Q",Data!$A$3:$EX$360,(J$4-1979)*4+J$1+2,FALSE)-VLOOKUP("FL223062043.Q",Data!$A$3:$EX$360,(J$4-1979)*4+J$1+2,FALSE)</f>
        <v>713749</v>
      </c>
      <c r="K54" s="11">
        <f>VLOOKUP("FL213162005.Q",Data!$A$3:$EX$360,(K$4-1979)*4+K$1+2,FALSE)-VLOOKUP("FL213062003.Q",Data!$A$3:$EX$360,(K$4-1979)*4+K$1+2,FALSE)-VLOOKUP("FL223062043.Q",Data!$A$3:$EX$360,(K$4-1979)*4+K$1+2,FALSE)</f>
        <v>806665</v>
      </c>
      <c r="L54" s="11">
        <f>VLOOKUP("FL213162005.Q",Data!$A$3:$EX$360,(L$4-1979)*4+L$1+2,FALSE)-VLOOKUP("FL213062003.Q",Data!$A$3:$EX$360,(L$4-1979)*4+L$1+2,FALSE)-VLOOKUP("FL223062043.Q",Data!$A$3:$EX$360,(L$4-1979)*4+L$1+2,FALSE)</f>
        <v>873168</v>
      </c>
      <c r="M54" s="11">
        <f>VLOOKUP("FL213162005.Q",Data!$A$3:$EX$360,(M$4-1979)*4+M$1+2,FALSE)-VLOOKUP("FL213062003.Q",Data!$A$3:$EX$360,(M$4-1979)*4+M$1+2,FALSE)-VLOOKUP("FL223062043.Q",Data!$A$3:$EX$360,(M$4-1979)*4+M$1+2,FALSE)</f>
        <v>920509</v>
      </c>
      <c r="N54" s="11">
        <f>VLOOKUP("FL213162005.Q",Data!$A$3:$EX$360,(N$4-1979)*4+N$1+2,FALSE)-VLOOKUP("FL213062003.Q",Data!$A$3:$EX$360,(N$4-1979)*4+N$1+2,FALSE)-VLOOKUP("FL223062043.Q",Data!$A$3:$EX$360,(N$4-1979)*4+N$1+2,FALSE)</f>
        <v>965716</v>
      </c>
      <c r="O54" s="11">
        <f>VLOOKUP("FL213162005.Q",Data!$A$3:$EX$360,(O$4-1979)*4+O$1+2,FALSE)-VLOOKUP("FL213062003.Q",Data!$A$3:$EX$360,(O$4-1979)*4+O$1+2,FALSE)-VLOOKUP("FL223062043.Q",Data!$A$3:$EX$360,(O$4-1979)*4+O$1+2,FALSE)</f>
        <v>1056338</v>
      </c>
      <c r="P54" s="11">
        <f>VLOOKUP("FL213162005.Q",Data!$A$3:$EX$360,(P$4-1979)*4+P$1+2,FALSE)-VLOOKUP("FL213062003.Q",Data!$A$3:$EX$360,(P$4-1979)*4+P$1+2,FALSE)-VLOOKUP("FL223062043.Q",Data!$A$3:$EX$360,(P$4-1979)*4+P$1+2,FALSE)</f>
        <v>1074278</v>
      </c>
      <c r="Q54" s="11">
        <f>VLOOKUP("FL213162005.Q",Data!$A$3:$EX$360,(Q$4-1979)*4+Q$1+2,FALSE)-VLOOKUP("FL213062003.Q",Data!$A$3:$EX$360,(Q$4-1979)*4+Q$1+2,FALSE)-VLOOKUP("FL223062043.Q",Data!$A$3:$EX$360,(Q$4-1979)*4+Q$1+2,FALSE)</f>
        <v>1133028</v>
      </c>
      <c r="R54" s="11">
        <f>VLOOKUP("FL213162005.Q",Data!$A$3:$EX$360,(R$4-1979)*4+R$1+2,FALSE)-VLOOKUP("FL213062003.Q",Data!$A$3:$EX$360,(R$4-1979)*4+R$1+2,FALSE)-VLOOKUP("FL223062043.Q",Data!$A$3:$EX$360,(R$4-1979)*4+R$1+2,FALSE)</f>
        <v>1088223</v>
      </c>
      <c r="S54" s="11">
        <f>VLOOKUP("FL213162005.Q",Data!$A$3:$EX$360,(S$4-1979)*4+S$1+2,FALSE)-VLOOKUP("FL213062003.Q",Data!$A$3:$EX$360,(S$4-1979)*4+S$1+2,FALSE)-VLOOKUP("FL223062043.Q",Data!$A$3:$EX$360,(S$4-1979)*4+S$1+2,FALSE)</f>
        <v>1030095</v>
      </c>
      <c r="T54" s="11">
        <f>VLOOKUP("FL213162005.Q",Data!$A$3:$EX$360,(T$4-1979)*4+T$1+2,FALSE)-VLOOKUP("FL213062003.Q",Data!$A$3:$EX$360,(T$4-1979)*4+T$1+2,FALSE)-VLOOKUP("FL223062043.Q",Data!$A$3:$EX$360,(T$4-1979)*4+T$1+2,FALSE)</f>
        <v>1016140</v>
      </c>
      <c r="U54" s="11">
        <f>VLOOKUP("FL213162005.Q",Data!$A$3:$EX$360,(U$4-1979)*4+U$1+2,FALSE)-VLOOKUP("FL213062003.Q",Data!$A$3:$EX$360,(U$4-1979)*4+U$1+2,FALSE)-VLOOKUP("FL223062043.Q",Data!$A$3:$EX$360,(U$4-1979)*4+U$1+2,FALSE)</f>
        <v>1061554</v>
      </c>
      <c r="V54" s="11">
        <f>VLOOKUP("FL213162005.Q",Data!$A$3:$EX$360,(V$4-1979)*4+V$1+2,FALSE)-VLOOKUP("FL213062003.Q",Data!$A$3:$EX$360,(V$4-1979)*4+V$1+2,FALSE)-VLOOKUP("FL223062043.Q",Data!$A$3:$EX$360,(V$4-1979)*4+V$1+2,FALSE)</f>
        <v>1127190</v>
      </c>
      <c r="W54" s="11">
        <f>VLOOKUP("FL213162005.Q",Data!$A$3:$EX$360,(W$4-1979)*4+W$1+2,FALSE)-VLOOKUP("FL213062003.Q",Data!$A$3:$EX$360,(W$4-1979)*4+W$1+2,FALSE)-VLOOKUP("FL223062043.Q",Data!$A$3:$EX$360,(W$4-1979)*4+W$1+2,FALSE)</f>
        <v>1165958</v>
      </c>
      <c r="X54" s="11">
        <f>VLOOKUP("FL213162005.Q",Data!$A$3:$EX$360,(X$4-1979)*4+X$1+2,FALSE)-VLOOKUP("FL213062003.Q",Data!$A$3:$EX$360,(X$4-1979)*4+X$1+2,FALSE)-VLOOKUP("FL223062043.Q",Data!$A$3:$EX$360,(X$4-1979)*4+X$1+2,FALSE)</f>
        <v>1183595</v>
      </c>
      <c r="Y54" s="11">
        <f>VLOOKUP("FL213162005.Q",Data!$A$3:$EX$360,(Y$4-1979)*4+Y$1+2,FALSE)-VLOOKUP("FL213062003.Q",Data!$A$3:$EX$360,(Y$4-1979)*4+Y$1+2,FALSE)-VLOOKUP("FL223062043.Q",Data!$A$3:$EX$360,(Y$4-1979)*4+Y$1+2,FALSE)</f>
        <v>1288764</v>
      </c>
      <c r="Z54" s="11">
        <f>VLOOKUP("FL213162005.Q",Data!$A$3:$EX$360,(Z$4-1979)*4+Z$1+2,FALSE)-VLOOKUP("FL213062003.Q",Data!$A$3:$EX$360,(Z$4-1979)*4+Z$1+2,FALSE)-VLOOKUP("FL223062043.Q",Data!$A$3:$EX$360,(Z$4-1979)*4+Z$1+2,FALSE)</f>
        <v>1433345</v>
      </c>
      <c r="AA54" s="11">
        <f>VLOOKUP("FL213162005.Q",Data!$A$3:$EX$360,(AA$4-1979)*4+AA$1+2,FALSE)-VLOOKUP("FL213062003.Q",Data!$A$3:$EX$360,(AA$4-1979)*4+AA$1+2,FALSE)-VLOOKUP("FL223062043.Q",Data!$A$3:$EX$360,(AA$4-1979)*4+AA$1+2,FALSE)</f>
        <v>1549833</v>
      </c>
      <c r="AB54" s="11">
        <f>VLOOKUP("FL213162005.Q",Data!$A$3:$EX$360,(AB$4-1979)*4+AB$1+2,FALSE)-VLOOKUP("FL213062003.Q",Data!$A$3:$EX$360,(AB$4-1979)*4+AB$1+2,FALSE)-VLOOKUP("FL223062043.Q",Data!$A$3:$EX$360,(AB$4-1979)*4+AB$1+2,FALSE)</f>
        <v>2465023</v>
      </c>
      <c r="AC54" s="11">
        <f>VLOOKUP("FL213162005.Q",Data!$A$3:$EX$360,(AC$4-1979)*4+AC$1+2,FALSE)-VLOOKUP("FL213062003.Q",Data!$A$3:$EX$360,(AC$4-1979)*4+AC$1+2,FALSE)-VLOOKUP("FL223062043.Q",Data!$A$3:$EX$360,(AC$4-1979)*4+AC$1+2,FALSE)</f>
        <v>2630880</v>
      </c>
      <c r="AD54" s="11">
        <f>VLOOKUP("FL213162005.Q",Data!$A$3:$EX$360,(AD$4-1979)*4+AD$1+2,FALSE)-VLOOKUP("FL213062003.Q",Data!$A$3:$EX$360,(AD$4-1979)*4+AD$1+2,FALSE)-VLOOKUP("FL223062043.Q",Data!$A$3:$EX$360,(AD$4-1979)*4+AD$1+2,FALSE)</f>
        <v>2745569</v>
      </c>
      <c r="AE54" s="11">
        <f>VLOOKUP("FL213162005.Q",Data!$A$3:$EX$360,(AE$4-1979)*4+AE$1+2,FALSE)-VLOOKUP("FL213062003.Q",Data!$A$3:$EX$360,(AE$4-1979)*4+AE$1+2,FALSE)-VLOOKUP("FL223062043.Q",Data!$A$3:$EX$360,(AE$4-1979)*4+AE$1+2,FALSE)</f>
        <v>2910013</v>
      </c>
      <c r="AF54" s="11">
        <f>VLOOKUP("FL213162005.Q",Data!$A$3:$EX$360,(AF$4-1979)*4+AF$1+2,FALSE)-VLOOKUP("FL213062003.Q",Data!$A$3:$EX$360,(AF$4-1979)*4+AF$1+2,FALSE)-VLOOKUP("FL223062043.Q",Data!$A$3:$EX$360,(AF$4-1979)*4+AF$1+2,FALSE)</f>
        <v>2943898</v>
      </c>
      <c r="AG54" s="11">
        <f>VLOOKUP("FL213162005.Q",Data!$A$3:$EX$360,(AG$4-1979)*4+AG$1+2,FALSE)-VLOOKUP("FL213062003.Q",Data!$A$3:$EX$360,(AG$4-1979)*4+AG$1+2,FALSE)-VLOOKUP("FL223062043.Q",Data!$A$3:$EX$360,(AG$4-1979)*4+AG$1+2,FALSE)</f>
        <v>3071326</v>
      </c>
      <c r="AH54" s="11">
        <f>VLOOKUP("FL213162005.Q",Data!$A$3:$EX$360,(AH$4-1979)*4+AH$1+2,FALSE)-VLOOKUP("FL213062003.Q",Data!$A$3:$EX$360,(AH$4-1979)*4+AH$1+2,FALSE)-VLOOKUP("FL223062043.Q",Data!$A$3:$EX$360,(AH$4-1979)*4+AH$1+2,FALSE)</f>
        <v>3142761</v>
      </c>
      <c r="AI54" s="11">
        <f>VLOOKUP("FL213162005.Q",Data!$A$3:$EX$360,(AI$4-1979)*4+AI$1+2,FALSE)-VLOOKUP("FL213062003.Q",Data!$A$3:$EX$360,(AI$4-1979)*4+AI$1+2,FALSE)-VLOOKUP("FL223062043.Q",Data!$A$3:$EX$360,(AI$4-1979)*4+AI$1+2,FALSE)</f>
        <v>3095884</v>
      </c>
      <c r="AJ54" s="11">
        <f>VLOOKUP("FL213162005.Q",Data!$A$3:$EX$360,(AJ$4-1979)*4+AJ$1+2,FALSE)-VLOOKUP("FL213062003.Q",Data!$A$3:$EX$360,(AJ$4-1979)*4+AJ$1+2,FALSE)-VLOOKUP("FL223062043.Q",Data!$A$3:$EX$360,(AJ$4-1979)*4+AJ$1+2,FALSE)</f>
        <v>3089998</v>
      </c>
      <c r="AK54" s="11">
        <f>VLOOKUP("FL213162005.Q",Data!$A$3:$EX$360,(AK$4-1979)*4+AK$1+2,FALSE)-VLOOKUP("FL213062003.Q",Data!$A$3:$EX$360,(AK$4-1979)*4+AK$1+2,FALSE)-VLOOKUP("FL223062043.Q",Data!$A$3:$EX$360,(AK$4-1979)*4+AK$1+2,FALSE)</f>
        <v>3032872</v>
      </c>
      <c r="AL54" s="11">
        <f>VLOOKUP("FL213162005.Q",Data!$A$3:$EX$360,(AL$4-1979)*4+AL$1+2,FALSE)-VLOOKUP("FL213062003.Q",Data!$A$3:$EX$360,(AL$4-1979)*4+AL$1+2,FALSE)-VLOOKUP("FL223062043.Q",Data!$A$3:$EX$360,(AL$4-1979)*4+AL$1+2,FALSE)</f>
        <v>2997057</v>
      </c>
      <c r="AM54" s="11">
        <f>VLOOKUP("FL213162005.Q",Data!$A$3:$EX$360,(AM$4-1979)*4+AM$1+2,FALSE)-VLOOKUP("FL213062003.Q",Data!$A$3:$EX$360,(AM$4-1979)*4+AM$1+2,FALSE)-VLOOKUP("FL223062043.Q",Data!$A$3:$EX$360,(AM$4-1979)*4+AM$1+2,FALSE)</f>
        <v>3006791</v>
      </c>
      <c r="AN54" s="4">
        <f>VLOOKUP("FL213162005.Q",Data!$A$3:$EX$360,(AN$4-1979)*4+AN$1+2,FALSE)-VLOOKUP("FL213062003.Q",Data!$A$3:$EX$360,(AN$4-1979)*4+AN$1+2,FALSE)-VLOOKUP("FL223062043.Q",Data!$A$3:$EX$360,(AN$4-1979)*4+AN$1+2,FALSE)</f>
        <v>0</v>
      </c>
    </row>
    <row r="55" spans="1:40" outlineLevel="1">
      <c r="A55" s="8" t="s">
        <v>301</v>
      </c>
      <c r="B55" s="4" t="s">
        <v>297</v>
      </c>
      <c r="C55" s="11">
        <f>VLOOKUP($B55,Data!$A$3:$EX$360,(C$4-1979)*4+C$1+2,FALSE)</f>
        <v>3910</v>
      </c>
      <c r="D55" s="11">
        <f>VLOOKUP($B55,Data!$A$3:$EX$360,(D$4-1979)*4+D$1+2,FALSE)</f>
        <v>4059</v>
      </c>
      <c r="E55" s="11">
        <f>VLOOKUP($B55,Data!$A$3:$EX$360,(E$4-1979)*4+E$1+2,FALSE)</f>
        <v>3856</v>
      </c>
      <c r="F55" s="11">
        <f>VLOOKUP($B55,Data!$A$3:$EX$360,(F$4-1979)*4+F$1+2,FALSE)</f>
        <v>3131</v>
      </c>
      <c r="G55" s="11">
        <f>VLOOKUP($B55,Data!$A$3:$EX$360,(G$4-1979)*4+G$1+2,FALSE)</f>
        <v>2000</v>
      </c>
      <c r="H55" s="11">
        <f>VLOOKUP($B55,Data!$A$3:$EX$360,(H$4-1979)*4+H$1+2,FALSE)</f>
        <v>1534</v>
      </c>
      <c r="I55" s="11">
        <f>VLOOKUP($B55,Data!$A$3:$EX$360,(I$4-1979)*4+I$1+2,FALSE)</f>
        <v>1128</v>
      </c>
      <c r="J55" s="11">
        <f>VLOOKUP($B55,Data!$A$3:$EX$360,(J$4-1979)*4+J$1+2,FALSE)</f>
        <v>709</v>
      </c>
      <c r="K55" s="11">
        <f>VLOOKUP($B55,Data!$A$3:$EX$360,(K$4-1979)*4+K$1+2,FALSE)</f>
        <v>808</v>
      </c>
      <c r="L55" s="11">
        <f>VLOOKUP($B55,Data!$A$3:$EX$360,(L$4-1979)*4+L$1+2,FALSE)</f>
        <v>533</v>
      </c>
      <c r="M55" s="11">
        <f>VLOOKUP($B55,Data!$A$3:$EX$360,(M$4-1979)*4+M$1+2,FALSE)</f>
        <v>268</v>
      </c>
      <c r="N55" s="11">
        <f>VLOOKUP($B55,Data!$A$3:$EX$360,(N$4-1979)*4+N$1+2,FALSE)</f>
        <v>473</v>
      </c>
      <c r="O55" s="11">
        <f>VLOOKUP($B55,Data!$A$3:$EX$360,(O$4-1979)*4+O$1+2,FALSE)</f>
        <v>619</v>
      </c>
      <c r="P55" s="11">
        <f>VLOOKUP($B55,Data!$A$3:$EX$360,(P$4-1979)*4+P$1+2,FALSE)</f>
        <v>445</v>
      </c>
      <c r="Q55" s="11">
        <f>VLOOKUP($B55,Data!$A$3:$EX$360,(Q$4-1979)*4+Q$1+2,FALSE)</f>
        <v>1371</v>
      </c>
      <c r="R55" s="11">
        <f>VLOOKUP($B55,Data!$A$3:$EX$360,(R$4-1979)*4+R$1+2,FALSE)</f>
        <v>1112</v>
      </c>
      <c r="S55" s="11">
        <f>VLOOKUP($B55,Data!$A$3:$EX$360,(S$4-1979)*4+S$1+2,FALSE)</f>
        <v>1830</v>
      </c>
      <c r="T55" s="11">
        <f>VLOOKUP($B55,Data!$A$3:$EX$360,(T$4-1979)*4+T$1+2,FALSE)</f>
        <v>561</v>
      </c>
      <c r="U55" s="11">
        <f>VLOOKUP($B55,Data!$A$3:$EX$360,(U$4-1979)*4+U$1+2,FALSE)</f>
        <v>1503</v>
      </c>
      <c r="V55" s="11">
        <f>VLOOKUP($B55,Data!$A$3:$EX$360,(V$4-1979)*4+V$1+2,FALSE)</f>
        <v>3252</v>
      </c>
      <c r="W55" s="11">
        <f>VLOOKUP($B55,Data!$A$3:$EX$360,(W$4-1979)*4+W$1+2,FALSE)</f>
        <v>3044</v>
      </c>
      <c r="X55" s="11">
        <f>VLOOKUP($B55,Data!$A$3:$EX$360,(X$4-1979)*4+X$1+2,FALSE)</f>
        <v>1707</v>
      </c>
      <c r="Y55" s="11">
        <f>VLOOKUP($B55,Data!$A$3:$EX$360,(Y$4-1979)*4+Y$1+2,FALSE)</f>
        <v>1651</v>
      </c>
      <c r="Z55" s="11">
        <f>VLOOKUP($B55,Data!$A$3:$EX$360,(Z$4-1979)*4+Z$1+2,FALSE)</f>
        <v>858</v>
      </c>
      <c r="AA55" s="11">
        <f>VLOOKUP($B55,Data!$A$3:$EX$360,(AA$4-1979)*4+AA$1+2,FALSE)</f>
        <v>4386</v>
      </c>
      <c r="AB55" s="11">
        <f>VLOOKUP($B55,Data!$A$3:$EX$360,(AB$4-1979)*4+AB$1+2,FALSE)</f>
        <v>2539</v>
      </c>
      <c r="AC55" s="11">
        <f>VLOOKUP($B55,Data!$A$3:$EX$360,(AC$4-1979)*4+AC$1+2,FALSE)</f>
        <v>1647</v>
      </c>
      <c r="AD55" s="11">
        <f>VLOOKUP($B55,Data!$A$3:$EX$360,(AD$4-1979)*4+AD$1+2,FALSE)</f>
        <v>1605</v>
      </c>
      <c r="AE55" s="11">
        <f>VLOOKUP($B55,Data!$A$3:$EX$360,(AE$4-1979)*4+AE$1+2,FALSE)</f>
        <v>1402</v>
      </c>
      <c r="AF55" s="11">
        <f>VLOOKUP($B55,Data!$A$3:$EX$360,(AF$4-1979)*4+AF$1+2,FALSE)</f>
        <v>1268</v>
      </c>
      <c r="AG55" s="11">
        <f>VLOOKUP($B55,Data!$A$3:$EX$360,(AG$4-1979)*4+AG$1+2,FALSE)</f>
        <v>1330</v>
      </c>
      <c r="AH55" s="11">
        <f>VLOOKUP($B55,Data!$A$3:$EX$360,(AH$4-1979)*4+AH$1+2,FALSE)</f>
        <v>1993</v>
      </c>
      <c r="AI55" s="11">
        <f>VLOOKUP($B55,Data!$A$3:$EX$360,(AI$4-1979)*4+AI$1+2,FALSE)</f>
        <v>1437</v>
      </c>
      <c r="AJ55" s="11">
        <f>VLOOKUP($B55,Data!$A$3:$EX$360,(AJ$4-1979)*4+AJ$1+2,FALSE)</f>
        <v>1421</v>
      </c>
      <c r="AK55" s="11">
        <f>VLOOKUP($B55,Data!$A$3:$EX$360,(AK$4-1979)*4+AK$1+2,FALSE)</f>
        <v>2393</v>
      </c>
      <c r="AL55" s="11">
        <f>VLOOKUP($B55,Data!$A$3:$EX$360,(AL$4-1979)*4+AL$1+2,FALSE)</f>
        <v>2240</v>
      </c>
      <c r="AM55" s="11">
        <f>VLOOKUP($B55,Data!$A$3:$EX$360,(AM$4-1979)*4+AM$1+2,FALSE)</f>
        <v>2004</v>
      </c>
      <c r="AN55" s="4">
        <f>VLOOKUP($B55,Data!$A$3:$EX$360,(AN$4-1979)*4+AN$1+2,FALSE)</f>
        <v>0</v>
      </c>
    </row>
    <row r="56" spans="1:40" outlineLevel="1">
      <c r="A56" s="8" t="s">
        <v>622</v>
      </c>
      <c r="B56" s="4" t="s">
        <v>242</v>
      </c>
      <c r="C56" s="11">
        <f>VLOOKUP($B56,Data!$A$3:$EX$360,(C$4-1979)*4+C$1+2,FALSE)</f>
        <v>2954</v>
      </c>
      <c r="D56" s="11">
        <f>VLOOKUP($B56,Data!$A$3:$EX$360,(D$4-1979)*4+D$1+2,FALSE)</f>
        <v>2637</v>
      </c>
      <c r="E56" s="11">
        <f>VLOOKUP($B56,Data!$A$3:$EX$360,(E$4-1979)*4+E$1+2,FALSE)</f>
        <v>2379</v>
      </c>
      <c r="F56" s="11">
        <f>VLOOKUP($B56,Data!$A$3:$EX$360,(F$4-1979)*4+F$1+2,FALSE)</f>
        <v>2164</v>
      </c>
      <c r="G56" s="11">
        <f>VLOOKUP($B56,Data!$A$3:$EX$360,(G$4-1979)*4+G$1+2,FALSE)</f>
        <v>2124</v>
      </c>
      <c r="H56" s="11">
        <f>VLOOKUP($B56,Data!$A$3:$EX$360,(H$4-1979)*4+H$1+2,FALSE)</f>
        <v>2057</v>
      </c>
      <c r="I56" s="11">
        <f>VLOOKUP($B56,Data!$A$3:$EX$360,(I$4-1979)*4+I$1+2,FALSE)</f>
        <v>2030</v>
      </c>
      <c r="J56" s="11">
        <f>VLOOKUP($B56,Data!$A$3:$EX$360,(J$4-1979)*4+J$1+2,FALSE)</f>
        <v>2421</v>
      </c>
      <c r="K56" s="11">
        <f>VLOOKUP($B56,Data!$A$3:$EX$360,(K$4-1979)*4+K$1+2,FALSE)</f>
        <v>4263</v>
      </c>
      <c r="L56" s="11">
        <f>VLOOKUP($B56,Data!$A$3:$EX$360,(L$4-1979)*4+L$1+2,FALSE)</f>
        <v>22578</v>
      </c>
      <c r="M56" s="11">
        <f>VLOOKUP($B56,Data!$A$3:$EX$360,(M$4-1979)*4+M$1+2,FALSE)</f>
        <v>24197</v>
      </c>
      <c r="N56" s="11">
        <f>VLOOKUP($B56,Data!$A$3:$EX$360,(N$4-1979)*4+N$1+2,FALSE)</f>
        <v>32350</v>
      </c>
      <c r="O56" s="11">
        <f>VLOOKUP($B56,Data!$A$3:$EX$360,(O$4-1979)*4+O$1+2,FALSE)</f>
        <v>18556</v>
      </c>
      <c r="P56" s="11">
        <f>VLOOKUP($B56,Data!$A$3:$EX$360,(P$4-1979)*4+P$1+2,FALSE)</f>
        <v>18786</v>
      </c>
      <c r="Q56" s="11">
        <f>VLOOKUP($B56,Data!$A$3:$EX$360,(Q$4-1979)*4+Q$1+2,FALSE)</f>
        <v>26585</v>
      </c>
      <c r="R56" s="11">
        <f>VLOOKUP($B56,Data!$A$3:$EX$360,(R$4-1979)*4+R$1+2,FALSE)</f>
        <v>26743</v>
      </c>
      <c r="S56" s="11">
        <f>VLOOKUP($B56,Data!$A$3:$EX$360,(S$4-1979)*4+S$1+2,FALSE)</f>
        <v>28223</v>
      </c>
      <c r="T56" s="11">
        <f>VLOOKUP($B56,Data!$A$3:$EX$360,(T$4-1979)*4+T$1+2,FALSE)</f>
        <v>26613</v>
      </c>
      <c r="U56" s="11">
        <f>VLOOKUP($B56,Data!$A$3:$EX$360,(U$4-1979)*4+U$1+2,FALSE)</f>
        <v>26526</v>
      </c>
      <c r="V56" s="11">
        <f>VLOOKUP($B56,Data!$A$3:$EX$360,(V$4-1979)*4+V$1+2,FALSE)</f>
        <v>28501</v>
      </c>
      <c r="W56" s="11">
        <f>VLOOKUP($B56,Data!$A$3:$EX$360,(W$4-1979)*4+W$1+2,FALSE)</f>
        <v>28284</v>
      </c>
      <c r="X56" s="11">
        <f>VLOOKUP($B56,Data!$A$3:$EX$360,(X$4-1979)*4+X$1+2,FALSE)</f>
        <v>27326</v>
      </c>
      <c r="Y56" s="11">
        <f>VLOOKUP($B56,Data!$A$3:$EX$360,(Y$4-1979)*4+Y$1+2,FALSE)</f>
        <v>26777</v>
      </c>
      <c r="Z56" s="11">
        <f>VLOOKUP($B56,Data!$A$3:$EX$360,(Z$4-1979)*4+Z$1+2,FALSE)</f>
        <v>27275</v>
      </c>
      <c r="AA56" s="11">
        <f>VLOOKUP($B56,Data!$A$3:$EX$360,(AA$4-1979)*4+AA$1+2,FALSE)</f>
        <v>24866</v>
      </c>
      <c r="AB56" s="11">
        <f>VLOOKUP($B56,Data!$A$3:$EX$360,(AB$4-1979)*4+AB$1+2,FALSE)</f>
        <v>24261</v>
      </c>
      <c r="AC56" s="11">
        <f>VLOOKUP($B56,Data!$A$3:$EX$360,(AC$4-1979)*4+AC$1+2,FALSE)</f>
        <v>23835</v>
      </c>
      <c r="AD56" s="11">
        <f>VLOOKUP($B56,Data!$A$3:$EX$360,(AD$4-1979)*4+AD$1+2,FALSE)</f>
        <v>23509</v>
      </c>
      <c r="AE56" s="11">
        <f>VLOOKUP($B56,Data!$A$3:$EX$360,(AE$4-1979)*4+AE$1+2,FALSE)</f>
        <v>23139</v>
      </c>
      <c r="AF56" s="11">
        <f>VLOOKUP($B56,Data!$A$3:$EX$360,(AF$4-1979)*4+AF$1+2,FALSE)</f>
        <v>23346</v>
      </c>
      <c r="AG56" s="11">
        <f>VLOOKUP($B56,Data!$A$3:$EX$360,(AG$4-1979)*4+AG$1+2,FALSE)</f>
        <v>23495</v>
      </c>
      <c r="AH56" s="11">
        <f>VLOOKUP($B56,Data!$A$3:$EX$360,(AH$4-1979)*4+AH$1+2,FALSE)</f>
        <v>24161</v>
      </c>
      <c r="AI56" s="11">
        <f>VLOOKUP($B56,Data!$A$3:$EX$360,(AI$4-1979)*4+AI$1+2,FALSE)</f>
        <v>25268</v>
      </c>
      <c r="AJ56" s="11">
        <f>VLOOKUP($B56,Data!$A$3:$EX$360,(AJ$4-1979)*4+AJ$1+2,FALSE)</f>
        <v>24879</v>
      </c>
      <c r="AK56" s="11">
        <f>VLOOKUP($B56,Data!$A$3:$EX$360,(AK$4-1979)*4+AK$1+2,FALSE)</f>
        <v>24487</v>
      </c>
      <c r="AL56" s="11">
        <f>VLOOKUP($B56,Data!$A$3:$EX$360,(AL$4-1979)*4+AL$1+2,FALSE)</f>
        <v>24374</v>
      </c>
      <c r="AM56" s="11">
        <f>VLOOKUP($B56,Data!$A$3:$EX$360,(AM$4-1979)*4+AM$1+2,FALSE)</f>
        <v>24554</v>
      </c>
      <c r="AN56" s="4">
        <f>VLOOKUP($B56,Data!$A$3:$EX$360,(AN$4-1979)*4+AN$1+2,FALSE)</f>
        <v>0</v>
      </c>
    </row>
    <row r="57" spans="1:40" outlineLevel="1">
      <c r="A57" s="8" t="s">
        <v>624</v>
      </c>
      <c r="B57" s="4" t="s">
        <v>243</v>
      </c>
      <c r="C57" s="11">
        <f>VLOOKUP($B57,Data!$A$3:$EX$360,(C$4-1979)*4+C$1+2,FALSE)</f>
        <v>1984</v>
      </c>
      <c r="D57" s="11">
        <f>VLOOKUP($B57,Data!$A$3:$EX$360,(D$4-1979)*4+D$1+2,FALSE)</f>
        <v>1808</v>
      </c>
      <c r="E57" s="11">
        <f>VLOOKUP($B57,Data!$A$3:$EX$360,(E$4-1979)*4+E$1+2,FALSE)</f>
        <v>1725</v>
      </c>
      <c r="F57" s="11">
        <f>VLOOKUP($B57,Data!$A$3:$EX$360,(F$4-1979)*4+F$1+2,FALSE)</f>
        <v>1187</v>
      </c>
      <c r="G57" s="11">
        <f>VLOOKUP($B57,Data!$A$3:$EX$360,(G$4-1979)*4+G$1+2,FALSE)</f>
        <v>1187</v>
      </c>
      <c r="H57" s="11">
        <f>VLOOKUP($B57,Data!$A$3:$EX$360,(H$4-1979)*4+H$1+2,FALSE)</f>
        <v>1187</v>
      </c>
      <c r="I57" s="11">
        <f>VLOOKUP($B57,Data!$A$3:$EX$360,(I$4-1979)*4+I$1+2,FALSE)</f>
        <v>1187</v>
      </c>
      <c r="J57" s="11">
        <f>VLOOKUP($B57,Data!$A$3:$EX$360,(J$4-1979)*4+J$1+2,FALSE)</f>
        <v>1187</v>
      </c>
      <c r="K57" s="11">
        <f>VLOOKUP($B57,Data!$A$3:$EX$360,(K$4-1979)*4+K$1+2,FALSE)</f>
        <v>881</v>
      </c>
      <c r="L57" s="11">
        <f>VLOOKUP($B57,Data!$A$3:$EX$360,(L$4-1979)*4+L$1+2,FALSE)</f>
        <v>0</v>
      </c>
      <c r="M57" s="11">
        <f>VLOOKUP($B57,Data!$A$3:$EX$360,(M$4-1979)*4+M$1+2,FALSE)</f>
        <v>0</v>
      </c>
      <c r="N57" s="11">
        <f>VLOOKUP($B57,Data!$A$3:$EX$360,(N$4-1979)*4+N$1+2,FALSE)</f>
        <v>0</v>
      </c>
      <c r="O57" s="11">
        <f>VLOOKUP($B57,Data!$A$3:$EX$360,(O$4-1979)*4+O$1+2,FALSE)</f>
        <v>0</v>
      </c>
      <c r="P57" s="11">
        <f>VLOOKUP($B57,Data!$A$3:$EX$360,(P$4-1979)*4+P$1+2,FALSE)</f>
        <v>0</v>
      </c>
      <c r="Q57" s="11">
        <f>VLOOKUP($B57,Data!$A$3:$EX$360,(Q$4-1979)*4+Q$1+2,FALSE)</f>
        <v>0</v>
      </c>
      <c r="R57" s="11">
        <f>VLOOKUP($B57,Data!$A$3:$EX$360,(R$4-1979)*4+R$1+2,FALSE)</f>
        <v>0</v>
      </c>
      <c r="S57" s="11">
        <f>VLOOKUP($B57,Data!$A$3:$EX$360,(S$4-1979)*4+S$1+2,FALSE)</f>
        <v>0</v>
      </c>
      <c r="T57" s="11">
        <f>VLOOKUP($B57,Data!$A$3:$EX$360,(T$4-1979)*4+T$1+2,FALSE)</f>
        <v>0</v>
      </c>
      <c r="U57" s="11">
        <f>VLOOKUP($B57,Data!$A$3:$EX$360,(U$4-1979)*4+U$1+2,FALSE)</f>
        <v>0</v>
      </c>
      <c r="V57" s="11">
        <f>VLOOKUP($B57,Data!$A$3:$EX$360,(V$4-1979)*4+V$1+2,FALSE)</f>
        <v>0</v>
      </c>
      <c r="W57" s="11">
        <f>VLOOKUP($B57,Data!$A$3:$EX$360,(W$4-1979)*4+W$1+2,FALSE)</f>
        <v>0</v>
      </c>
      <c r="X57" s="11">
        <f>VLOOKUP($B57,Data!$A$3:$EX$360,(X$4-1979)*4+X$1+2,FALSE)</f>
        <v>0</v>
      </c>
      <c r="Y57" s="11">
        <f>VLOOKUP($B57,Data!$A$3:$EX$360,(Y$4-1979)*4+Y$1+2,FALSE)</f>
        <v>0</v>
      </c>
      <c r="Z57" s="11">
        <f>VLOOKUP($B57,Data!$A$3:$EX$360,(Z$4-1979)*4+Z$1+2,FALSE)</f>
        <v>0</v>
      </c>
      <c r="AA57" s="11">
        <f>VLOOKUP($B57,Data!$A$3:$EX$360,(AA$4-1979)*4+AA$1+2,FALSE)</f>
        <v>0</v>
      </c>
      <c r="AB57" s="11">
        <f>VLOOKUP($B57,Data!$A$3:$EX$360,(AB$4-1979)*4+AB$1+2,FALSE)</f>
        <v>0</v>
      </c>
      <c r="AC57" s="11">
        <f>VLOOKUP($B57,Data!$A$3:$EX$360,(AC$4-1979)*4+AC$1+2,FALSE)</f>
        <v>0</v>
      </c>
      <c r="AD57" s="11">
        <f>VLOOKUP($B57,Data!$A$3:$EX$360,(AD$4-1979)*4+AD$1+2,FALSE)</f>
        <v>0</v>
      </c>
      <c r="AE57" s="11">
        <f>VLOOKUP($B57,Data!$A$3:$EX$360,(AE$4-1979)*4+AE$1+2,FALSE)</f>
        <v>0</v>
      </c>
      <c r="AF57" s="11">
        <f>VLOOKUP($B57,Data!$A$3:$EX$360,(AF$4-1979)*4+AF$1+2,FALSE)</f>
        <v>0</v>
      </c>
      <c r="AG57" s="11">
        <f>VLOOKUP($B57,Data!$A$3:$EX$360,(AG$4-1979)*4+AG$1+2,FALSE)</f>
        <v>0</v>
      </c>
      <c r="AH57" s="11">
        <f>VLOOKUP($B57,Data!$A$3:$EX$360,(AH$4-1979)*4+AH$1+2,FALSE)</f>
        <v>0</v>
      </c>
      <c r="AI57" s="11">
        <f>VLOOKUP($B57,Data!$A$3:$EX$360,(AI$4-1979)*4+AI$1+2,FALSE)</f>
        <v>0</v>
      </c>
      <c r="AJ57" s="11">
        <f>VLOOKUP($B57,Data!$A$3:$EX$360,(AJ$4-1979)*4+AJ$1+2,FALSE)</f>
        <v>0</v>
      </c>
      <c r="AK57" s="11">
        <f>VLOOKUP($B57,Data!$A$3:$EX$360,(AK$4-1979)*4+AK$1+2,FALSE)</f>
        <v>0</v>
      </c>
      <c r="AL57" s="11">
        <f>VLOOKUP($B57,Data!$A$3:$EX$360,(AL$4-1979)*4+AL$1+2,FALSE)</f>
        <v>0</v>
      </c>
      <c r="AM57" s="11">
        <f>VLOOKUP($B57,Data!$A$3:$EX$360,(AM$4-1979)*4+AM$1+2,FALSE)</f>
        <v>0</v>
      </c>
      <c r="AN57" s="4">
        <f>VLOOKUP($B57,Data!$A$3:$EX$360,(AN$4-1979)*4+AN$1+2,FALSE)</f>
        <v>0</v>
      </c>
    </row>
    <row r="58" spans="1:40">
      <c r="A58" s="7" t="s">
        <v>13</v>
      </c>
      <c r="B58" s="4" t="s">
        <v>623</v>
      </c>
      <c r="C58" s="11">
        <f>VLOOKUP("FL314122005.Q",Data!$A$3:$EX$360,(C$4-1979)*4+C$1+2,FALSE)+VLOOKUP("FL213162005.Q",Data!$A$3:$EX$360,(C$4-1979)*4+C$1+2,FALSE)-VLOOKUP("FL213062003.Q",Data!$A$3:$EX$360,(C$4-1979)*4+C$1+2,FALSE)-VLOOKUP("FL213061105.Q",Data!$A$3:$EX$360,(C$4-1979)*4+C$1+2,FALSE)</f>
        <v>948561</v>
      </c>
      <c r="D58" s="11">
        <f>VLOOKUP("FL314122005.Q",Data!$A$3:$EX$360,(D$4-1979)*4+D$1+2,FALSE)+VLOOKUP("FL213162005.Q",Data!$A$3:$EX$360,(D$4-1979)*4+D$1+2,FALSE)-VLOOKUP("FL213062003.Q",Data!$A$3:$EX$360,(D$4-1979)*4+D$1+2,FALSE)-VLOOKUP("FL213061105.Q",Data!$A$3:$EX$360,(D$4-1979)*4+D$1+2,FALSE)</f>
        <v>1048152</v>
      </c>
      <c r="E58" s="11">
        <f>VLOOKUP("FL314122005.Q",Data!$A$3:$EX$360,(E$4-1979)*4+E$1+2,FALSE)+VLOOKUP("FL213162005.Q",Data!$A$3:$EX$360,(E$4-1979)*4+E$1+2,FALSE)-VLOOKUP("FL213062003.Q",Data!$A$3:$EX$360,(E$4-1979)*4+E$1+2,FALSE)-VLOOKUP("FL213061105.Q",Data!$A$3:$EX$360,(E$4-1979)*4+E$1+2,FALSE)</f>
        <v>1154993</v>
      </c>
      <c r="F58" s="11">
        <f>VLOOKUP("FL314122005.Q",Data!$A$3:$EX$360,(F$4-1979)*4+F$1+2,FALSE)+VLOOKUP("FL213162005.Q",Data!$A$3:$EX$360,(F$4-1979)*4+F$1+2,FALSE)-VLOOKUP("FL213062003.Q",Data!$A$3:$EX$360,(F$4-1979)*4+F$1+2,FALSE)-VLOOKUP("FL213061105.Q",Data!$A$3:$EX$360,(F$4-1979)*4+F$1+2,FALSE)</f>
        <v>1351035</v>
      </c>
      <c r="G58" s="11">
        <f>VLOOKUP("FL314122005.Q",Data!$A$3:$EX$360,(G$4-1979)*4+G$1+2,FALSE)+VLOOKUP("FL213162005.Q",Data!$A$3:$EX$360,(G$4-1979)*4+G$1+2,FALSE)-VLOOKUP("FL213062003.Q",Data!$A$3:$EX$360,(G$4-1979)*4+G$1+2,FALSE)-VLOOKUP("FL213061105.Q",Data!$A$3:$EX$360,(G$4-1979)*4+G$1+2,FALSE)</f>
        <v>1573570</v>
      </c>
      <c r="H58" s="11">
        <f>VLOOKUP("FL314122005.Q",Data!$A$3:$EX$360,(H$4-1979)*4+H$1+2,FALSE)+VLOOKUP("FL213162005.Q",Data!$A$3:$EX$360,(H$4-1979)*4+H$1+2,FALSE)-VLOOKUP("FL213062003.Q",Data!$A$3:$EX$360,(H$4-1979)*4+H$1+2,FALSE)-VLOOKUP("FL213061105.Q",Data!$A$3:$EX$360,(H$4-1979)*4+H$1+2,FALSE)</f>
        <v>1816300</v>
      </c>
      <c r="I58" s="11">
        <f>VLOOKUP("FL314122005.Q",Data!$A$3:$EX$360,(I$4-1979)*4+I$1+2,FALSE)+VLOOKUP("FL213162005.Q",Data!$A$3:$EX$360,(I$4-1979)*4+I$1+2,FALSE)-VLOOKUP("FL213062003.Q",Data!$A$3:$EX$360,(I$4-1979)*4+I$1+2,FALSE)-VLOOKUP("FL213061105.Q",Data!$A$3:$EX$360,(I$4-1979)*4+I$1+2,FALSE)</f>
        <v>2144778</v>
      </c>
      <c r="J58" s="11">
        <f>VLOOKUP("FL314122005.Q",Data!$A$3:$EX$360,(J$4-1979)*4+J$1+2,FALSE)+VLOOKUP("FL213162005.Q",Data!$A$3:$EX$360,(J$4-1979)*4+J$1+2,FALSE)-VLOOKUP("FL213062003.Q",Data!$A$3:$EX$360,(J$4-1979)*4+J$1+2,FALSE)-VLOOKUP("FL213061105.Q",Data!$A$3:$EX$360,(J$4-1979)*4+J$1+2,FALSE)</f>
        <v>2406242</v>
      </c>
      <c r="K58" s="11">
        <f>VLOOKUP("FL314122005.Q",Data!$A$3:$EX$360,(K$4-1979)*4+K$1+2,FALSE)+VLOOKUP("FL213162005.Q",Data!$A$3:$EX$360,(K$4-1979)*4+K$1+2,FALSE)-VLOOKUP("FL213062003.Q",Data!$A$3:$EX$360,(K$4-1979)*4+K$1+2,FALSE)-VLOOKUP("FL213061105.Q",Data!$A$3:$EX$360,(K$4-1979)*4+K$1+2,FALSE)</f>
        <v>2631540</v>
      </c>
      <c r="L58" s="11">
        <f>VLOOKUP("FL314122005.Q",Data!$A$3:$EX$360,(L$4-1979)*4+L$1+2,FALSE)+VLOOKUP("FL213162005.Q",Data!$A$3:$EX$360,(L$4-1979)*4+L$1+2,FALSE)-VLOOKUP("FL213062003.Q",Data!$A$3:$EX$360,(L$4-1979)*4+L$1+2,FALSE)-VLOOKUP("FL213061105.Q",Data!$A$3:$EX$360,(L$4-1979)*4+L$1+2,FALSE)</f>
        <v>2879044</v>
      </c>
      <c r="M58" s="11">
        <f>VLOOKUP("FL314122005.Q",Data!$A$3:$EX$360,(M$4-1979)*4+M$1+2,FALSE)+VLOOKUP("FL213162005.Q",Data!$A$3:$EX$360,(M$4-1979)*4+M$1+2,FALSE)-VLOOKUP("FL213062003.Q",Data!$A$3:$EX$360,(M$4-1979)*4+M$1+2,FALSE)-VLOOKUP("FL213061105.Q",Data!$A$3:$EX$360,(M$4-1979)*4+M$1+2,FALSE)</f>
        <v>3102199</v>
      </c>
      <c r="N58" s="11">
        <f>VLOOKUP("FL314122005.Q",Data!$A$3:$EX$360,(N$4-1979)*4+N$1+2,FALSE)+VLOOKUP("FL213162005.Q",Data!$A$3:$EX$360,(N$4-1979)*4+N$1+2,FALSE)-VLOOKUP("FL213062003.Q",Data!$A$3:$EX$360,(N$4-1979)*4+N$1+2,FALSE)-VLOOKUP("FL213061105.Q",Data!$A$3:$EX$360,(N$4-1979)*4+N$1+2,FALSE)</f>
        <v>3386394</v>
      </c>
      <c r="O58" s="11">
        <f>VLOOKUP("FL314122005.Q",Data!$A$3:$EX$360,(O$4-1979)*4+O$1+2,FALSE)+VLOOKUP("FL213162005.Q",Data!$A$3:$EX$360,(O$4-1979)*4+O$1+2,FALSE)-VLOOKUP("FL213062003.Q",Data!$A$3:$EX$360,(O$4-1979)*4+O$1+2,FALSE)-VLOOKUP("FL213061105.Q",Data!$A$3:$EX$360,(O$4-1979)*4+O$1+2,FALSE)</f>
        <v>3768772</v>
      </c>
      <c r="P58" s="11">
        <f>VLOOKUP("FL314122005.Q",Data!$A$3:$EX$360,(P$4-1979)*4+P$1+2,FALSE)+VLOOKUP("FL213162005.Q",Data!$A$3:$EX$360,(P$4-1979)*4+P$1+2,FALSE)-VLOOKUP("FL213062003.Q",Data!$A$3:$EX$360,(P$4-1979)*4+P$1+2,FALSE)-VLOOKUP("FL213061105.Q",Data!$A$3:$EX$360,(P$4-1979)*4+P$1+2,FALSE)</f>
        <v>4147671</v>
      </c>
      <c r="Q58" s="11">
        <f>VLOOKUP("FL314122005.Q",Data!$A$3:$EX$360,(Q$4-1979)*4+Q$1+2,FALSE)+VLOOKUP("FL213162005.Q",Data!$A$3:$EX$360,(Q$4-1979)*4+Q$1+2,FALSE)-VLOOKUP("FL213062003.Q",Data!$A$3:$EX$360,(Q$4-1979)*4+Q$1+2,FALSE)-VLOOKUP("FL213061105.Q",Data!$A$3:$EX$360,(Q$4-1979)*4+Q$1+2,FALSE)</f>
        <v>4470951</v>
      </c>
      <c r="R58" s="11">
        <f>VLOOKUP("FL314122005.Q",Data!$A$3:$EX$360,(R$4-1979)*4+R$1+2,FALSE)+VLOOKUP("FL213162005.Q",Data!$A$3:$EX$360,(R$4-1979)*4+R$1+2,FALSE)-VLOOKUP("FL213062003.Q",Data!$A$3:$EX$360,(R$4-1979)*4+R$1+2,FALSE)-VLOOKUP("FL213061105.Q",Data!$A$3:$EX$360,(R$4-1979)*4+R$1+2,FALSE)</f>
        <v>4697143</v>
      </c>
      <c r="S58" s="11">
        <f>VLOOKUP("FL314122005.Q",Data!$A$3:$EX$360,(S$4-1979)*4+S$1+2,FALSE)+VLOOKUP("FL213162005.Q",Data!$A$3:$EX$360,(S$4-1979)*4+S$1+2,FALSE)-VLOOKUP("FL213062003.Q",Data!$A$3:$EX$360,(S$4-1979)*4+S$1+2,FALSE)-VLOOKUP("FL213061105.Q",Data!$A$3:$EX$360,(S$4-1979)*4+S$1+2,FALSE)</f>
        <v>4885207</v>
      </c>
      <c r="T58" s="11">
        <f>VLOOKUP("FL314122005.Q",Data!$A$3:$EX$360,(T$4-1979)*4+T$1+2,FALSE)+VLOOKUP("FL213162005.Q",Data!$A$3:$EX$360,(T$4-1979)*4+T$1+2,FALSE)-VLOOKUP("FL213062003.Q",Data!$A$3:$EX$360,(T$4-1979)*4+T$1+2,FALSE)-VLOOKUP("FL213061105.Q",Data!$A$3:$EX$360,(T$4-1979)*4+T$1+2,FALSE)</f>
        <v>5102789</v>
      </c>
      <c r="U58" s="11">
        <f>VLOOKUP("FL314122005.Q",Data!$A$3:$EX$360,(U$4-1979)*4+U$1+2,FALSE)+VLOOKUP("FL213162005.Q",Data!$A$3:$EX$360,(U$4-1979)*4+U$1+2,FALSE)-VLOOKUP("FL213062003.Q",Data!$A$3:$EX$360,(U$4-1979)*4+U$1+2,FALSE)-VLOOKUP("FL213061105.Q",Data!$A$3:$EX$360,(U$4-1979)*4+U$1+2,FALSE)</f>
        <v>5230231</v>
      </c>
      <c r="V58" s="11">
        <f>VLOOKUP("FL314122005.Q",Data!$A$3:$EX$360,(V$4-1979)*4+V$1+2,FALSE)+VLOOKUP("FL213162005.Q",Data!$A$3:$EX$360,(V$4-1979)*4+V$1+2,FALSE)-VLOOKUP("FL213062003.Q",Data!$A$3:$EX$360,(V$4-1979)*4+V$1+2,FALSE)-VLOOKUP("FL213061105.Q",Data!$A$3:$EX$360,(V$4-1979)*4+V$1+2,FALSE)</f>
        <v>5244771</v>
      </c>
      <c r="W58" s="11">
        <f>VLOOKUP("FL314122005.Q",Data!$A$3:$EX$360,(W$4-1979)*4+W$1+2,FALSE)+VLOOKUP("FL213162005.Q",Data!$A$3:$EX$360,(W$4-1979)*4+W$1+2,FALSE)-VLOOKUP("FL213062003.Q",Data!$A$3:$EX$360,(W$4-1979)*4+W$1+2,FALSE)-VLOOKUP("FL213061105.Q",Data!$A$3:$EX$360,(W$4-1979)*4+W$1+2,FALSE)</f>
        <v>5229481</v>
      </c>
      <c r="X58" s="11">
        <f>VLOOKUP("FL314122005.Q",Data!$A$3:$EX$360,(X$4-1979)*4+X$1+2,FALSE)+VLOOKUP("FL213162005.Q",Data!$A$3:$EX$360,(X$4-1979)*4+X$1+2,FALSE)-VLOOKUP("FL213062003.Q",Data!$A$3:$EX$360,(X$4-1979)*4+X$1+2,FALSE)-VLOOKUP("FL213061105.Q",Data!$A$3:$EX$360,(X$4-1979)*4+X$1+2,FALSE)</f>
        <v>4965338</v>
      </c>
      <c r="Y58" s="11">
        <f>VLOOKUP("FL314122005.Q",Data!$A$3:$EX$360,(Y$4-1979)*4+Y$1+2,FALSE)+VLOOKUP("FL213162005.Q",Data!$A$3:$EX$360,(Y$4-1979)*4+Y$1+2,FALSE)-VLOOKUP("FL213062003.Q",Data!$A$3:$EX$360,(Y$4-1979)*4+Y$1+2,FALSE)-VLOOKUP("FL213061105.Q",Data!$A$3:$EX$360,(Y$4-1979)*4+Y$1+2,FALSE)</f>
        <v>5107214</v>
      </c>
      <c r="Z58" s="11">
        <f>VLOOKUP("FL314122005.Q",Data!$A$3:$EX$360,(Z$4-1979)*4+Z$1+2,FALSE)+VLOOKUP("FL213162005.Q",Data!$A$3:$EX$360,(Z$4-1979)*4+Z$1+2,FALSE)-VLOOKUP("FL213062003.Q",Data!$A$3:$EX$360,(Z$4-1979)*4+Z$1+2,FALSE)-VLOOKUP("FL213061105.Q",Data!$A$3:$EX$360,(Z$4-1979)*4+Z$1+2,FALSE)</f>
        <v>5506858</v>
      </c>
      <c r="AA58" s="11">
        <f>VLOOKUP("FL314122005.Q",Data!$A$3:$EX$360,(AA$4-1979)*4+AA$1+2,FALSE)+VLOOKUP("FL213162005.Q",Data!$A$3:$EX$360,(AA$4-1979)*4+AA$1+2,FALSE)-VLOOKUP("FL213062003.Q",Data!$A$3:$EX$360,(AA$4-1979)*4+AA$1+2,FALSE)-VLOOKUP("FL213061105.Q",Data!$A$3:$EX$360,(AA$4-1979)*4+AA$1+2,FALSE)</f>
        <v>6040762</v>
      </c>
      <c r="AB58" s="11">
        <f>VLOOKUP("FL314122005.Q",Data!$A$3:$EX$360,(AB$4-1979)*4+AB$1+2,FALSE)+VLOOKUP("FL213162005.Q",Data!$A$3:$EX$360,(AB$4-1979)*4+AB$1+2,FALSE)-VLOOKUP("FL213062003.Q",Data!$A$3:$EX$360,(AB$4-1979)*4+AB$1+2,FALSE)-VLOOKUP("FL213061105.Q",Data!$A$3:$EX$360,(AB$4-1979)*4+AB$1+2,FALSE)</f>
        <v>7314573</v>
      </c>
      <c r="AC58" s="11">
        <f>VLOOKUP("FL314122005.Q",Data!$A$3:$EX$360,(AC$4-1979)*4+AC$1+2,FALSE)+VLOOKUP("FL213162005.Q",Data!$A$3:$EX$360,(AC$4-1979)*4+AC$1+2,FALSE)-VLOOKUP("FL213062003.Q",Data!$A$3:$EX$360,(AC$4-1979)*4+AC$1+2,FALSE)-VLOOKUP("FL213061105.Q",Data!$A$3:$EX$360,(AC$4-1979)*4+AC$1+2,FALSE)</f>
        <v>7704593</v>
      </c>
      <c r="AD58" s="11">
        <f>VLOOKUP("FL314122005.Q",Data!$A$3:$EX$360,(AD$4-1979)*4+AD$1+2,FALSE)+VLOOKUP("FL213162005.Q",Data!$A$3:$EX$360,(AD$4-1979)*4+AD$1+2,FALSE)-VLOOKUP("FL213062003.Q",Data!$A$3:$EX$360,(AD$4-1979)*4+AD$1+2,FALSE)-VLOOKUP("FL213061105.Q",Data!$A$3:$EX$360,(AD$4-1979)*4+AD$1+2,FALSE)</f>
        <v>7979709</v>
      </c>
      <c r="AE58" s="11">
        <f>VLOOKUP("FL314122005.Q",Data!$A$3:$EX$360,(AE$4-1979)*4+AE$1+2,FALSE)+VLOOKUP("FL213162005.Q",Data!$A$3:$EX$360,(AE$4-1979)*4+AE$1+2,FALSE)-VLOOKUP("FL213062003.Q",Data!$A$3:$EX$360,(AE$4-1979)*4+AE$1+2,FALSE)-VLOOKUP("FL213061105.Q",Data!$A$3:$EX$360,(AE$4-1979)*4+AE$1+2,FALSE)</f>
        <v>8336722</v>
      </c>
      <c r="AF58" s="11">
        <f>VLOOKUP("FL314122005.Q",Data!$A$3:$EX$360,(AF$4-1979)*4+AF$1+2,FALSE)+VLOOKUP("FL213162005.Q",Data!$A$3:$EX$360,(AF$4-1979)*4+AF$1+2,FALSE)-VLOOKUP("FL213062003.Q",Data!$A$3:$EX$360,(AF$4-1979)*4+AF$1+2,FALSE)-VLOOKUP("FL213061105.Q",Data!$A$3:$EX$360,(AF$4-1979)*4+AF$1+2,FALSE)</f>
        <v>9720398</v>
      </c>
      <c r="AG58" s="11">
        <f>VLOOKUP("FL314122005.Q",Data!$A$3:$EX$360,(AG$4-1979)*4+AG$1+2,FALSE)+VLOOKUP("FL213162005.Q",Data!$A$3:$EX$360,(AG$4-1979)*4+AG$1+2,FALSE)-VLOOKUP("FL213062003.Q",Data!$A$3:$EX$360,(AG$4-1979)*4+AG$1+2,FALSE)-VLOOKUP("FL213061105.Q",Data!$A$3:$EX$360,(AG$4-1979)*4+AG$1+2,FALSE)</f>
        <v>11367673</v>
      </c>
      <c r="AH58" s="11">
        <f>VLOOKUP("FL314122005.Q",Data!$A$3:$EX$360,(AH$4-1979)*4+AH$1+2,FALSE)+VLOOKUP("FL213162005.Q",Data!$A$3:$EX$360,(AH$4-1979)*4+AH$1+2,FALSE)-VLOOKUP("FL213062003.Q",Data!$A$3:$EX$360,(AH$4-1979)*4+AH$1+2,FALSE)-VLOOKUP("FL213061105.Q",Data!$A$3:$EX$360,(AH$4-1979)*4+AH$1+2,FALSE)</f>
        <v>13077276</v>
      </c>
      <c r="AI58" s="11">
        <f>VLOOKUP("FL314122005.Q",Data!$A$3:$EX$360,(AI$4-1979)*4+AI$1+2,FALSE)+VLOOKUP("FL213162005.Q",Data!$A$3:$EX$360,(AI$4-1979)*4+AI$1+2,FALSE)-VLOOKUP("FL213062003.Q",Data!$A$3:$EX$360,(AI$4-1979)*4+AI$1+2,FALSE)-VLOOKUP("FL213061105.Q",Data!$A$3:$EX$360,(AI$4-1979)*4+AI$1+2,FALSE)</f>
        <v>14202351</v>
      </c>
      <c r="AJ58" s="11">
        <f>VLOOKUP("FL314122005.Q",Data!$A$3:$EX$360,(AJ$4-1979)*4+AJ$1+2,FALSE)+VLOOKUP("FL213162005.Q",Data!$A$3:$EX$360,(AJ$4-1979)*4+AJ$1+2,FALSE)-VLOOKUP("FL213062003.Q",Data!$A$3:$EX$360,(AJ$4-1979)*4+AJ$1+2,FALSE)-VLOOKUP("FL213061105.Q",Data!$A$3:$EX$360,(AJ$4-1979)*4+AJ$1+2,FALSE)</f>
        <v>15332548</v>
      </c>
      <c r="AK58" s="11">
        <f>VLOOKUP("FL314122005.Q",Data!$A$3:$EX$360,(AK$4-1979)*4+AK$1+2,FALSE)+VLOOKUP("FL213162005.Q",Data!$A$3:$EX$360,(AK$4-1979)*4+AK$1+2,FALSE)-VLOOKUP("FL213062003.Q",Data!$A$3:$EX$360,(AK$4-1979)*4+AK$1+2,FALSE)-VLOOKUP("FL213061105.Q",Data!$A$3:$EX$360,(AK$4-1979)*4+AK$1+2,FALSE)</f>
        <v>16153624</v>
      </c>
      <c r="AL58" s="11">
        <f>VLOOKUP("FL314122005.Q",Data!$A$3:$EX$360,(AL$4-1979)*4+AL$1+2,FALSE)+VLOOKUP("FL213162005.Q",Data!$A$3:$EX$360,(AL$4-1979)*4+AL$1+2,FALSE)-VLOOKUP("FL213062003.Q",Data!$A$3:$EX$360,(AL$4-1979)*4+AL$1+2,FALSE)-VLOOKUP("FL213061105.Q",Data!$A$3:$EX$360,(AL$4-1979)*4+AL$1+2,FALSE)</f>
        <v>16818350</v>
      </c>
      <c r="AM58" s="11">
        <f>VLOOKUP("FL314122005.Q",Data!$A$3:$EX$360,(AM$4-1979)*4+AM$1+2,FALSE)+VLOOKUP("FL213162005.Q",Data!$A$3:$EX$360,(AM$4-1979)*4+AM$1+2,FALSE)-VLOOKUP("FL213062003.Q",Data!$A$3:$EX$360,(AM$4-1979)*4+AM$1+2,FALSE)-VLOOKUP("FL213061105.Q",Data!$A$3:$EX$360,(AM$4-1979)*4+AM$1+2,FALSE)</f>
        <v>17507738</v>
      </c>
      <c r="AN58" s="4">
        <f>VLOOKUP("FL314122005.Q",Data!$A$3:$EX$360,(AN$4-1979)*4+AN$1+2,FALSE)+VLOOKUP("FL213162005.Q",Data!$A$3:$EX$360,(AN$4-1979)*4+AN$1+2,FALSE)-VLOOKUP("FL213062003.Q",Data!$A$3:$EX$360,(AN$4-1979)*4+AN$1+2,FALSE)-VLOOKUP("FL213061105.Q",Data!$A$3:$EX$360,(AN$4-1979)*4+AN$1+2,FALSE)</f>
        <v>0</v>
      </c>
    </row>
    <row r="59" spans="1:40">
      <c r="A59" s="7" t="s">
        <v>62</v>
      </c>
      <c r="B59" s="4" t="s">
        <v>252</v>
      </c>
      <c r="C59" s="11">
        <f>VLOOKUP($B59,Data!$A$3:$EX$360,(C$4-1979)*4+C$1+2,FALSE)</f>
        <v>654</v>
      </c>
      <c r="D59" s="11">
        <f>VLOOKUP($B59,Data!$A$3:$EX$360,(D$4-1979)*4+D$1+2,FALSE)</f>
        <v>550</v>
      </c>
      <c r="E59" s="11">
        <f>VLOOKUP($B59,Data!$A$3:$EX$360,(E$4-1979)*4+E$1+2,FALSE)</f>
        <v>441</v>
      </c>
      <c r="F59" s="11">
        <f>VLOOKUP($B59,Data!$A$3:$EX$360,(F$4-1979)*4+F$1+2,FALSE)</f>
        <v>322</v>
      </c>
      <c r="G59" s="11">
        <f>VLOOKUP($B59,Data!$A$3:$EX$360,(G$4-1979)*4+G$1+2,FALSE)</f>
        <v>241</v>
      </c>
      <c r="H59" s="11">
        <f>VLOOKUP($B59,Data!$A$3:$EX$360,(H$4-1979)*4+H$1+2,FALSE)</f>
        <v>141</v>
      </c>
      <c r="I59" s="11">
        <f>VLOOKUP($B59,Data!$A$3:$EX$360,(I$4-1979)*4+I$1+2,FALSE)</f>
        <v>72</v>
      </c>
      <c r="J59" s="11">
        <f>VLOOKUP($B59,Data!$A$3:$EX$360,(J$4-1979)*4+J$1+2,FALSE)</f>
        <v>36</v>
      </c>
      <c r="K59" s="11">
        <f>VLOOKUP($B59,Data!$A$3:$EX$360,(K$4-1979)*4+K$1+2,FALSE)</f>
        <v>21</v>
      </c>
      <c r="L59" s="11">
        <f>VLOOKUP($B59,Data!$A$3:$EX$360,(L$4-1979)*4+L$1+2,FALSE)</f>
        <v>16</v>
      </c>
      <c r="M59" s="11">
        <f>VLOOKUP($B59,Data!$A$3:$EX$360,(M$4-1979)*4+M$1+2,FALSE)</f>
        <v>13</v>
      </c>
      <c r="N59" s="11">
        <f>VLOOKUP($B59,Data!$A$3:$EX$360,(N$4-1979)*4+N$1+2,FALSE)</f>
        <v>10</v>
      </c>
      <c r="O59" s="11">
        <f>VLOOKUP($B59,Data!$A$3:$EX$360,(O$4-1979)*4+O$1+2,FALSE)</f>
        <v>10</v>
      </c>
      <c r="P59" s="11">
        <f>VLOOKUP($B59,Data!$A$3:$EX$360,(P$4-1979)*4+P$1+2,FALSE)</f>
        <v>8</v>
      </c>
      <c r="Q59" s="11">
        <f>VLOOKUP($B59,Data!$A$3:$EX$360,(Q$4-1979)*4+Q$1+2,FALSE)</f>
        <v>6</v>
      </c>
      <c r="R59" s="11">
        <f>VLOOKUP($B59,Data!$A$3:$EX$360,(R$4-1979)*4+R$1+2,FALSE)</f>
        <v>6</v>
      </c>
      <c r="S59" s="11">
        <f>VLOOKUP($B59,Data!$A$3:$EX$360,(S$4-1979)*4+S$1+2,FALSE)</f>
        <v>6</v>
      </c>
      <c r="T59" s="11">
        <f>VLOOKUP($B59,Data!$A$3:$EX$360,(T$4-1979)*4+T$1+2,FALSE)</f>
        <v>2</v>
      </c>
      <c r="U59" s="11">
        <f>VLOOKUP($B59,Data!$A$3:$EX$360,(U$4-1979)*4+U$1+2,FALSE)</f>
        <v>0</v>
      </c>
      <c r="V59" s="11">
        <f>VLOOKUP($B59,Data!$A$3:$EX$360,(V$4-1979)*4+V$1+2,FALSE)</f>
        <v>0</v>
      </c>
      <c r="W59" s="11">
        <f>VLOOKUP($B59,Data!$A$3:$EX$360,(W$4-1979)*4+W$1+2,FALSE)</f>
        <v>0</v>
      </c>
      <c r="X59" s="11">
        <f>VLOOKUP($B59,Data!$A$3:$EX$360,(X$4-1979)*4+X$1+2,FALSE)</f>
        <v>0</v>
      </c>
      <c r="Y59" s="11">
        <f>VLOOKUP($B59,Data!$A$3:$EX$360,(Y$4-1979)*4+Y$1+2,FALSE)</f>
        <v>0</v>
      </c>
      <c r="Z59" s="11">
        <f>VLOOKUP($B59,Data!$A$3:$EX$360,(Z$4-1979)*4+Z$1+2,FALSE)</f>
        <v>0</v>
      </c>
      <c r="AA59" s="11">
        <f>VLOOKUP($B59,Data!$A$3:$EX$360,(AA$4-1979)*4+AA$1+2,FALSE)</f>
        <v>0</v>
      </c>
      <c r="AB59" s="11">
        <f>VLOOKUP($B59,Data!$A$3:$EX$360,(AB$4-1979)*4+AB$1+2,FALSE)</f>
        <v>0</v>
      </c>
      <c r="AC59" s="11">
        <f>VLOOKUP($B59,Data!$A$3:$EX$360,(AC$4-1979)*4+AC$1+2,FALSE)</f>
        <v>0</v>
      </c>
      <c r="AD59" s="11">
        <f>VLOOKUP($B59,Data!$A$3:$EX$360,(AD$4-1979)*4+AD$1+2,FALSE)</f>
        <v>0</v>
      </c>
      <c r="AE59" s="11">
        <f>VLOOKUP($B59,Data!$A$3:$EX$360,(AE$4-1979)*4+AE$1+2,FALSE)</f>
        <v>0</v>
      </c>
      <c r="AF59" s="11">
        <f>VLOOKUP($B59,Data!$A$3:$EX$360,(AF$4-1979)*4+AF$1+2,FALSE)</f>
        <v>0</v>
      </c>
      <c r="AG59" s="11">
        <f>VLOOKUP($B59,Data!$A$3:$EX$360,(AG$4-1979)*4+AG$1+2,FALSE)</f>
        <v>0</v>
      </c>
      <c r="AH59" s="11">
        <f>VLOOKUP($B59,Data!$A$3:$EX$360,(AH$4-1979)*4+AH$1+2,FALSE)</f>
        <v>0</v>
      </c>
      <c r="AI59" s="11">
        <f>VLOOKUP($B59,Data!$A$3:$EX$360,(AI$4-1979)*4+AI$1+2,FALSE)</f>
        <v>0</v>
      </c>
      <c r="AJ59" s="11">
        <f>VLOOKUP($B59,Data!$A$3:$EX$360,(AJ$4-1979)*4+AJ$1+2,FALSE)</f>
        <v>0</v>
      </c>
      <c r="AK59" s="11">
        <f>VLOOKUP($B59,Data!$A$3:$EX$360,(AK$4-1979)*4+AK$1+2,FALSE)</f>
        <v>0</v>
      </c>
      <c r="AL59" s="11">
        <f>VLOOKUP($B59,Data!$A$3:$EX$360,(AL$4-1979)*4+AL$1+2,FALSE)</f>
        <v>0</v>
      </c>
      <c r="AM59" s="11">
        <f>VLOOKUP($B59,Data!$A$3:$EX$360,(AM$4-1979)*4+AM$1+2,FALSE)</f>
        <v>0</v>
      </c>
      <c r="AN59" s="4">
        <f>VLOOKUP($B59,Data!$A$3:$EX$360,(AN$4-1979)*4+AN$1+2,FALSE)</f>
        <v>0</v>
      </c>
    </row>
    <row r="60" spans="1:40">
      <c r="A60" s="7" t="s">
        <v>24</v>
      </c>
      <c r="B60" s="4" t="s">
        <v>398</v>
      </c>
      <c r="C60" s="11">
        <f>VLOOKUP("FL313170005.Q",Data!$A$3:$EX$360,(C$4-1979)*4+C$1+2,FALSE)+VLOOKUP("FL213170003.Q",Data!$A$3:$EX$360,(C$4-1979)*4+C$1+2,FALSE)</f>
        <v>83382</v>
      </c>
      <c r="D60" s="11">
        <f>VLOOKUP("FL313170005.Q",Data!$A$3:$EX$360,(D$4-1979)*4+D$1+2,FALSE)+VLOOKUP("FL213170003.Q",Data!$A$3:$EX$360,(D$4-1979)*4+D$1+2,FALSE)</f>
        <v>91539</v>
      </c>
      <c r="E60" s="11">
        <f>VLOOKUP("FL313170005.Q",Data!$A$3:$EX$360,(E$4-1979)*4+E$1+2,FALSE)+VLOOKUP("FL213170003.Q",Data!$A$3:$EX$360,(E$4-1979)*4+E$1+2,FALSE)</f>
        <v>98400</v>
      </c>
      <c r="F60" s="11">
        <f>VLOOKUP("FL313170005.Q",Data!$A$3:$EX$360,(F$4-1979)*4+F$1+2,FALSE)+VLOOKUP("FL213170003.Q",Data!$A$3:$EX$360,(F$4-1979)*4+F$1+2,FALSE)</f>
        <v>109834</v>
      </c>
      <c r="G60" s="11">
        <f>VLOOKUP("FL313170005.Q",Data!$A$3:$EX$360,(G$4-1979)*4+G$1+2,FALSE)+VLOOKUP("FL213170003.Q",Data!$A$3:$EX$360,(G$4-1979)*4+G$1+2,FALSE)</f>
        <v>121959</v>
      </c>
      <c r="H60" s="11">
        <f>VLOOKUP("FL313170005.Q",Data!$A$3:$EX$360,(H$4-1979)*4+H$1+2,FALSE)+VLOOKUP("FL213170003.Q",Data!$A$3:$EX$360,(H$4-1979)*4+H$1+2,FALSE)</f>
        <v>136940</v>
      </c>
      <c r="I60" s="11">
        <f>VLOOKUP("FL313170005.Q",Data!$A$3:$EX$360,(I$4-1979)*4+I$1+2,FALSE)+VLOOKUP("FL213170003.Q",Data!$A$3:$EX$360,(I$4-1979)*4+I$1+2,FALSE)</f>
        <v>156329</v>
      </c>
      <c r="J60" s="11">
        <f>VLOOKUP("FL313170005.Q",Data!$A$3:$EX$360,(J$4-1979)*4+J$1+2,FALSE)+VLOOKUP("FL213170003.Q",Data!$A$3:$EX$360,(J$4-1979)*4+J$1+2,FALSE)</f>
        <v>180461</v>
      </c>
      <c r="K60" s="11">
        <f>VLOOKUP("FL313170005.Q",Data!$A$3:$EX$360,(K$4-1979)*4+K$1+2,FALSE)+VLOOKUP("FL213170003.Q",Data!$A$3:$EX$360,(K$4-1979)*4+K$1+2,FALSE)</f>
        <v>198027</v>
      </c>
      <c r="L60" s="11">
        <f>VLOOKUP("FL313170005.Q",Data!$A$3:$EX$360,(L$4-1979)*4+L$1+2,FALSE)+VLOOKUP("FL213170003.Q",Data!$A$3:$EX$360,(L$4-1979)*4+L$1+2,FALSE)</f>
        <v>216800</v>
      </c>
      <c r="M60" s="11">
        <f>VLOOKUP("FL313170005.Q",Data!$A$3:$EX$360,(M$4-1979)*4+M$1+2,FALSE)+VLOOKUP("FL213170003.Q",Data!$A$3:$EX$360,(M$4-1979)*4+M$1+2,FALSE)</f>
        <v>237217</v>
      </c>
      <c r="N60" s="11">
        <f>VLOOKUP("FL313170005.Q",Data!$A$3:$EX$360,(N$4-1979)*4+N$1+2,FALSE)+VLOOKUP("FL213170003.Q",Data!$A$3:$EX$360,(N$4-1979)*4+N$1+2,FALSE)</f>
        <v>244328</v>
      </c>
      <c r="O60" s="11">
        <f>VLOOKUP("FL313170005.Q",Data!$A$3:$EX$360,(O$4-1979)*4+O$1+2,FALSE)+VLOOKUP("FL213170003.Q",Data!$A$3:$EX$360,(O$4-1979)*4+O$1+2,FALSE)</f>
        <v>252483</v>
      </c>
      <c r="P60" s="11">
        <f>VLOOKUP("FL313170005.Q",Data!$A$3:$EX$360,(P$4-1979)*4+P$1+2,FALSE)+VLOOKUP("FL213170003.Q",Data!$A$3:$EX$360,(P$4-1979)*4+P$1+2,FALSE)</f>
        <v>264028</v>
      </c>
      <c r="Q60" s="11">
        <f>VLOOKUP("FL313170005.Q",Data!$A$3:$EX$360,(Q$4-1979)*4+Q$1+2,FALSE)+VLOOKUP("FL213170003.Q",Data!$A$3:$EX$360,(Q$4-1979)*4+Q$1+2,FALSE)</f>
        <v>281977</v>
      </c>
      <c r="R60" s="11">
        <f>VLOOKUP("FL313170005.Q",Data!$A$3:$EX$360,(R$4-1979)*4+R$1+2,FALSE)+VLOOKUP("FL213170003.Q",Data!$A$3:$EX$360,(R$4-1979)*4+R$1+2,FALSE)</f>
        <v>297761</v>
      </c>
      <c r="S60" s="11">
        <f>VLOOKUP("FL313170005.Q",Data!$A$3:$EX$360,(S$4-1979)*4+S$1+2,FALSE)+VLOOKUP("FL213170003.Q",Data!$A$3:$EX$360,(S$4-1979)*4+S$1+2,FALSE)</f>
        <v>310510</v>
      </c>
      <c r="T60" s="11">
        <f>VLOOKUP("FL313170005.Q",Data!$A$3:$EX$360,(T$4-1979)*4+T$1+2,FALSE)+VLOOKUP("FL213170003.Q",Data!$A$3:$EX$360,(T$4-1979)*4+T$1+2,FALSE)</f>
        <v>329838</v>
      </c>
      <c r="U60" s="11">
        <f>VLOOKUP("FL313170005.Q",Data!$A$3:$EX$360,(U$4-1979)*4+U$1+2,FALSE)+VLOOKUP("FL213170003.Q",Data!$A$3:$EX$360,(U$4-1979)*4+U$1+2,FALSE)</f>
        <v>341156</v>
      </c>
      <c r="V60" s="11">
        <f>VLOOKUP("FL313170005.Q",Data!$A$3:$EX$360,(V$4-1979)*4+V$1+2,FALSE)+VLOOKUP("FL213170003.Q",Data!$A$3:$EX$360,(V$4-1979)*4+V$1+2,FALSE)</f>
        <v>354389</v>
      </c>
      <c r="W60" s="11">
        <f>VLOOKUP("FL313170005.Q",Data!$A$3:$EX$360,(W$4-1979)*4+W$1+2,FALSE)+VLOOKUP("FL213170003.Q",Data!$A$3:$EX$360,(W$4-1979)*4+W$1+2,FALSE)</f>
        <v>383035</v>
      </c>
      <c r="X60" s="11">
        <f>VLOOKUP("FL313170005.Q",Data!$A$3:$EX$360,(X$4-1979)*4+X$1+2,FALSE)+VLOOKUP("FL213170003.Q",Data!$A$3:$EX$360,(X$4-1979)*4+X$1+2,FALSE)</f>
        <v>413688</v>
      </c>
      <c r="Y60" s="11">
        <f>VLOOKUP("FL313170005.Q",Data!$A$3:$EX$360,(Y$4-1979)*4+Y$1+2,FALSE)+VLOOKUP("FL213170003.Q",Data!$A$3:$EX$360,(Y$4-1979)*4+Y$1+2,FALSE)</f>
        <v>443899</v>
      </c>
      <c r="Z60" s="11">
        <f>VLOOKUP("FL313170005.Q",Data!$A$3:$EX$360,(Z$4-1979)*4+Z$1+2,FALSE)+VLOOKUP("FL213170003.Q",Data!$A$3:$EX$360,(Z$4-1979)*4+Z$1+2,FALSE)</f>
        <v>473198</v>
      </c>
      <c r="AA60" s="11">
        <f>VLOOKUP("FL313170005.Q",Data!$A$3:$EX$360,(AA$4-1979)*4+AA$1+2,FALSE)+VLOOKUP("FL213170003.Q",Data!$A$3:$EX$360,(AA$4-1979)*4+AA$1+2,FALSE)</f>
        <v>573663</v>
      </c>
      <c r="AB60" s="11">
        <f>VLOOKUP("FL313170005.Q",Data!$A$3:$EX$360,(AB$4-1979)*4+AB$1+2,FALSE)+VLOOKUP("FL213170003.Q",Data!$A$3:$EX$360,(AB$4-1979)*4+AB$1+2,FALSE)</f>
        <v>619041</v>
      </c>
      <c r="AC60" s="11">
        <f>VLOOKUP("FL313170005.Q",Data!$A$3:$EX$360,(AC$4-1979)*4+AC$1+2,FALSE)+VLOOKUP("FL213170003.Q",Data!$A$3:$EX$360,(AC$4-1979)*4+AC$1+2,FALSE)</f>
        <v>684626</v>
      </c>
      <c r="AD60" s="11">
        <f>VLOOKUP("FL313170005.Q",Data!$A$3:$EX$360,(AD$4-1979)*4+AD$1+2,FALSE)+VLOOKUP("FL213170003.Q",Data!$A$3:$EX$360,(AD$4-1979)*4+AD$1+2,FALSE)</f>
        <v>725090</v>
      </c>
      <c r="AE60" s="11">
        <f>VLOOKUP("FL313170005.Q",Data!$A$3:$EX$360,(AE$4-1979)*4+AE$1+2,FALSE)+VLOOKUP("FL213170003.Q",Data!$A$3:$EX$360,(AE$4-1979)*4+AE$1+2,FALSE)</f>
        <v>791153</v>
      </c>
      <c r="AF60" s="11">
        <f>VLOOKUP("FL313170005.Q",Data!$A$3:$EX$360,(AF$4-1979)*4+AF$1+2,FALSE)+VLOOKUP("FL213170003.Q",Data!$A$3:$EX$360,(AF$4-1979)*4+AF$1+2,FALSE)</f>
        <v>852327</v>
      </c>
      <c r="AG60" s="11">
        <f>VLOOKUP("FL313170005.Q",Data!$A$3:$EX$360,(AG$4-1979)*4+AG$1+2,FALSE)+VLOOKUP("FL213170003.Q",Data!$A$3:$EX$360,(AG$4-1979)*4+AG$1+2,FALSE)</f>
        <v>835015</v>
      </c>
      <c r="AH60" s="11">
        <f>VLOOKUP("FL313170005.Q",Data!$A$3:$EX$360,(AH$4-1979)*4+AH$1+2,FALSE)+VLOOKUP("FL213170003.Q",Data!$A$3:$EX$360,(AH$4-1979)*4+AH$1+2,FALSE)</f>
        <v>878694</v>
      </c>
      <c r="AI60" s="11">
        <f>VLOOKUP("FL313170005.Q",Data!$A$3:$EX$360,(AI$4-1979)*4+AI$1+2,FALSE)+VLOOKUP("FL213170003.Q",Data!$A$3:$EX$360,(AI$4-1979)*4+AI$1+2,FALSE)</f>
        <v>925852</v>
      </c>
      <c r="AJ60" s="11">
        <f>VLOOKUP("FL313170005.Q",Data!$A$3:$EX$360,(AJ$4-1979)*4+AJ$1+2,FALSE)+VLOOKUP("FL213170003.Q",Data!$A$3:$EX$360,(AJ$4-1979)*4+AJ$1+2,FALSE)</f>
        <v>977335</v>
      </c>
      <c r="AK60" s="11">
        <f>VLOOKUP("FL313170005.Q",Data!$A$3:$EX$360,(AK$4-1979)*4+AK$1+2,FALSE)+VLOOKUP("FL213170003.Q",Data!$A$3:$EX$360,(AK$4-1979)*4+AK$1+2,FALSE)</f>
        <v>1033423</v>
      </c>
      <c r="AL60" s="11">
        <f>VLOOKUP("FL313170005.Q",Data!$A$3:$EX$360,(AL$4-1979)*4+AL$1+2,FALSE)+VLOOKUP("FL213170003.Q",Data!$A$3:$EX$360,(AL$4-1979)*4+AL$1+2,FALSE)</f>
        <v>1073414</v>
      </c>
      <c r="AM60" s="11">
        <f>VLOOKUP("FL313170005.Q",Data!$A$3:$EX$360,(AM$4-1979)*4+AM$1+2,FALSE)+VLOOKUP("FL213170003.Q",Data!$A$3:$EX$360,(AM$4-1979)*4+AM$1+2,FALSE)</f>
        <v>1125786</v>
      </c>
      <c r="AN60" s="4">
        <f>VLOOKUP("FL313170005.Q",Data!$A$3:$EX$360,(AN$4-1979)*4+AN$1+2,FALSE)+VLOOKUP("FL213170003.Q",Data!$A$3:$EX$360,(AN$4-1979)*4+AN$1+2,FALSE)</f>
        <v>0</v>
      </c>
    </row>
    <row r="61" spans="1:40">
      <c r="A61" s="7" t="s">
        <v>58</v>
      </c>
      <c r="B61" s="4" t="s">
        <v>255</v>
      </c>
      <c r="C61" s="11">
        <f>VLOOKUP($B61,Data!$A$3:$EX$360,(C$4-1979)*4+C$1+2,FALSE)</f>
        <v>12630</v>
      </c>
      <c r="D61" s="11">
        <f>VLOOKUP($B61,Data!$A$3:$EX$360,(D$4-1979)*4+D$1+2,FALSE)</f>
        <v>13195</v>
      </c>
      <c r="E61" s="11">
        <f>VLOOKUP($B61,Data!$A$3:$EX$360,(E$4-1979)*4+E$1+2,FALSE)</f>
        <v>13833</v>
      </c>
      <c r="F61" s="11">
        <f>VLOOKUP($B61,Data!$A$3:$EX$360,(F$4-1979)*4+F$1+2,FALSE)</f>
        <v>14679</v>
      </c>
      <c r="G61" s="11">
        <f>VLOOKUP($B61,Data!$A$3:$EX$360,(G$4-1979)*4+G$1+2,FALSE)</f>
        <v>15637</v>
      </c>
      <c r="H61" s="11">
        <f>VLOOKUP($B61,Data!$A$3:$EX$360,(H$4-1979)*4+H$1+2,FALSE)</f>
        <v>16721</v>
      </c>
      <c r="I61" s="11">
        <f>VLOOKUP($B61,Data!$A$3:$EX$360,(I$4-1979)*4+I$1+2,FALSE)</f>
        <v>17829</v>
      </c>
      <c r="J61" s="11">
        <f>VLOOKUP($B61,Data!$A$3:$EX$360,(J$4-1979)*4+J$1+2,FALSE)</f>
        <v>18871</v>
      </c>
      <c r="K61" s="11">
        <f>VLOOKUP($B61,Data!$A$3:$EX$360,(K$4-1979)*4+K$1+2,FALSE)</f>
        <v>20076</v>
      </c>
      <c r="L61" s="11">
        <f>VLOOKUP($B61,Data!$A$3:$EX$360,(L$4-1979)*4+L$1+2,FALSE)</f>
        <v>21249</v>
      </c>
      <c r="M61" s="11">
        <f>VLOOKUP($B61,Data!$A$3:$EX$360,(M$4-1979)*4+M$1+2,FALSE)</f>
        <v>22406</v>
      </c>
      <c r="N61" s="11">
        <f>VLOOKUP($B61,Data!$A$3:$EX$360,(N$4-1979)*4+N$1+2,FALSE)</f>
        <v>23594</v>
      </c>
      <c r="O61" s="11">
        <f>VLOOKUP($B61,Data!$A$3:$EX$360,(O$4-1979)*4+O$1+2,FALSE)</f>
        <v>24790</v>
      </c>
      <c r="P61" s="11">
        <f>VLOOKUP($B61,Data!$A$3:$EX$360,(P$4-1979)*4+P$1+2,FALSE)</f>
        <v>26229</v>
      </c>
      <c r="Q61" s="11">
        <f>VLOOKUP($B61,Data!$A$3:$EX$360,(Q$4-1979)*4+Q$1+2,FALSE)</f>
        <v>27622</v>
      </c>
      <c r="R61" s="11">
        <f>VLOOKUP($B61,Data!$A$3:$EX$360,(R$4-1979)*4+R$1+2,FALSE)</f>
        <v>28890</v>
      </c>
      <c r="S61" s="11">
        <f>VLOOKUP($B61,Data!$A$3:$EX$360,(S$4-1979)*4+S$1+2,FALSE)</f>
        <v>29909</v>
      </c>
      <c r="T61" s="11">
        <f>VLOOKUP($B61,Data!$A$3:$EX$360,(T$4-1979)*4+T$1+2,FALSE)</f>
        <v>30526</v>
      </c>
      <c r="U61" s="11">
        <f>VLOOKUP($B61,Data!$A$3:$EX$360,(U$4-1979)*4+U$1+2,FALSE)</f>
        <v>32263</v>
      </c>
      <c r="V61" s="11">
        <f>VLOOKUP($B61,Data!$A$3:$EX$360,(V$4-1979)*4+V$1+2,FALSE)</f>
        <v>33555</v>
      </c>
      <c r="W61" s="11">
        <f>VLOOKUP($B61,Data!$A$3:$EX$360,(W$4-1979)*4+W$1+2,FALSE)</f>
        <v>34956</v>
      </c>
      <c r="X61" s="11">
        <f>VLOOKUP($B61,Data!$A$3:$EX$360,(X$4-1979)*4+X$1+2,FALSE)</f>
        <v>36396</v>
      </c>
      <c r="Y61" s="11">
        <f>VLOOKUP($B61,Data!$A$3:$EX$360,(Y$4-1979)*4+Y$1+2,FALSE)</f>
        <v>37781</v>
      </c>
      <c r="Z61" s="11">
        <f>VLOOKUP($B61,Data!$A$3:$EX$360,(Z$4-1979)*4+Z$1+2,FALSE)</f>
        <v>39354</v>
      </c>
      <c r="AA61" s="11">
        <f>VLOOKUP($B61,Data!$A$3:$EX$360,(AA$4-1979)*4+AA$1+2,FALSE)</f>
        <v>40480</v>
      </c>
      <c r="AB61" s="11">
        <f>VLOOKUP($B61,Data!$A$3:$EX$360,(AB$4-1979)*4+AB$1+2,FALSE)</f>
        <v>41566</v>
      </c>
      <c r="AC61" s="11">
        <f>VLOOKUP($B61,Data!$A$3:$EX$360,(AC$4-1979)*4+AC$1+2,FALSE)</f>
        <v>42702</v>
      </c>
      <c r="AD61" s="11">
        <f>VLOOKUP($B61,Data!$A$3:$EX$360,(AD$4-1979)*4+AD$1+2,FALSE)</f>
        <v>44204</v>
      </c>
      <c r="AE61" s="11">
        <f>VLOOKUP($B61,Data!$A$3:$EX$360,(AE$4-1979)*4+AE$1+2,FALSE)</f>
        <v>45769</v>
      </c>
      <c r="AF61" s="11">
        <f>VLOOKUP($B61,Data!$A$3:$EX$360,(AF$4-1979)*4+AF$1+2,FALSE)</f>
        <v>46747</v>
      </c>
      <c r="AG61" s="11">
        <f>VLOOKUP($B61,Data!$A$3:$EX$360,(AG$4-1979)*4+AG$1+2,FALSE)</f>
        <v>47845</v>
      </c>
      <c r="AH61" s="11">
        <f>VLOOKUP($B61,Data!$A$3:$EX$360,(AH$4-1979)*4+AH$1+2,FALSE)</f>
        <v>48707</v>
      </c>
      <c r="AI61" s="11">
        <f>VLOOKUP($B61,Data!$A$3:$EX$360,(AI$4-1979)*4+AI$1+2,FALSE)</f>
        <v>49970</v>
      </c>
      <c r="AJ61" s="11">
        <f>VLOOKUP($B61,Data!$A$3:$EX$360,(AJ$4-1979)*4+AJ$1+2,FALSE)</f>
        <v>50257</v>
      </c>
      <c r="AK61" s="11">
        <f>VLOOKUP($B61,Data!$A$3:$EX$360,(AK$4-1979)*4+AK$1+2,FALSE)</f>
        <v>50487</v>
      </c>
      <c r="AL61" s="11">
        <f>VLOOKUP($B61,Data!$A$3:$EX$360,(AL$4-1979)*4+AL$1+2,FALSE)</f>
        <v>51257</v>
      </c>
      <c r="AM61" s="11">
        <f>VLOOKUP($B61,Data!$A$3:$EX$360,(AM$4-1979)*4+AM$1+2,FALSE)</f>
        <v>51149</v>
      </c>
      <c r="AN61" s="4">
        <f>VLOOKUP($B61,Data!$A$3:$EX$360,(AN$4-1979)*4+AN$1+2,FALSE)</f>
        <v>0</v>
      </c>
    </row>
    <row r="62" spans="1:40">
      <c r="A62" s="7" t="s">
        <v>59</v>
      </c>
      <c r="B62" s="4" t="s">
        <v>257</v>
      </c>
      <c r="C62" s="11">
        <f>VLOOKUP($B62,Data!$A$3:$EX$360,(C$4-1979)*4+C$1+2,FALSE)</f>
        <v>0</v>
      </c>
      <c r="D62" s="11">
        <f>VLOOKUP($B62,Data!$A$3:$EX$360,(D$4-1979)*4+D$1+2,FALSE)</f>
        <v>0</v>
      </c>
      <c r="E62" s="11">
        <f>VLOOKUP($B62,Data!$A$3:$EX$360,(E$4-1979)*4+E$1+2,FALSE)</f>
        <v>0</v>
      </c>
      <c r="F62" s="11">
        <f>VLOOKUP($B62,Data!$A$3:$EX$360,(F$4-1979)*4+F$1+2,FALSE)</f>
        <v>0</v>
      </c>
      <c r="G62" s="11">
        <f>VLOOKUP($B62,Data!$A$3:$EX$360,(G$4-1979)*4+G$1+2,FALSE)</f>
        <v>0</v>
      </c>
      <c r="H62" s="11">
        <f>VLOOKUP($B62,Data!$A$3:$EX$360,(H$4-1979)*4+H$1+2,FALSE)</f>
        <v>0</v>
      </c>
      <c r="I62" s="11">
        <f>VLOOKUP($B62,Data!$A$3:$EX$360,(I$4-1979)*4+I$1+2,FALSE)</f>
        <v>0</v>
      </c>
      <c r="J62" s="11">
        <f>VLOOKUP($B62,Data!$A$3:$EX$360,(J$4-1979)*4+J$1+2,FALSE)</f>
        <v>0</v>
      </c>
      <c r="K62" s="11">
        <f>VLOOKUP($B62,Data!$A$3:$EX$360,(K$4-1979)*4+K$1+2,FALSE)</f>
        <v>1166</v>
      </c>
      <c r="L62" s="11">
        <f>VLOOKUP($B62,Data!$A$3:$EX$360,(L$4-1979)*4+L$1+2,FALSE)</f>
        <v>5822</v>
      </c>
      <c r="M62" s="11">
        <f>VLOOKUP($B62,Data!$A$3:$EX$360,(M$4-1979)*4+M$1+2,FALSE)</f>
        <v>7772</v>
      </c>
      <c r="N62" s="11">
        <f>VLOOKUP($B62,Data!$A$3:$EX$360,(N$4-1979)*4+N$1+2,FALSE)</f>
        <v>7688</v>
      </c>
      <c r="O62" s="11">
        <f>VLOOKUP($B62,Data!$A$3:$EX$360,(O$4-1979)*4+O$1+2,FALSE)</f>
        <v>6959</v>
      </c>
      <c r="P62" s="11">
        <f>VLOOKUP($B62,Data!$A$3:$EX$360,(P$4-1979)*4+P$1+2,FALSE)</f>
        <v>6884</v>
      </c>
      <c r="Q62" s="11">
        <f>VLOOKUP($B62,Data!$A$3:$EX$360,(Q$4-1979)*4+Q$1+2,FALSE)</f>
        <v>6800</v>
      </c>
      <c r="R62" s="11">
        <f>VLOOKUP($B62,Data!$A$3:$EX$360,(R$4-1979)*4+R$1+2,FALSE)</f>
        <v>6802</v>
      </c>
      <c r="S62" s="11">
        <f>VLOOKUP($B62,Data!$A$3:$EX$360,(S$4-1979)*4+S$1+2,FALSE)</f>
        <v>6661</v>
      </c>
      <c r="T62" s="11">
        <f>VLOOKUP($B62,Data!$A$3:$EX$360,(T$4-1979)*4+T$1+2,FALSE)</f>
        <v>7269</v>
      </c>
      <c r="U62" s="11">
        <f>VLOOKUP($B62,Data!$A$3:$EX$360,(U$4-1979)*4+U$1+2,FALSE)</f>
        <v>6635</v>
      </c>
      <c r="V62" s="11">
        <f>VLOOKUP($B62,Data!$A$3:$EX$360,(V$4-1979)*4+V$1+2,FALSE)</f>
        <v>6700</v>
      </c>
      <c r="W62" s="11">
        <f>VLOOKUP($B62,Data!$A$3:$EX$360,(W$4-1979)*4+W$1+2,FALSE)</f>
        <v>6550</v>
      </c>
      <c r="X62" s="11">
        <f>VLOOKUP($B62,Data!$A$3:$EX$360,(X$4-1979)*4+X$1+2,FALSE)</f>
        <v>6390</v>
      </c>
      <c r="Y62" s="11">
        <f>VLOOKUP($B62,Data!$A$3:$EX$360,(Y$4-1979)*4+Y$1+2,FALSE)</f>
        <v>6217</v>
      </c>
      <c r="Z62" s="11">
        <f>VLOOKUP($B62,Data!$A$3:$EX$360,(Z$4-1979)*4+Z$1+2,FALSE)</f>
        <v>6028</v>
      </c>
      <c r="AA62" s="11">
        <f>VLOOKUP($B62,Data!$A$3:$EX$360,(AA$4-1979)*4+AA$1+2,FALSE)</f>
        <v>5823</v>
      </c>
      <c r="AB62" s="11">
        <f>VLOOKUP($B62,Data!$A$3:$EX$360,(AB$4-1979)*4+AB$1+2,FALSE)</f>
        <v>5598</v>
      </c>
      <c r="AC62" s="11">
        <f>VLOOKUP($B62,Data!$A$3:$EX$360,(AC$4-1979)*4+AC$1+2,FALSE)</f>
        <v>5360</v>
      </c>
      <c r="AD62" s="11">
        <f>VLOOKUP($B62,Data!$A$3:$EX$360,(AD$4-1979)*4+AD$1+2,FALSE)</f>
        <v>5095</v>
      </c>
      <c r="AE62" s="11">
        <f>VLOOKUP($B62,Data!$A$3:$EX$360,(AE$4-1979)*4+AE$1+2,FALSE)</f>
        <v>4861</v>
      </c>
      <c r="AF62" s="11">
        <f>VLOOKUP($B62,Data!$A$3:$EX$360,(AF$4-1979)*4+AF$1+2,FALSE)</f>
        <v>4322</v>
      </c>
      <c r="AG62" s="11">
        <f>VLOOKUP($B62,Data!$A$3:$EX$360,(AG$4-1979)*4+AG$1+2,FALSE)</f>
        <v>3980</v>
      </c>
      <c r="AH62" s="11">
        <f>VLOOKUP($B62,Data!$A$3:$EX$360,(AH$4-1979)*4+AH$1+2,FALSE)</f>
        <v>3607</v>
      </c>
      <c r="AI62" s="11">
        <f>VLOOKUP($B62,Data!$A$3:$EX$360,(AI$4-1979)*4+AI$1+2,FALSE)</f>
        <v>3201</v>
      </c>
      <c r="AJ62" s="11">
        <f>VLOOKUP($B62,Data!$A$3:$EX$360,(AJ$4-1979)*4+AJ$1+2,FALSE)</f>
        <v>2758</v>
      </c>
      <c r="AK62" s="11">
        <f>VLOOKUP($B62,Data!$A$3:$EX$360,(AK$4-1979)*4+AK$1+2,FALSE)</f>
        <v>2276</v>
      </c>
      <c r="AL62" s="11">
        <f>VLOOKUP($B62,Data!$A$3:$EX$360,(AL$4-1979)*4+AL$1+2,FALSE)</f>
        <v>1752</v>
      </c>
      <c r="AM62" s="11">
        <f>VLOOKUP($B62,Data!$A$3:$EX$360,(AM$4-1979)*4+AM$1+2,FALSE)</f>
        <v>1180</v>
      </c>
      <c r="AN62" s="4">
        <f>VLOOKUP($B62,Data!$A$3:$EX$360,(AN$4-1979)*4+AN$1+2,FALSE)</f>
        <v>0</v>
      </c>
    </row>
    <row r="63" spans="1:40" hidden="1" outlineLevel="1">
      <c r="A63" s="8" t="s">
        <v>131</v>
      </c>
      <c r="B63" s="4" t="s">
        <v>258</v>
      </c>
      <c r="C63" s="11">
        <f>VLOOKUP($B63,Data!$A$3:$EX$360,(C$4-1979)*4+C$1+2,FALSE)</f>
        <v>0</v>
      </c>
      <c r="D63" s="11">
        <f>VLOOKUP($B63,Data!$A$3:$EX$360,(D$4-1979)*4+D$1+2,FALSE)</f>
        <v>0</v>
      </c>
      <c r="E63" s="11">
        <f>VLOOKUP($B63,Data!$A$3:$EX$360,(E$4-1979)*4+E$1+2,FALSE)</f>
        <v>0</v>
      </c>
      <c r="F63" s="11">
        <f>VLOOKUP($B63,Data!$A$3:$EX$360,(F$4-1979)*4+F$1+2,FALSE)</f>
        <v>0</v>
      </c>
      <c r="G63" s="11">
        <f>VLOOKUP($B63,Data!$A$3:$EX$360,(G$4-1979)*4+G$1+2,FALSE)</f>
        <v>0</v>
      </c>
      <c r="H63" s="11">
        <f>VLOOKUP($B63,Data!$A$3:$EX$360,(H$4-1979)*4+H$1+2,FALSE)</f>
        <v>0</v>
      </c>
      <c r="I63" s="11">
        <f>VLOOKUP($B63,Data!$A$3:$EX$360,(I$4-1979)*4+I$1+2,FALSE)</f>
        <v>0</v>
      </c>
      <c r="J63" s="11">
        <f>VLOOKUP($B63,Data!$A$3:$EX$360,(J$4-1979)*4+J$1+2,FALSE)</f>
        <v>0</v>
      </c>
      <c r="K63" s="11">
        <f>VLOOKUP($B63,Data!$A$3:$EX$360,(K$4-1979)*4+K$1+2,FALSE)</f>
        <v>0</v>
      </c>
      <c r="L63" s="11">
        <f>VLOOKUP($B63,Data!$A$3:$EX$360,(L$4-1979)*4+L$1+2,FALSE)</f>
        <v>0</v>
      </c>
      <c r="M63" s="11">
        <f>VLOOKUP($B63,Data!$A$3:$EX$360,(M$4-1979)*4+M$1+2,FALSE)</f>
        <v>0</v>
      </c>
      <c r="N63" s="11">
        <f>VLOOKUP($B63,Data!$A$3:$EX$360,(N$4-1979)*4+N$1+2,FALSE)</f>
        <v>0</v>
      </c>
      <c r="O63" s="11">
        <f>VLOOKUP($B63,Data!$A$3:$EX$360,(O$4-1979)*4+O$1+2,FALSE)</f>
        <v>0</v>
      </c>
      <c r="P63" s="11">
        <f>VLOOKUP($B63,Data!$A$3:$EX$360,(P$4-1979)*4+P$1+2,FALSE)</f>
        <v>0</v>
      </c>
      <c r="Q63" s="11">
        <f>VLOOKUP($B63,Data!$A$3:$EX$360,(Q$4-1979)*4+Q$1+2,FALSE)</f>
        <v>0</v>
      </c>
      <c r="R63" s="11">
        <f>VLOOKUP($B63,Data!$A$3:$EX$360,(R$4-1979)*4+R$1+2,FALSE)</f>
        <v>0</v>
      </c>
      <c r="S63" s="11">
        <f>VLOOKUP($B63,Data!$A$3:$EX$360,(S$4-1979)*4+S$1+2,FALSE)</f>
        <v>0</v>
      </c>
      <c r="T63" s="11">
        <f>VLOOKUP($B63,Data!$A$3:$EX$360,(T$4-1979)*4+T$1+2,FALSE)</f>
        <v>0</v>
      </c>
      <c r="U63" s="11">
        <f>VLOOKUP($B63,Data!$A$3:$EX$360,(U$4-1979)*4+U$1+2,FALSE)</f>
        <v>0</v>
      </c>
      <c r="V63" s="11">
        <f>VLOOKUP($B63,Data!$A$3:$EX$360,(V$4-1979)*4+V$1+2,FALSE)</f>
        <v>0</v>
      </c>
      <c r="W63" s="11">
        <f>VLOOKUP($B63,Data!$A$3:$EX$360,(W$4-1979)*4+W$1+2,FALSE)</f>
        <v>0</v>
      </c>
      <c r="X63" s="11">
        <f>VLOOKUP($B63,Data!$A$3:$EX$360,(X$4-1979)*4+X$1+2,FALSE)</f>
        <v>0</v>
      </c>
      <c r="Y63" s="11">
        <f>VLOOKUP($B63,Data!$A$3:$EX$360,(Y$4-1979)*4+Y$1+2,FALSE)</f>
        <v>0</v>
      </c>
      <c r="Z63" s="11">
        <f>VLOOKUP($B63,Data!$A$3:$EX$360,(Z$4-1979)*4+Z$1+2,FALSE)</f>
        <v>15369</v>
      </c>
      <c r="AA63" s="11">
        <f>VLOOKUP($B63,Data!$A$3:$EX$360,(AA$4-1979)*4+AA$1+2,FALSE)</f>
        <v>34980</v>
      </c>
      <c r="AB63" s="11">
        <f>VLOOKUP($B63,Data!$A$3:$EX$360,(AB$4-1979)*4+AB$1+2,FALSE)</f>
        <v>52372</v>
      </c>
      <c r="AC63" s="11">
        <f>VLOOKUP($B63,Data!$A$3:$EX$360,(AC$4-1979)*4+AC$1+2,FALSE)</f>
        <v>75388</v>
      </c>
      <c r="AD63" s="11">
        <f>VLOOKUP($B63,Data!$A$3:$EX$360,(AD$4-1979)*4+AD$1+2,FALSE)</f>
        <v>93469</v>
      </c>
      <c r="AE63" s="11">
        <f>VLOOKUP($B63,Data!$A$3:$EX$360,(AE$4-1979)*4+AE$1+2,FALSE)</f>
        <v>111284</v>
      </c>
      <c r="AF63" s="11">
        <f>VLOOKUP($B63,Data!$A$3:$EX$360,(AF$4-1979)*4+AF$1+2,FALSE)</f>
        <v>130867</v>
      </c>
      <c r="AG63" s="11">
        <f>VLOOKUP($B63,Data!$A$3:$EX$360,(AG$4-1979)*4+AG$1+2,FALSE)</f>
        <v>144553</v>
      </c>
      <c r="AH63" s="11">
        <f>VLOOKUP($B63,Data!$A$3:$EX$360,(AH$4-1979)*4+AH$1+2,FALSE)</f>
        <v>159999</v>
      </c>
      <c r="AI63" s="11">
        <f>VLOOKUP($B63,Data!$A$3:$EX$360,(AI$4-1979)*4+AI$1+2,FALSE)</f>
        <v>176900</v>
      </c>
      <c r="AJ63" s="11">
        <f>VLOOKUP($B63,Data!$A$3:$EX$360,(AJ$4-1979)*4+AJ$1+2,FALSE)</f>
        <v>189427</v>
      </c>
      <c r="AK63" s="11">
        <f>VLOOKUP($B63,Data!$A$3:$EX$360,(AK$4-1979)*4+AK$1+2,FALSE)</f>
        <v>199233</v>
      </c>
      <c r="AL63" s="11">
        <f>VLOOKUP($B63,Data!$A$3:$EX$360,(AL$4-1979)*4+AL$1+2,FALSE)</f>
        <v>208077</v>
      </c>
      <c r="AM63" s="11">
        <f>VLOOKUP($B63,Data!$A$3:$EX$360,(AM$4-1979)*4+AM$1+2,FALSE)</f>
        <v>213950</v>
      </c>
      <c r="AN63" s="4">
        <f>VLOOKUP($B63,Data!$A$3:$EX$360,(AN$4-1979)*4+AN$1+2,FALSE)</f>
        <v>0</v>
      </c>
    </row>
    <row r="64" spans="1:40" hidden="1" outlineLevel="1">
      <c r="A64" s="8" t="s">
        <v>132</v>
      </c>
      <c r="B64" s="4" t="s">
        <v>259</v>
      </c>
      <c r="C64" s="11">
        <f>VLOOKUP($B64,Data!$A$3:$EX$360,(C$4-1979)*4+C$1+2,FALSE)</f>
        <v>0</v>
      </c>
      <c r="D64" s="11">
        <f>VLOOKUP($B64,Data!$A$3:$EX$360,(D$4-1979)*4+D$1+2,FALSE)</f>
        <v>0</v>
      </c>
      <c r="E64" s="11">
        <f>VLOOKUP($B64,Data!$A$3:$EX$360,(E$4-1979)*4+E$1+2,FALSE)</f>
        <v>0</v>
      </c>
      <c r="F64" s="11">
        <f>VLOOKUP($B64,Data!$A$3:$EX$360,(F$4-1979)*4+F$1+2,FALSE)</f>
        <v>0</v>
      </c>
      <c r="G64" s="11">
        <f>VLOOKUP($B64,Data!$A$3:$EX$360,(G$4-1979)*4+G$1+2,FALSE)</f>
        <v>0</v>
      </c>
      <c r="H64" s="11">
        <f>VLOOKUP($B64,Data!$A$3:$EX$360,(H$4-1979)*4+H$1+2,FALSE)</f>
        <v>0</v>
      </c>
      <c r="I64" s="11">
        <f>VLOOKUP($B64,Data!$A$3:$EX$360,(I$4-1979)*4+I$1+2,FALSE)</f>
        <v>0</v>
      </c>
      <c r="J64" s="11">
        <f>VLOOKUP($B64,Data!$A$3:$EX$360,(J$4-1979)*4+J$1+2,FALSE)</f>
        <v>0</v>
      </c>
      <c r="K64" s="11">
        <f>VLOOKUP($B64,Data!$A$3:$EX$360,(K$4-1979)*4+K$1+2,FALSE)</f>
        <v>0</v>
      </c>
      <c r="L64" s="11">
        <f>VLOOKUP($B64,Data!$A$3:$EX$360,(L$4-1979)*4+L$1+2,FALSE)</f>
        <v>0</v>
      </c>
      <c r="M64" s="11">
        <f>VLOOKUP($B64,Data!$A$3:$EX$360,(M$4-1979)*4+M$1+2,FALSE)</f>
        <v>0</v>
      </c>
      <c r="N64" s="11">
        <f>VLOOKUP($B64,Data!$A$3:$EX$360,(N$4-1979)*4+N$1+2,FALSE)</f>
        <v>0</v>
      </c>
      <c r="O64" s="11">
        <f>VLOOKUP($B64,Data!$A$3:$EX$360,(O$4-1979)*4+O$1+2,FALSE)</f>
        <v>0</v>
      </c>
      <c r="P64" s="11">
        <f>VLOOKUP($B64,Data!$A$3:$EX$360,(P$4-1979)*4+P$1+2,FALSE)</f>
        <v>0</v>
      </c>
      <c r="Q64" s="11">
        <f>VLOOKUP($B64,Data!$A$3:$EX$360,(Q$4-1979)*4+Q$1+2,FALSE)</f>
        <v>0</v>
      </c>
      <c r="R64" s="11">
        <f>VLOOKUP($B64,Data!$A$3:$EX$360,(R$4-1979)*4+R$1+2,FALSE)</f>
        <v>0</v>
      </c>
      <c r="S64" s="11">
        <f>VLOOKUP($B64,Data!$A$3:$EX$360,(S$4-1979)*4+S$1+2,FALSE)</f>
        <v>0</v>
      </c>
      <c r="T64" s="11">
        <f>VLOOKUP($B64,Data!$A$3:$EX$360,(T$4-1979)*4+T$1+2,FALSE)</f>
        <v>0</v>
      </c>
      <c r="U64" s="11">
        <f>VLOOKUP($B64,Data!$A$3:$EX$360,(U$4-1979)*4+U$1+2,FALSE)</f>
        <v>0</v>
      </c>
      <c r="V64" s="11">
        <f>VLOOKUP($B64,Data!$A$3:$EX$360,(V$4-1979)*4+V$1+2,FALSE)</f>
        <v>0</v>
      </c>
      <c r="W64" s="11">
        <f>VLOOKUP($B64,Data!$A$3:$EX$360,(W$4-1979)*4+W$1+2,FALSE)</f>
        <v>0</v>
      </c>
      <c r="X64" s="11">
        <f>VLOOKUP($B64,Data!$A$3:$EX$360,(X$4-1979)*4+X$1+2,FALSE)</f>
        <v>0</v>
      </c>
      <c r="Y64" s="11">
        <f>VLOOKUP($B64,Data!$A$3:$EX$360,(Y$4-1979)*4+Y$1+2,FALSE)</f>
        <v>0</v>
      </c>
      <c r="Z64" s="11">
        <f>VLOOKUP($B64,Data!$A$3:$EX$360,(Z$4-1979)*4+Z$1+2,FALSE)</f>
        <v>0</v>
      </c>
      <c r="AA64" s="11">
        <f>VLOOKUP($B64,Data!$A$3:$EX$360,(AA$4-1979)*4+AA$1+2,FALSE)</f>
        <v>0</v>
      </c>
      <c r="AB64" s="11">
        <f>VLOOKUP($B64,Data!$A$3:$EX$360,(AB$4-1979)*4+AB$1+2,FALSE)</f>
        <v>0</v>
      </c>
      <c r="AC64" s="11">
        <f>VLOOKUP($B64,Data!$A$3:$EX$360,(AC$4-1979)*4+AC$1+2,FALSE)</f>
        <v>0</v>
      </c>
      <c r="AD64" s="11">
        <f>VLOOKUP($B64,Data!$A$3:$EX$360,(AD$4-1979)*4+AD$1+2,FALSE)</f>
        <v>0</v>
      </c>
      <c r="AE64" s="11">
        <f>VLOOKUP($B64,Data!$A$3:$EX$360,(AE$4-1979)*4+AE$1+2,FALSE)</f>
        <v>26060</v>
      </c>
      <c r="AF64" s="11">
        <f>VLOOKUP($B64,Data!$A$3:$EX$360,(AF$4-1979)*4+AF$1+2,FALSE)</f>
        <v>32979</v>
      </c>
      <c r="AG64" s="11">
        <f>VLOOKUP($B64,Data!$A$3:$EX$360,(AG$4-1979)*4+AG$1+2,FALSE)</f>
        <v>35860</v>
      </c>
      <c r="AH64" s="11">
        <f>VLOOKUP($B64,Data!$A$3:$EX$360,(AH$4-1979)*4+AH$1+2,FALSE)</f>
        <v>42898</v>
      </c>
      <c r="AI64" s="11">
        <f>VLOOKUP($B64,Data!$A$3:$EX$360,(AI$4-1979)*4+AI$1+2,FALSE)</f>
        <v>44528</v>
      </c>
      <c r="AJ64" s="11">
        <f>VLOOKUP($B64,Data!$A$3:$EX$360,(AJ$4-1979)*4+AJ$1+2,FALSE)</f>
        <v>45347</v>
      </c>
      <c r="AK64" s="11">
        <f>VLOOKUP($B64,Data!$A$3:$EX$360,(AK$4-1979)*4+AK$1+2,FALSE)</f>
        <v>47698</v>
      </c>
      <c r="AL64" s="11">
        <f>VLOOKUP($B64,Data!$A$3:$EX$360,(AL$4-1979)*4+AL$1+2,FALSE)</f>
        <v>49232</v>
      </c>
      <c r="AM64" s="11">
        <f>VLOOKUP($B64,Data!$A$3:$EX$360,(AM$4-1979)*4+AM$1+2,FALSE)</f>
        <v>50744</v>
      </c>
      <c r="AN64" s="4">
        <f>VLOOKUP($B64,Data!$A$3:$EX$360,(AN$4-1979)*4+AN$1+2,FALSE)</f>
        <v>0</v>
      </c>
    </row>
    <row r="65" spans="1:40" collapsed="1">
      <c r="A65" s="7" t="s">
        <v>25</v>
      </c>
      <c r="B65" s="4" t="s">
        <v>260</v>
      </c>
      <c r="C65" s="11">
        <f>VLOOKUP($B65,Data!$A$3:$EX$360,(C$4-1979)*4+C$1+2,FALSE)</f>
        <v>0</v>
      </c>
      <c r="D65" s="11">
        <f>VLOOKUP($B65,Data!$A$3:$EX$360,(D$4-1979)*4+D$1+2,FALSE)</f>
        <v>0</v>
      </c>
      <c r="E65" s="11">
        <f>VLOOKUP($B65,Data!$A$3:$EX$360,(E$4-1979)*4+E$1+2,FALSE)</f>
        <v>0</v>
      </c>
      <c r="F65" s="11">
        <f>VLOOKUP($B65,Data!$A$3:$EX$360,(F$4-1979)*4+F$1+2,FALSE)</f>
        <v>0</v>
      </c>
      <c r="G65" s="11">
        <f>VLOOKUP($B65,Data!$A$3:$EX$360,(G$4-1979)*4+G$1+2,FALSE)</f>
        <v>0</v>
      </c>
      <c r="H65" s="11">
        <f>VLOOKUP($B65,Data!$A$3:$EX$360,(H$4-1979)*4+H$1+2,FALSE)</f>
        <v>0</v>
      </c>
      <c r="I65" s="11">
        <f>VLOOKUP($B65,Data!$A$3:$EX$360,(I$4-1979)*4+I$1+2,FALSE)</f>
        <v>0</v>
      </c>
      <c r="J65" s="11">
        <f>VLOOKUP($B65,Data!$A$3:$EX$360,(J$4-1979)*4+J$1+2,FALSE)</f>
        <v>0</v>
      </c>
      <c r="K65" s="11">
        <f>VLOOKUP($B65,Data!$A$3:$EX$360,(K$4-1979)*4+K$1+2,FALSE)</f>
        <v>0</v>
      </c>
      <c r="L65" s="11">
        <f>VLOOKUP($B65,Data!$A$3:$EX$360,(L$4-1979)*4+L$1+2,FALSE)</f>
        <v>0</v>
      </c>
      <c r="M65" s="11">
        <f>VLOOKUP($B65,Data!$A$3:$EX$360,(M$4-1979)*4+M$1+2,FALSE)</f>
        <v>0</v>
      </c>
      <c r="N65" s="11">
        <f>VLOOKUP($B65,Data!$A$3:$EX$360,(N$4-1979)*4+N$1+2,FALSE)</f>
        <v>0</v>
      </c>
      <c r="O65" s="11">
        <f>VLOOKUP($B65,Data!$A$3:$EX$360,(O$4-1979)*4+O$1+2,FALSE)</f>
        <v>0</v>
      </c>
      <c r="P65" s="11">
        <f>VLOOKUP($B65,Data!$A$3:$EX$360,(P$4-1979)*4+P$1+2,FALSE)</f>
        <v>0</v>
      </c>
      <c r="Q65" s="11">
        <f>VLOOKUP($B65,Data!$A$3:$EX$360,(Q$4-1979)*4+Q$1+2,FALSE)</f>
        <v>0</v>
      </c>
      <c r="R65" s="11">
        <f>VLOOKUP($B65,Data!$A$3:$EX$360,(R$4-1979)*4+R$1+2,FALSE)</f>
        <v>0</v>
      </c>
      <c r="S65" s="11">
        <f>VLOOKUP($B65,Data!$A$3:$EX$360,(S$4-1979)*4+S$1+2,FALSE)</f>
        <v>0</v>
      </c>
      <c r="T65" s="11">
        <f>VLOOKUP($B65,Data!$A$3:$EX$360,(T$4-1979)*4+T$1+2,FALSE)</f>
        <v>0</v>
      </c>
      <c r="U65" s="11">
        <f>VLOOKUP($B65,Data!$A$3:$EX$360,(U$4-1979)*4+U$1+2,FALSE)</f>
        <v>0</v>
      </c>
      <c r="V65" s="11">
        <f>VLOOKUP($B65,Data!$A$3:$EX$360,(V$4-1979)*4+V$1+2,FALSE)</f>
        <v>0</v>
      </c>
      <c r="W65" s="11">
        <f>VLOOKUP($B65,Data!$A$3:$EX$360,(W$4-1979)*4+W$1+2,FALSE)</f>
        <v>0</v>
      </c>
      <c r="X65" s="11">
        <f>VLOOKUP($B65,Data!$A$3:$EX$360,(X$4-1979)*4+X$1+2,FALSE)</f>
        <v>0</v>
      </c>
      <c r="Y65" s="11">
        <f>VLOOKUP($B65,Data!$A$3:$EX$360,(Y$4-1979)*4+Y$1+2,FALSE)</f>
        <v>0</v>
      </c>
      <c r="Z65" s="11">
        <f>VLOOKUP($B65,Data!$A$3:$EX$360,(Z$4-1979)*4+Z$1+2,FALSE)</f>
        <v>15369</v>
      </c>
      <c r="AA65" s="11">
        <f>VLOOKUP($B65,Data!$A$3:$EX$360,(AA$4-1979)*4+AA$1+2,FALSE)</f>
        <v>34980</v>
      </c>
      <c r="AB65" s="11">
        <f>VLOOKUP($B65,Data!$A$3:$EX$360,(AB$4-1979)*4+AB$1+2,FALSE)</f>
        <v>52372</v>
      </c>
      <c r="AC65" s="11">
        <f>VLOOKUP($B65,Data!$A$3:$EX$360,(AC$4-1979)*4+AC$1+2,FALSE)</f>
        <v>75388</v>
      </c>
      <c r="AD65" s="11">
        <f>VLOOKUP($B65,Data!$A$3:$EX$360,(AD$4-1979)*4+AD$1+2,FALSE)</f>
        <v>93469</v>
      </c>
      <c r="AE65" s="11">
        <f>VLOOKUP($B65,Data!$A$3:$EX$360,(AE$4-1979)*4+AE$1+2,FALSE)</f>
        <v>137344</v>
      </c>
      <c r="AF65" s="11">
        <f>VLOOKUP($B65,Data!$A$3:$EX$360,(AF$4-1979)*4+AF$1+2,FALSE)</f>
        <v>163846</v>
      </c>
      <c r="AG65" s="11">
        <f>VLOOKUP($B65,Data!$A$3:$EX$360,(AG$4-1979)*4+AG$1+2,FALSE)</f>
        <v>180413</v>
      </c>
      <c r="AH65" s="11">
        <f>VLOOKUP($B65,Data!$A$3:$EX$360,(AH$4-1979)*4+AH$1+2,FALSE)</f>
        <v>202897</v>
      </c>
      <c r="AI65" s="11">
        <f>VLOOKUP($B65,Data!$A$3:$EX$360,(AI$4-1979)*4+AI$1+2,FALSE)</f>
        <v>221428</v>
      </c>
      <c r="AJ65" s="11">
        <f>VLOOKUP($B65,Data!$A$3:$EX$360,(AJ$4-1979)*4+AJ$1+2,FALSE)</f>
        <v>234774</v>
      </c>
      <c r="AK65" s="11">
        <f>VLOOKUP($B65,Data!$A$3:$EX$360,(AK$4-1979)*4+AK$1+2,FALSE)</f>
        <v>246931</v>
      </c>
      <c r="AL65" s="11">
        <f>VLOOKUP($B65,Data!$A$3:$EX$360,(AL$4-1979)*4+AL$1+2,FALSE)</f>
        <v>257309</v>
      </c>
      <c r="AM65" s="11">
        <f>VLOOKUP($B65,Data!$A$3:$EX$360,(AM$4-1979)*4+AM$1+2,FALSE)</f>
        <v>264694</v>
      </c>
      <c r="AN65" s="4">
        <f>VLOOKUP($B65,Data!$A$3:$EX$360,(AN$4-1979)*4+AN$1+2,FALSE)</f>
        <v>0</v>
      </c>
    </row>
    <row r="66" spans="1:40">
      <c r="A66" s="7" t="s">
        <v>272</v>
      </c>
      <c r="B66" s="4" t="s">
        <v>401</v>
      </c>
      <c r="C66" s="11">
        <f>VLOOKUP("FL343073005.Q",Data!$A$3:$EX$360,(C$4-1979)*4+C$1+2,FALSE)+VLOOKUP("FL223073045.Q",Data!$A$3:$EX$360,(C$4-1979)*4+C$1+2,FALSE)</f>
        <v>631334</v>
      </c>
      <c r="D66" s="11">
        <f>VLOOKUP("FL343073005.Q",Data!$A$3:$EX$360,(D$4-1979)*4+D$1+2,FALSE)+VLOOKUP("FL223073045.Q",Data!$A$3:$EX$360,(D$4-1979)*4+D$1+2,FALSE)</f>
        <v>652499</v>
      </c>
      <c r="E66" s="11">
        <f>VLOOKUP("FL343073005.Q",Data!$A$3:$EX$360,(E$4-1979)*4+E$1+2,FALSE)+VLOOKUP("FL223073045.Q",Data!$A$3:$EX$360,(E$4-1979)*4+E$1+2,FALSE)</f>
        <v>695781</v>
      </c>
      <c r="F66" s="11">
        <f>VLOOKUP("FL343073005.Q",Data!$A$3:$EX$360,(F$4-1979)*4+F$1+2,FALSE)+VLOOKUP("FL223073045.Q",Data!$A$3:$EX$360,(F$4-1979)*4+F$1+2,FALSE)</f>
        <v>733851</v>
      </c>
      <c r="G66" s="11">
        <f>VLOOKUP("FL343073005.Q",Data!$A$3:$EX$360,(G$4-1979)*4+G$1+2,FALSE)+VLOOKUP("FL223073045.Q",Data!$A$3:$EX$360,(G$4-1979)*4+G$1+2,FALSE)</f>
        <v>756561</v>
      </c>
      <c r="H66" s="11">
        <f>VLOOKUP("FL343073005.Q",Data!$A$3:$EX$360,(H$4-1979)*4+H$1+2,FALSE)+VLOOKUP("FL223073045.Q",Data!$A$3:$EX$360,(H$4-1979)*4+H$1+2,FALSE)</f>
        <v>780151</v>
      </c>
      <c r="I66" s="11">
        <f>VLOOKUP("FL343073005.Q",Data!$A$3:$EX$360,(I$4-1979)*4+I$1+2,FALSE)+VLOOKUP("FL223073045.Q",Data!$A$3:$EX$360,(I$4-1979)*4+I$1+2,FALSE)</f>
        <v>782495</v>
      </c>
      <c r="J66" s="11">
        <f>VLOOKUP("FL343073005.Q",Data!$A$3:$EX$360,(J$4-1979)*4+J$1+2,FALSE)+VLOOKUP("FL223073045.Q",Data!$A$3:$EX$360,(J$4-1979)*4+J$1+2,FALSE)</f>
        <v>793366</v>
      </c>
      <c r="K66" s="11">
        <f>VLOOKUP("FL343073005.Q",Data!$A$3:$EX$360,(K$4-1979)*4+K$1+2,FALSE)+VLOOKUP("FL223073045.Q",Data!$A$3:$EX$360,(K$4-1979)*4+K$1+2,FALSE)</f>
        <v>812324</v>
      </c>
      <c r="L66" s="11">
        <f>VLOOKUP("FL343073005.Q",Data!$A$3:$EX$360,(L$4-1979)*4+L$1+2,FALSE)+VLOOKUP("FL223073045.Q",Data!$A$3:$EX$360,(L$4-1979)*4+L$1+2,FALSE)</f>
        <v>820174</v>
      </c>
      <c r="M66" s="11">
        <f>VLOOKUP("FL343073005.Q",Data!$A$3:$EX$360,(M$4-1979)*4+M$1+2,FALSE)+VLOOKUP("FL223073045.Q",Data!$A$3:$EX$360,(M$4-1979)*4+M$1+2,FALSE)</f>
        <v>883769</v>
      </c>
      <c r="N66" s="11">
        <f>VLOOKUP("FL343073005.Q",Data!$A$3:$EX$360,(N$4-1979)*4+N$1+2,FALSE)+VLOOKUP("FL223073045.Q",Data!$A$3:$EX$360,(N$4-1979)*4+N$1+2,FALSE)</f>
        <v>950199</v>
      </c>
      <c r="O66" s="11">
        <f>VLOOKUP("FL343073005.Q",Data!$A$3:$EX$360,(O$4-1979)*4+O$1+2,FALSE)+VLOOKUP("FL223073045.Q",Data!$A$3:$EX$360,(O$4-1979)*4+O$1+2,FALSE)</f>
        <v>931079</v>
      </c>
      <c r="P66" s="11">
        <f>VLOOKUP("FL343073005.Q",Data!$A$3:$EX$360,(P$4-1979)*4+P$1+2,FALSE)+VLOOKUP("FL223073045.Q",Data!$A$3:$EX$360,(P$4-1979)*4+P$1+2,FALSE)</f>
        <v>1079258</v>
      </c>
      <c r="Q66" s="11">
        <f>VLOOKUP("FL343073005.Q",Data!$A$3:$EX$360,(Q$4-1979)*4+Q$1+2,FALSE)+VLOOKUP("FL223073045.Q",Data!$A$3:$EX$360,(Q$4-1979)*4+Q$1+2,FALSE)</f>
        <v>1084768</v>
      </c>
      <c r="R66" s="11">
        <f>VLOOKUP("FL343073005.Q",Data!$A$3:$EX$360,(R$4-1979)*4+R$1+2,FALSE)+VLOOKUP("FL223073045.Q",Data!$A$3:$EX$360,(R$4-1979)*4+R$1+2,FALSE)</f>
        <v>1159044</v>
      </c>
      <c r="S66" s="11">
        <f>VLOOKUP("FL343073005.Q",Data!$A$3:$EX$360,(S$4-1979)*4+S$1+2,FALSE)+VLOOKUP("FL223073045.Q",Data!$A$3:$EX$360,(S$4-1979)*4+S$1+2,FALSE)</f>
        <v>1094917</v>
      </c>
      <c r="T66" s="11">
        <f>VLOOKUP("FL343073005.Q",Data!$A$3:$EX$360,(T$4-1979)*4+T$1+2,FALSE)+VLOOKUP("FL223073045.Q",Data!$A$3:$EX$360,(T$4-1979)*4+T$1+2,FALSE)</f>
        <v>1014820</v>
      </c>
      <c r="U66" s="11">
        <f>VLOOKUP("FL343073005.Q",Data!$A$3:$EX$360,(U$4-1979)*4+U$1+2,FALSE)+VLOOKUP("FL223073045.Q",Data!$A$3:$EX$360,(U$4-1979)*4+U$1+2,FALSE)</f>
        <v>851464</v>
      </c>
      <c r="V66" s="11">
        <f>VLOOKUP("FL343073005.Q",Data!$A$3:$EX$360,(V$4-1979)*4+V$1+2,FALSE)+VLOOKUP("FL223073045.Q",Data!$A$3:$EX$360,(V$4-1979)*4+V$1+2,FALSE)</f>
        <v>770375</v>
      </c>
      <c r="W66" s="11">
        <f>VLOOKUP("FL343073005.Q",Data!$A$3:$EX$360,(W$4-1979)*4+W$1+2,FALSE)+VLOOKUP("FL223073045.Q",Data!$A$3:$EX$360,(W$4-1979)*4+W$1+2,FALSE)</f>
        <v>638480</v>
      </c>
      <c r="X66" s="11">
        <f>VLOOKUP("FL343073005.Q",Data!$A$3:$EX$360,(X$4-1979)*4+X$1+2,FALSE)+VLOOKUP("FL223073045.Q",Data!$A$3:$EX$360,(X$4-1979)*4+X$1+2,FALSE)</f>
        <v>871940</v>
      </c>
      <c r="Y66" s="11">
        <f>VLOOKUP("FL343073005.Q",Data!$A$3:$EX$360,(Y$4-1979)*4+Y$1+2,FALSE)+VLOOKUP("FL223073045.Q",Data!$A$3:$EX$360,(Y$4-1979)*4+Y$1+2,FALSE)</f>
        <v>1158199</v>
      </c>
      <c r="Z66" s="11">
        <f>VLOOKUP("FL343073005.Q",Data!$A$3:$EX$360,(Z$4-1979)*4+Z$1+2,FALSE)+VLOOKUP("FL223073045.Q",Data!$A$3:$EX$360,(Z$4-1979)*4+Z$1+2,FALSE)</f>
        <v>1663189</v>
      </c>
      <c r="AA66" s="11">
        <f>VLOOKUP("FL343073005.Q",Data!$A$3:$EX$360,(AA$4-1979)*4+AA$1+2,FALSE)+VLOOKUP("FL223073045.Q",Data!$A$3:$EX$360,(AA$4-1979)*4+AA$1+2,FALSE)</f>
        <v>1480320</v>
      </c>
      <c r="AB66" s="11">
        <f>VLOOKUP("FL343073005.Q",Data!$A$3:$EX$360,(AB$4-1979)*4+AB$1+2,FALSE)+VLOOKUP("FL223073045.Q",Data!$A$3:$EX$360,(AB$4-1979)*4+AB$1+2,FALSE)</f>
        <v>1686925</v>
      </c>
      <c r="AC66" s="11">
        <f>VLOOKUP("FL343073005.Q",Data!$A$3:$EX$360,(AC$4-1979)*4+AC$1+2,FALSE)+VLOOKUP("FL223073045.Q",Data!$A$3:$EX$360,(AC$4-1979)*4+AC$1+2,FALSE)</f>
        <v>1776442</v>
      </c>
      <c r="AD66" s="11">
        <f>VLOOKUP("FL343073005.Q",Data!$A$3:$EX$360,(AD$4-1979)*4+AD$1+2,FALSE)+VLOOKUP("FL223073045.Q",Data!$A$3:$EX$360,(AD$4-1979)*4+AD$1+2,FALSE)</f>
        <v>1744967</v>
      </c>
      <c r="AE66" s="11">
        <f>VLOOKUP("FL343073005.Q",Data!$A$3:$EX$360,(AE$4-1979)*4+AE$1+2,FALSE)+VLOOKUP("FL223073045.Q",Data!$A$3:$EX$360,(AE$4-1979)*4+AE$1+2,FALSE)</f>
        <v>1809675</v>
      </c>
      <c r="AF66" s="11">
        <f>VLOOKUP("FL343073005.Q",Data!$A$3:$EX$360,(AF$4-1979)*4+AF$1+2,FALSE)+VLOOKUP("FL223073045.Q",Data!$A$3:$EX$360,(AF$4-1979)*4+AF$1+2,FALSE)</f>
        <v>2868608</v>
      </c>
      <c r="AG66" s="11">
        <f>VLOOKUP("FL343073005.Q",Data!$A$3:$EX$360,(AG$4-1979)*4+AG$1+2,FALSE)+VLOOKUP("FL223073045.Q",Data!$A$3:$EX$360,(AG$4-1979)*4+AG$1+2,FALSE)</f>
        <v>2829186</v>
      </c>
      <c r="AH66" s="11">
        <f>VLOOKUP("FL343073005.Q",Data!$A$3:$EX$360,(AH$4-1979)*4+AH$1+2,FALSE)+VLOOKUP("FL223073045.Q",Data!$A$3:$EX$360,(AH$4-1979)*4+AH$1+2,FALSE)</f>
        <v>3185585</v>
      </c>
      <c r="AI66" s="11">
        <f>VLOOKUP("FL343073005.Q",Data!$A$3:$EX$360,(AI$4-1979)*4+AI$1+2,FALSE)+VLOOKUP("FL223073045.Q",Data!$A$3:$EX$360,(AI$4-1979)*4+AI$1+2,FALSE)</f>
        <v>3514538</v>
      </c>
      <c r="AJ66" s="11">
        <f>VLOOKUP("FL343073005.Q",Data!$A$3:$EX$360,(AJ$4-1979)*4+AJ$1+2,FALSE)+VLOOKUP("FL223073045.Q",Data!$A$3:$EX$360,(AJ$4-1979)*4+AJ$1+2,FALSE)</f>
        <v>3588845</v>
      </c>
      <c r="AK66" s="11">
        <f>VLOOKUP("FL343073005.Q",Data!$A$3:$EX$360,(AK$4-1979)*4+AK$1+2,FALSE)+VLOOKUP("FL223073045.Q",Data!$A$3:$EX$360,(AK$4-1979)*4+AK$1+2,FALSE)</f>
        <v>3223170</v>
      </c>
      <c r="AL66" s="11">
        <f>VLOOKUP("FL343073005.Q",Data!$A$3:$EX$360,(AL$4-1979)*4+AL$1+2,FALSE)+VLOOKUP("FL223073045.Q",Data!$A$3:$EX$360,(AL$4-1979)*4+AL$1+2,FALSE)</f>
        <v>3309993</v>
      </c>
      <c r="AM66" s="11">
        <f>VLOOKUP("FL343073005.Q",Data!$A$3:$EX$360,(AM$4-1979)*4+AM$1+2,FALSE)+VLOOKUP("FL223073045.Q",Data!$A$3:$EX$360,(AM$4-1979)*4+AM$1+2,FALSE)</f>
        <v>3653451</v>
      </c>
      <c r="AN66" s="4">
        <f>VLOOKUP("FL343073005.Q",Data!$A$3:$EX$360,(AN$4-1979)*4+AN$1+2,FALSE)+VLOOKUP("FL223073045.Q",Data!$A$3:$EX$360,(AN$4-1979)*4+AN$1+2,FALSE)</f>
        <v>0</v>
      </c>
    </row>
    <row r="67" spans="1:40">
      <c r="A67" s="7" t="s">
        <v>314</v>
      </c>
      <c r="B67" s="4" t="s">
        <v>625</v>
      </c>
      <c r="C67" s="11">
        <f>VLOOKUP("FL224190043.Q",Data!$A$3:$EX$360,(C$4-1979)*4+C$1+2,FALSE)+VLOOKUP("FL344190045.Q",Data!$A$3:$EX$360,(C$4-1979)*4+C$1+2,FALSE)-C66-C53-C55+VLOOKUP("FL343073053.Q",Data!$A$3:$EX$360,(C$4-1979)*4+C$1+2,FALSE)</f>
        <v>149820</v>
      </c>
      <c r="D67" s="11">
        <f>VLOOKUP("FL224190043.Q",Data!$A$3:$EX$360,(D$4-1979)*4+D$1+2,FALSE)+VLOOKUP("FL344190045.Q",Data!$A$3:$EX$360,(D$4-1979)*4+D$1+2,FALSE)-D66-D53-D55+VLOOKUP("FL343073053.Q",Data!$A$3:$EX$360,(D$4-1979)*4+D$1+2,FALSE)</f>
        <v>171834</v>
      </c>
      <c r="E67" s="11">
        <f>VLOOKUP("FL224190043.Q",Data!$A$3:$EX$360,(E$4-1979)*4+E$1+2,FALSE)+VLOOKUP("FL344190045.Q",Data!$A$3:$EX$360,(E$4-1979)*4+E$1+2,FALSE)-E66-E53-E55+VLOOKUP("FL343073053.Q",Data!$A$3:$EX$360,(E$4-1979)*4+E$1+2,FALSE)</f>
        <v>191226</v>
      </c>
      <c r="F67" s="11">
        <f>VLOOKUP("FL224190043.Q",Data!$A$3:$EX$360,(F$4-1979)*4+F$1+2,FALSE)+VLOOKUP("FL344190045.Q",Data!$A$3:$EX$360,(F$4-1979)*4+F$1+2,FALSE)-F66-F53-F55+VLOOKUP("FL343073053.Q",Data!$A$3:$EX$360,(F$4-1979)*4+F$1+2,FALSE)</f>
        <v>219604</v>
      </c>
      <c r="G67" s="11">
        <f>VLOOKUP("FL224190043.Q",Data!$A$3:$EX$360,(G$4-1979)*4+G$1+2,FALSE)+VLOOKUP("FL344190045.Q",Data!$A$3:$EX$360,(G$4-1979)*4+G$1+2,FALSE)-G66-G53-G55+VLOOKUP("FL343073053.Q",Data!$A$3:$EX$360,(G$4-1979)*4+G$1+2,FALSE)</f>
        <v>251117</v>
      </c>
      <c r="H67" s="11">
        <f>VLOOKUP("FL224190043.Q",Data!$A$3:$EX$360,(H$4-1979)*4+H$1+2,FALSE)+VLOOKUP("FL344190045.Q",Data!$A$3:$EX$360,(H$4-1979)*4+H$1+2,FALSE)-H66-H53-H55+VLOOKUP("FL343073053.Q",Data!$A$3:$EX$360,(H$4-1979)*4+H$1+2,FALSE)</f>
        <v>279573</v>
      </c>
      <c r="I67" s="11">
        <f>VLOOKUP("FL224190043.Q",Data!$A$3:$EX$360,(I$4-1979)*4+I$1+2,FALSE)+VLOOKUP("FL344190045.Q",Data!$A$3:$EX$360,(I$4-1979)*4+I$1+2,FALSE)-I66-I53-I55+VLOOKUP("FL343073053.Q",Data!$A$3:$EX$360,(I$4-1979)*4+I$1+2,FALSE)</f>
        <v>318619</v>
      </c>
      <c r="J67" s="11">
        <f>VLOOKUP("FL224190043.Q",Data!$A$3:$EX$360,(J$4-1979)*4+J$1+2,FALSE)+VLOOKUP("FL344190045.Q",Data!$A$3:$EX$360,(J$4-1979)*4+J$1+2,FALSE)-J66-J53-J55+VLOOKUP("FL343073053.Q",Data!$A$3:$EX$360,(J$4-1979)*4+J$1+2,FALSE)</f>
        <v>364624</v>
      </c>
      <c r="K67" s="11">
        <f>VLOOKUP("FL224190043.Q",Data!$A$3:$EX$360,(K$4-1979)*4+K$1+2,FALSE)+VLOOKUP("FL344190045.Q",Data!$A$3:$EX$360,(K$4-1979)*4+K$1+2,FALSE)-K66-K53-K55+VLOOKUP("FL343073053.Q",Data!$A$3:$EX$360,(K$4-1979)*4+K$1+2,FALSE)</f>
        <v>397493</v>
      </c>
      <c r="L67" s="11">
        <f>VLOOKUP("FL224190043.Q",Data!$A$3:$EX$360,(L$4-1979)*4+L$1+2,FALSE)+VLOOKUP("FL344190045.Q",Data!$A$3:$EX$360,(L$4-1979)*4+L$1+2,FALSE)-L66-L53-L55+VLOOKUP("FL343073053.Q",Data!$A$3:$EX$360,(L$4-1979)*4+L$1+2,FALSE)</f>
        <v>451993</v>
      </c>
      <c r="M67" s="11">
        <f>VLOOKUP("FL224190043.Q",Data!$A$3:$EX$360,(M$4-1979)*4+M$1+2,FALSE)+VLOOKUP("FL344190045.Q",Data!$A$3:$EX$360,(M$4-1979)*4+M$1+2,FALSE)-M66-M53-M55+VLOOKUP("FL343073053.Q",Data!$A$3:$EX$360,(M$4-1979)*4+M$1+2,FALSE)</f>
        <v>553330</v>
      </c>
      <c r="N67" s="11">
        <f>VLOOKUP("FL224190043.Q",Data!$A$3:$EX$360,(N$4-1979)*4+N$1+2,FALSE)+VLOOKUP("FL344190045.Q",Data!$A$3:$EX$360,(N$4-1979)*4+N$1+2,FALSE)-N66-N53-N55+VLOOKUP("FL343073053.Q",Data!$A$3:$EX$360,(N$4-1979)*4+N$1+2,FALSE)</f>
        <v>573031</v>
      </c>
      <c r="O67" s="11">
        <f>VLOOKUP("FL224190043.Q",Data!$A$3:$EX$360,(O$4-1979)*4+O$1+2,FALSE)+VLOOKUP("FL344190045.Q",Data!$A$3:$EX$360,(O$4-1979)*4+O$1+2,FALSE)-O66-O53-O55+VLOOKUP("FL343073053.Q",Data!$A$3:$EX$360,(O$4-1979)*4+O$1+2,FALSE)</f>
        <v>701548</v>
      </c>
      <c r="P67" s="11">
        <f>VLOOKUP("FL224190043.Q",Data!$A$3:$EX$360,(P$4-1979)*4+P$1+2,FALSE)+VLOOKUP("FL344190045.Q",Data!$A$3:$EX$360,(P$4-1979)*4+P$1+2,FALSE)-P66-P53-P55+VLOOKUP("FL343073053.Q",Data!$A$3:$EX$360,(P$4-1979)*4+P$1+2,FALSE)</f>
        <v>753955</v>
      </c>
      <c r="Q67" s="11">
        <f>VLOOKUP("FL224190043.Q",Data!$A$3:$EX$360,(Q$4-1979)*4+Q$1+2,FALSE)+VLOOKUP("FL344190045.Q",Data!$A$3:$EX$360,(Q$4-1979)*4+Q$1+2,FALSE)-Q66-Q53-Q55+VLOOKUP("FL343073053.Q",Data!$A$3:$EX$360,(Q$4-1979)*4+Q$1+2,FALSE)</f>
        <v>847679</v>
      </c>
      <c r="R67" s="11">
        <f>VLOOKUP("FL224190043.Q",Data!$A$3:$EX$360,(R$4-1979)*4+R$1+2,FALSE)+VLOOKUP("FL344190045.Q",Data!$A$3:$EX$360,(R$4-1979)*4+R$1+2,FALSE)-R66-R53-R55+VLOOKUP("FL343073053.Q",Data!$A$3:$EX$360,(R$4-1979)*4+R$1+2,FALSE)</f>
        <v>901040</v>
      </c>
      <c r="S67" s="11">
        <f>VLOOKUP("FL224190043.Q",Data!$A$3:$EX$360,(S$4-1979)*4+S$1+2,FALSE)+VLOOKUP("FL344190045.Q",Data!$A$3:$EX$360,(S$4-1979)*4+S$1+2,FALSE)-S66-S53-S55+VLOOKUP("FL343073053.Q",Data!$A$3:$EX$360,(S$4-1979)*4+S$1+2,FALSE)</f>
        <v>1144423</v>
      </c>
      <c r="T67" s="11">
        <f>VLOOKUP("FL224190043.Q",Data!$A$3:$EX$360,(T$4-1979)*4+T$1+2,FALSE)+VLOOKUP("FL344190045.Q",Data!$A$3:$EX$360,(T$4-1979)*4+T$1+2,FALSE)-T66-T53-T55+VLOOKUP("FL343073053.Q",Data!$A$3:$EX$360,(T$4-1979)*4+T$1+2,FALSE)</f>
        <v>1325317</v>
      </c>
      <c r="U67" s="11">
        <f>VLOOKUP("FL224190043.Q",Data!$A$3:$EX$360,(U$4-1979)*4+U$1+2,FALSE)+VLOOKUP("FL344190045.Q",Data!$A$3:$EX$360,(U$4-1979)*4+U$1+2,FALSE)-U66-U53-U55+VLOOKUP("FL343073053.Q",Data!$A$3:$EX$360,(U$4-1979)*4+U$1+2,FALSE)</f>
        <v>1604768</v>
      </c>
      <c r="V67" s="11">
        <f>VLOOKUP("FL224190043.Q",Data!$A$3:$EX$360,(V$4-1979)*4+V$1+2,FALSE)+VLOOKUP("FL344190045.Q",Data!$A$3:$EX$360,(V$4-1979)*4+V$1+2,FALSE)-V66-V53-V55+VLOOKUP("FL343073053.Q",Data!$A$3:$EX$360,(V$4-1979)*4+V$1+2,FALSE)</f>
        <v>1847862</v>
      </c>
      <c r="W67" s="11">
        <f>VLOOKUP("FL224190043.Q",Data!$A$3:$EX$360,(W$4-1979)*4+W$1+2,FALSE)+VLOOKUP("FL344190045.Q",Data!$A$3:$EX$360,(W$4-1979)*4+W$1+2,FALSE)-W66-W53-W55+VLOOKUP("FL343073053.Q",Data!$A$3:$EX$360,(W$4-1979)*4+W$1+2,FALSE)</f>
        <v>2164869</v>
      </c>
      <c r="X67" s="11">
        <f>VLOOKUP("FL224190043.Q",Data!$A$3:$EX$360,(X$4-1979)*4+X$1+2,FALSE)+VLOOKUP("FL344190045.Q",Data!$A$3:$EX$360,(X$4-1979)*4+X$1+2,FALSE)-X66-X53-X55+VLOOKUP("FL343073053.Q",Data!$A$3:$EX$360,(X$4-1979)*4+X$1+2,FALSE)</f>
        <v>2159670</v>
      </c>
      <c r="Y67" s="11">
        <f>VLOOKUP("FL224190043.Q",Data!$A$3:$EX$360,(Y$4-1979)*4+Y$1+2,FALSE)+VLOOKUP("FL344190045.Q",Data!$A$3:$EX$360,(Y$4-1979)*4+Y$1+2,FALSE)-Y66-Y53-Y55+VLOOKUP("FL343073053.Q",Data!$A$3:$EX$360,(Y$4-1979)*4+Y$1+2,FALSE)</f>
        <v>2093740</v>
      </c>
      <c r="Z67" s="11">
        <f>VLOOKUP("FL224190043.Q",Data!$A$3:$EX$360,(Z$4-1979)*4+Z$1+2,FALSE)+VLOOKUP("FL344190045.Q",Data!$A$3:$EX$360,(Z$4-1979)*4+Z$1+2,FALSE)-Z66-Z53-Z55+VLOOKUP("FL343073053.Q",Data!$A$3:$EX$360,(Z$4-1979)*4+Z$1+2,FALSE)</f>
        <v>1822526</v>
      </c>
      <c r="AA67" s="11">
        <f>VLOOKUP("FL224190043.Q",Data!$A$3:$EX$360,(AA$4-1979)*4+AA$1+2,FALSE)+VLOOKUP("FL344190045.Q",Data!$A$3:$EX$360,(AA$4-1979)*4+AA$1+2,FALSE)-AA66-AA53-AA55+VLOOKUP("FL343073053.Q",Data!$A$3:$EX$360,(AA$4-1979)*4+AA$1+2,FALSE)</f>
        <v>2263997</v>
      </c>
      <c r="AB67" s="11">
        <f>VLOOKUP("FL224190043.Q",Data!$A$3:$EX$360,(AB$4-1979)*4+AB$1+2,FALSE)+VLOOKUP("FL344190045.Q",Data!$A$3:$EX$360,(AB$4-1979)*4+AB$1+2,FALSE)-AB66-AB53-AB55+VLOOKUP("FL343073053.Q",Data!$A$3:$EX$360,(AB$4-1979)*4+AB$1+2,FALSE)</f>
        <v>2490685</v>
      </c>
      <c r="AC67" s="11">
        <f>VLOOKUP("FL224190043.Q",Data!$A$3:$EX$360,(AC$4-1979)*4+AC$1+2,FALSE)+VLOOKUP("FL344190045.Q",Data!$A$3:$EX$360,(AC$4-1979)*4+AC$1+2,FALSE)-AC66-AC53-AC55+VLOOKUP("FL343073053.Q",Data!$A$3:$EX$360,(AC$4-1979)*4+AC$1+2,FALSE)</f>
        <v>2656841</v>
      </c>
      <c r="AD67" s="11">
        <f>VLOOKUP("FL224190043.Q",Data!$A$3:$EX$360,(AD$4-1979)*4+AD$1+2,FALSE)+VLOOKUP("FL344190045.Q",Data!$A$3:$EX$360,(AD$4-1979)*4+AD$1+2,FALSE)-AD66-AD53-AD55+VLOOKUP("FL343073053.Q",Data!$A$3:$EX$360,(AD$4-1979)*4+AD$1+2,FALSE)</f>
        <v>3003198</v>
      </c>
      <c r="AE67" s="11">
        <f>VLOOKUP("FL224190043.Q",Data!$A$3:$EX$360,(AE$4-1979)*4+AE$1+2,FALSE)+VLOOKUP("FL344190045.Q",Data!$A$3:$EX$360,(AE$4-1979)*4+AE$1+2,FALSE)-AE66-AE53-AE55+VLOOKUP("FL343073053.Q",Data!$A$3:$EX$360,(AE$4-1979)*4+AE$1+2,FALSE)</f>
        <v>3178300</v>
      </c>
      <c r="AF67" s="11">
        <f>VLOOKUP("FL224190043.Q",Data!$A$3:$EX$360,(AF$4-1979)*4+AF$1+2,FALSE)+VLOOKUP("FL344190045.Q",Data!$A$3:$EX$360,(AF$4-1979)*4+AF$1+2,FALSE)-AF66-AF53-AF55+VLOOKUP("FL343073053.Q",Data!$A$3:$EX$360,(AF$4-1979)*4+AF$1+2,FALSE)</f>
        <v>2353187</v>
      </c>
      <c r="AG67" s="11">
        <f>VLOOKUP("FL224190043.Q",Data!$A$3:$EX$360,(AG$4-1979)*4+AG$1+2,FALSE)+VLOOKUP("FL344190045.Q",Data!$A$3:$EX$360,(AG$4-1979)*4+AG$1+2,FALSE)-AG66-AG53-AG55+VLOOKUP("FL343073053.Q",Data!$A$3:$EX$360,(AG$4-1979)*4+AG$1+2,FALSE)</f>
        <v>2597304</v>
      </c>
      <c r="AH67" s="11">
        <f>VLOOKUP("FL224190043.Q",Data!$A$3:$EX$360,(AH$4-1979)*4+AH$1+2,FALSE)+VLOOKUP("FL344190045.Q",Data!$A$3:$EX$360,(AH$4-1979)*4+AH$1+2,FALSE)-AH66-AH53-AH55+VLOOKUP("FL343073053.Q",Data!$A$3:$EX$360,(AH$4-1979)*4+AH$1+2,FALSE)</f>
        <v>2814333</v>
      </c>
      <c r="AI67" s="11">
        <f>VLOOKUP("FL224190043.Q",Data!$A$3:$EX$360,(AI$4-1979)*4+AI$1+2,FALSE)+VLOOKUP("FL344190045.Q",Data!$A$3:$EX$360,(AI$4-1979)*4+AI$1+2,FALSE)-AI66-AI53-AI55+VLOOKUP("FL343073053.Q",Data!$A$3:$EX$360,(AI$4-1979)*4+AI$1+2,FALSE)</f>
        <v>2690350</v>
      </c>
      <c r="AJ67" s="11">
        <f>VLOOKUP("FL224190043.Q",Data!$A$3:$EX$360,(AJ$4-1979)*4+AJ$1+2,FALSE)+VLOOKUP("FL344190045.Q",Data!$A$3:$EX$360,(AJ$4-1979)*4+AJ$1+2,FALSE)-AJ66-AJ53-AJ55+VLOOKUP("FL343073053.Q",Data!$A$3:$EX$360,(AJ$4-1979)*4+AJ$1+2,FALSE)</f>
        <v>2838191</v>
      </c>
      <c r="AK67" s="11">
        <f>VLOOKUP("FL224190043.Q",Data!$A$3:$EX$360,(AK$4-1979)*4+AK$1+2,FALSE)+VLOOKUP("FL344190045.Q",Data!$A$3:$EX$360,(AK$4-1979)*4+AK$1+2,FALSE)-AK66-AK53-AK55+VLOOKUP("FL343073053.Q",Data!$A$3:$EX$360,(AK$4-1979)*4+AK$1+2,FALSE)</f>
        <v>3374559</v>
      </c>
      <c r="AL67" s="11">
        <f>VLOOKUP("FL224190043.Q",Data!$A$3:$EX$360,(AL$4-1979)*4+AL$1+2,FALSE)+VLOOKUP("FL344190045.Q",Data!$A$3:$EX$360,(AL$4-1979)*4+AL$1+2,FALSE)-AL66-AL53-AL55+VLOOKUP("FL343073053.Q",Data!$A$3:$EX$360,(AL$4-1979)*4+AL$1+2,FALSE)</f>
        <v>3561983</v>
      </c>
      <c r="AM67" s="11">
        <f>VLOOKUP("FL224190043.Q",Data!$A$3:$EX$360,(AM$4-1979)*4+AM$1+2,FALSE)+VLOOKUP("FL344190045.Q",Data!$A$3:$EX$360,(AM$4-1979)*4+AM$1+2,FALSE)-AM66-AM53-AM55+VLOOKUP("FL343073053.Q",Data!$A$3:$EX$360,(AM$4-1979)*4+AM$1+2,FALSE)</f>
        <v>3501492</v>
      </c>
      <c r="AN67" s="4">
        <f>VLOOKUP("FL224190043.Q",Data!$A$3:$EX$360,(AN$4-1979)*4+AN$1+2,FALSE)+VLOOKUP("FL344190045.Q",Data!$A$3:$EX$360,(AN$4-1979)*4+AN$1+2,FALSE)-VLOOKUP("FL343073005.Q",Data!$A$3:$EX$360,(AN$4-1979)*4+AN$1+2,FALSE)-VLOOKUP("FL223073045.Q",Data!$A$3:$EX$360,(AN$4-1979)*4+AN$1+2,FALSE)-AN53-AN55+VLOOKUP("FL343073053.Q",Data!$A$3:$EX$360,(AN$4-1979)*4+AN$1+2,FALSE)</f>
        <v>0</v>
      </c>
    </row>
    <row r="68" spans="1:40">
      <c r="A68" s="21" t="s">
        <v>2</v>
      </c>
      <c r="B68" s="22" t="s">
        <v>646</v>
      </c>
      <c r="C68" s="23">
        <f>VLOOKUP("FL314190005.Q",Data!$A$3:$EX$360,(C$4-1979)*4+C$1+2,FALSE)+VLOOKUP("FL214190005.Q",Data!$A$3:$EX$360,(C$4-1979)*4+C$1+2,FALSE)-VLOOKUP("FL213061105.Q",Data!$A$3:$EX$360,(C$4-1979)*4+C$1+2,FALSE)-VLOOKUP("FL213062003.Q",Data!$A$3:$EX$360,(C$4-1979)*4+C$1+2,FALSE)+VLOOKUP("FL344190045.Q",Data!$A$3:$EX$360,(C$4-1979)*4+C$1+2,FALSE)+VLOOKUP("FL224190043.Q",Data!$A$3:$EX$360,(C$4-1979)*4+C$1+2,FALSE)-VLOOKUP("FL223073045.Q",Data!$A$3:$EX$360,(C$4-1979)*4+C$1+2,FALSE)-VLOOKUP("FL343061165.Q",Data!$A$3:$EX$360,(C$4-1979)*4+C$1+2,FALSE)-VLOOKUP("FL223061143.Q",Data!$A$3:$EX$360,(C$4-1979)*4+C$1+2,FALSE)-VLOOKUP("FL223062043.Q",Data!$A$3:$EX$360,(C$4-1979)*4+C$1+2,FALSE)-VLOOKUP("FL343073005.Q",Data!$A$3:$EX$360,(C$4-1979)*4+C$1+2,FALSE)-VLOOKUP("FL213169203.Q",Data!$A$3:$EX$360,(C$4-1979)*4+C$1+2,FALSE)+VLOOKUP("FL343073053.Q",Data!$A$3:$EX$360,(C$4-1979)*4+C$1+2,FALSE)</f>
        <v>1842847</v>
      </c>
      <c r="D68" s="23">
        <f>VLOOKUP("FL314190005.Q",Data!$A$3:$EX$360,(D$4-1979)*4+D$1+2,FALSE)+VLOOKUP("FL214190005.Q",Data!$A$3:$EX$360,(D$4-1979)*4+D$1+2,FALSE)-VLOOKUP("FL213061105.Q",Data!$A$3:$EX$360,(D$4-1979)*4+D$1+2,FALSE)-VLOOKUP("FL213062003.Q",Data!$A$3:$EX$360,(D$4-1979)*4+D$1+2,FALSE)+VLOOKUP("FL344190045.Q",Data!$A$3:$EX$360,(D$4-1979)*4+D$1+2,FALSE)+VLOOKUP("FL224190043.Q",Data!$A$3:$EX$360,(D$4-1979)*4+D$1+2,FALSE)-VLOOKUP("FL223073045.Q",Data!$A$3:$EX$360,(D$4-1979)*4+D$1+2,FALSE)-VLOOKUP("FL343061165.Q",Data!$A$3:$EX$360,(D$4-1979)*4+D$1+2,FALSE)-VLOOKUP("FL223061143.Q",Data!$A$3:$EX$360,(D$4-1979)*4+D$1+2,FALSE)-VLOOKUP("FL223062043.Q",Data!$A$3:$EX$360,(D$4-1979)*4+D$1+2,FALSE)-VLOOKUP("FL343073005.Q",Data!$A$3:$EX$360,(D$4-1979)*4+D$1+2,FALSE)-VLOOKUP("FL213169203.Q",Data!$A$3:$EX$360,(D$4-1979)*4+D$1+2,FALSE)+VLOOKUP("FL343073053.Q",Data!$A$3:$EX$360,(D$4-1979)*4+D$1+2,FALSE)</f>
        <v>1996499</v>
      </c>
      <c r="E68" s="23">
        <f>VLOOKUP("FL314190005.Q",Data!$A$3:$EX$360,(E$4-1979)*4+E$1+2,FALSE)+VLOOKUP("FL214190005.Q",Data!$A$3:$EX$360,(E$4-1979)*4+E$1+2,FALSE)-VLOOKUP("FL213061105.Q",Data!$A$3:$EX$360,(E$4-1979)*4+E$1+2,FALSE)-VLOOKUP("FL213062003.Q",Data!$A$3:$EX$360,(E$4-1979)*4+E$1+2,FALSE)+VLOOKUP("FL344190045.Q",Data!$A$3:$EX$360,(E$4-1979)*4+E$1+2,FALSE)+VLOOKUP("FL224190043.Q",Data!$A$3:$EX$360,(E$4-1979)*4+E$1+2,FALSE)-VLOOKUP("FL223073045.Q",Data!$A$3:$EX$360,(E$4-1979)*4+E$1+2,FALSE)-VLOOKUP("FL343061165.Q",Data!$A$3:$EX$360,(E$4-1979)*4+E$1+2,FALSE)-VLOOKUP("FL223061143.Q",Data!$A$3:$EX$360,(E$4-1979)*4+E$1+2,FALSE)-VLOOKUP("FL223062043.Q",Data!$A$3:$EX$360,(E$4-1979)*4+E$1+2,FALSE)-VLOOKUP("FL343073005.Q",Data!$A$3:$EX$360,(E$4-1979)*4+E$1+2,FALSE)-VLOOKUP("FL213169203.Q",Data!$A$3:$EX$360,(E$4-1979)*4+E$1+2,FALSE)+VLOOKUP("FL343073053.Q",Data!$A$3:$EX$360,(E$4-1979)*4+E$1+2,FALSE)</f>
        <v>2175197</v>
      </c>
      <c r="F68" s="23">
        <f>VLOOKUP("FL314190005.Q",Data!$A$3:$EX$360,(F$4-1979)*4+F$1+2,FALSE)+VLOOKUP("FL214190005.Q",Data!$A$3:$EX$360,(F$4-1979)*4+F$1+2,FALSE)-VLOOKUP("FL213061105.Q",Data!$A$3:$EX$360,(F$4-1979)*4+F$1+2,FALSE)-VLOOKUP("FL213062003.Q",Data!$A$3:$EX$360,(F$4-1979)*4+F$1+2,FALSE)+VLOOKUP("FL344190045.Q",Data!$A$3:$EX$360,(F$4-1979)*4+F$1+2,FALSE)+VLOOKUP("FL224190043.Q",Data!$A$3:$EX$360,(F$4-1979)*4+F$1+2,FALSE)-VLOOKUP("FL223073045.Q",Data!$A$3:$EX$360,(F$4-1979)*4+F$1+2,FALSE)-VLOOKUP("FL343061165.Q",Data!$A$3:$EX$360,(F$4-1979)*4+F$1+2,FALSE)-VLOOKUP("FL223061143.Q",Data!$A$3:$EX$360,(F$4-1979)*4+F$1+2,FALSE)-VLOOKUP("FL223062043.Q",Data!$A$3:$EX$360,(F$4-1979)*4+F$1+2,FALSE)-VLOOKUP("FL343073005.Q",Data!$A$3:$EX$360,(F$4-1979)*4+F$1+2,FALSE)-VLOOKUP("FL213169203.Q",Data!$A$3:$EX$360,(F$4-1979)*4+F$1+2,FALSE)+VLOOKUP("FL343073053.Q",Data!$A$3:$EX$360,(F$4-1979)*4+F$1+2,FALSE)</f>
        <v>2451207</v>
      </c>
      <c r="G68" s="23">
        <f>VLOOKUP("FL314190005.Q",Data!$A$3:$EX$360,(G$4-1979)*4+G$1+2,FALSE)+VLOOKUP("FL214190005.Q",Data!$A$3:$EX$360,(G$4-1979)*4+G$1+2,FALSE)-VLOOKUP("FL213061105.Q",Data!$A$3:$EX$360,(G$4-1979)*4+G$1+2,FALSE)-VLOOKUP("FL213062003.Q",Data!$A$3:$EX$360,(G$4-1979)*4+G$1+2,FALSE)+VLOOKUP("FL344190045.Q",Data!$A$3:$EX$360,(G$4-1979)*4+G$1+2,FALSE)+VLOOKUP("FL224190043.Q",Data!$A$3:$EX$360,(G$4-1979)*4+G$1+2,FALSE)-VLOOKUP("FL223073045.Q",Data!$A$3:$EX$360,(G$4-1979)*4+G$1+2,FALSE)-VLOOKUP("FL343061165.Q",Data!$A$3:$EX$360,(G$4-1979)*4+G$1+2,FALSE)-VLOOKUP("FL223061143.Q",Data!$A$3:$EX$360,(G$4-1979)*4+G$1+2,FALSE)-VLOOKUP("FL223062043.Q",Data!$A$3:$EX$360,(G$4-1979)*4+G$1+2,FALSE)-VLOOKUP("FL343073005.Q",Data!$A$3:$EX$360,(G$4-1979)*4+G$1+2,FALSE)-VLOOKUP("FL213169203.Q",Data!$A$3:$EX$360,(G$4-1979)*4+G$1+2,FALSE)+VLOOKUP("FL343073053.Q",Data!$A$3:$EX$360,(G$4-1979)*4+G$1+2,FALSE)</f>
        <v>2741160</v>
      </c>
      <c r="H68" s="23">
        <f>VLOOKUP("FL314190005.Q",Data!$A$3:$EX$360,(H$4-1979)*4+H$1+2,FALSE)+VLOOKUP("FL214190005.Q",Data!$A$3:$EX$360,(H$4-1979)*4+H$1+2,FALSE)-VLOOKUP("FL213061105.Q",Data!$A$3:$EX$360,(H$4-1979)*4+H$1+2,FALSE)-VLOOKUP("FL213062003.Q",Data!$A$3:$EX$360,(H$4-1979)*4+H$1+2,FALSE)+VLOOKUP("FL344190045.Q",Data!$A$3:$EX$360,(H$4-1979)*4+H$1+2,FALSE)+VLOOKUP("FL224190043.Q",Data!$A$3:$EX$360,(H$4-1979)*4+H$1+2,FALSE)-VLOOKUP("FL223073045.Q",Data!$A$3:$EX$360,(H$4-1979)*4+H$1+2,FALSE)-VLOOKUP("FL343061165.Q",Data!$A$3:$EX$360,(H$4-1979)*4+H$1+2,FALSE)-VLOOKUP("FL223061143.Q",Data!$A$3:$EX$360,(H$4-1979)*4+H$1+2,FALSE)-VLOOKUP("FL223062043.Q",Data!$A$3:$EX$360,(H$4-1979)*4+H$1+2,FALSE)-VLOOKUP("FL343073005.Q",Data!$A$3:$EX$360,(H$4-1979)*4+H$1+2,FALSE)-VLOOKUP("FL213169203.Q",Data!$A$3:$EX$360,(H$4-1979)*4+H$1+2,FALSE)+VLOOKUP("FL343073053.Q",Data!$A$3:$EX$360,(H$4-1979)*4+H$1+2,FALSE)</f>
        <v>3052127</v>
      </c>
      <c r="I68" s="23">
        <f>VLOOKUP("FL314190005.Q",Data!$A$3:$EX$360,(I$4-1979)*4+I$1+2,FALSE)+VLOOKUP("FL214190005.Q",Data!$A$3:$EX$360,(I$4-1979)*4+I$1+2,FALSE)-VLOOKUP("FL213061105.Q",Data!$A$3:$EX$360,(I$4-1979)*4+I$1+2,FALSE)-VLOOKUP("FL213062003.Q",Data!$A$3:$EX$360,(I$4-1979)*4+I$1+2,FALSE)+VLOOKUP("FL344190045.Q",Data!$A$3:$EX$360,(I$4-1979)*4+I$1+2,FALSE)+VLOOKUP("FL224190043.Q",Data!$A$3:$EX$360,(I$4-1979)*4+I$1+2,FALSE)-VLOOKUP("FL223073045.Q",Data!$A$3:$EX$360,(I$4-1979)*4+I$1+2,FALSE)-VLOOKUP("FL343061165.Q",Data!$A$3:$EX$360,(I$4-1979)*4+I$1+2,FALSE)-VLOOKUP("FL223061143.Q",Data!$A$3:$EX$360,(I$4-1979)*4+I$1+2,FALSE)-VLOOKUP("FL223062043.Q",Data!$A$3:$EX$360,(I$4-1979)*4+I$1+2,FALSE)-VLOOKUP("FL343073005.Q",Data!$A$3:$EX$360,(I$4-1979)*4+I$1+2,FALSE)-VLOOKUP("FL213169203.Q",Data!$A$3:$EX$360,(I$4-1979)*4+I$1+2,FALSE)+VLOOKUP("FL343073053.Q",Data!$A$3:$EX$360,(I$4-1979)*4+I$1+2,FALSE)</f>
        <v>3443489</v>
      </c>
      <c r="J68" s="23">
        <f>VLOOKUP("FL314190005.Q",Data!$A$3:$EX$360,(J$4-1979)*4+J$1+2,FALSE)+VLOOKUP("FL214190005.Q",Data!$A$3:$EX$360,(J$4-1979)*4+J$1+2,FALSE)-VLOOKUP("FL213061105.Q",Data!$A$3:$EX$360,(J$4-1979)*4+J$1+2,FALSE)-VLOOKUP("FL213062003.Q",Data!$A$3:$EX$360,(J$4-1979)*4+J$1+2,FALSE)+VLOOKUP("FL344190045.Q",Data!$A$3:$EX$360,(J$4-1979)*4+J$1+2,FALSE)+VLOOKUP("FL224190043.Q",Data!$A$3:$EX$360,(J$4-1979)*4+J$1+2,FALSE)-VLOOKUP("FL223073045.Q",Data!$A$3:$EX$360,(J$4-1979)*4+J$1+2,FALSE)-VLOOKUP("FL343061165.Q",Data!$A$3:$EX$360,(J$4-1979)*4+J$1+2,FALSE)-VLOOKUP("FL223061143.Q",Data!$A$3:$EX$360,(J$4-1979)*4+J$1+2,FALSE)-VLOOKUP("FL223062043.Q",Data!$A$3:$EX$360,(J$4-1979)*4+J$1+2,FALSE)-VLOOKUP("FL343073005.Q",Data!$A$3:$EX$360,(J$4-1979)*4+J$1+2,FALSE)-VLOOKUP("FL213169203.Q",Data!$A$3:$EX$360,(J$4-1979)*4+J$1+2,FALSE)+VLOOKUP("FL343073053.Q",Data!$A$3:$EX$360,(J$4-1979)*4+J$1+2,FALSE)</f>
        <v>3788367</v>
      </c>
      <c r="K68" s="23">
        <f>VLOOKUP("FL314190005.Q",Data!$A$3:$EX$360,(K$4-1979)*4+K$1+2,FALSE)+VLOOKUP("FL214190005.Q",Data!$A$3:$EX$360,(K$4-1979)*4+K$1+2,FALSE)-VLOOKUP("FL213061105.Q",Data!$A$3:$EX$360,(K$4-1979)*4+K$1+2,FALSE)-VLOOKUP("FL213062003.Q",Data!$A$3:$EX$360,(K$4-1979)*4+K$1+2,FALSE)+VLOOKUP("FL344190045.Q",Data!$A$3:$EX$360,(K$4-1979)*4+K$1+2,FALSE)+VLOOKUP("FL224190043.Q",Data!$A$3:$EX$360,(K$4-1979)*4+K$1+2,FALSE)-VLOOKUP("FL223073045.Q",Data!$A$3:$EX$360,(K$4-1979)*4+K$1+2,FALSE)-VLOOKUP("FL343061165.Q",Data!$A$3:$EX$360,(K$4-1979)*4+K$1+2,FALSE)-VLOOKUP("FL223061143.Q",Data!$A$3:$EX$360,(K$4-1979)*4+K$1+2,FALSE)-VLOOKUP("FL223062043.Q",Data!$A$3:$EX$360,(K$4-1979)*4+K$1+2,FALSE)-VLOOKUP("FL343073005.Q",Data!$A$3:$EX$360,(K$4-1979)*4+K$1+2,FALSE)-VLOOKUP("FL213169203.Q",Data!$A$3:$EX$360,(K$4-1979)*4+K$1+2,FALSE)+VLOOKUP("FL343073053.Q",Data!$A$3:$EX$360,(K$4-1979)*4+K$1+2,FALSE)</f>
        <v>4086841</v>
      </c>
      <c r="L68" s="23">
        <f>VLOOKUP("FL314190005.Q",Data!$A$3:$EX$360,(L$4-1979)*4+L$1+2,FALSE)+VLOOKUP("FL214190005.Q",Data!$A$3:$EX$360,(L$4-1979)*4+L$1+2,FALSE)-VLOOKUP("FL213061105.Q",Data!$A$3:$EX$360,(L$4-1979)*4+L$1+2,FALSE)-VLOOKUP("FL213062003.Q",Data!$A$3:$EX$360,(L$4-1979)*4+L$1+2,FALSE)+VLOOKUP("FL344190045.Q",Data!$A$3:$EX$360,(L$4-1979)*4+L$1+2,FALSE)+VLOOKUP("FL224190043.Q",Data!$A$3:$EX$360,(L$4-1979)*4+L$1+2,FALSE)-VLOOKUP("FL223073045.Q",Data!$A$3:$EX$360,(L$4-1979)*4+L$1+2,FALSE)-VLOOKUP("FL343061165.Q",Data!$A$3:$EX$360,(L$4-1979)*4+L$1+2,FALSE)-VLOOKUP("FL223061143.Q",Data!$A$3:$EX$360,(L$4-1979)*4+L$1+2,FALSE)-VLOOKUP("FL223062043.Q",Data!$A$3:$EX$360,(L$4-1979)*4+L$1+2,FALSE)-VLOOKUP("FL343073005.Q",Data!$A$3:$EX$360,(L$4-1979)*4+L$1+2,FALSE)-VLOOKUP("FL213169203.Q",Data!$A$3:$EX$360,(L$4-1979)*4+L$1+2,FALSE)+VLOOKUP("FL343073053.Q",Data!$A$3:$EX$360,(L$4-1979)*4+L$1+2,FALSE)</f>
        <v>4421445</v>
      </c>
      <c r="M68" s="23">
        <f>VLOOKUP("FL314190005.Q",Data!$A$3:$EX$360,(M$4-1979)*4+M$1+2,FALSE)+VLOOKUP("FL214190005.Q",Data!$A$3:$EX$360,(M$4-1979)*4+M$1+2,FALSE)-VLOOKUP("FL213061105.Q",Data!$A$3:$EX$360,(M$4-1979)*4+M$1+2,FALSE)-VLOOKUP("FL213062003.Q",Data!$A$3:$EX$360,(M$4-1979)*4+M$1+2,FALSE)+VLOOKUP("FL344190045.Q",Data!$A$3:$EX$360,(M$4-1979)*4+M$1+2,FALSE)+VLOOKUP("FL224190043.Q",Data!$A$3:$EX$360,(M$4-1979)*4+M$1+2,FALSE)-VLOOKUP("FL223073045.Q",Data!$A$3:$EX$360,(M$4-1979)*4+M$1+2,FALSE)-VLOOKUP("FL343061165.Q",Data!$A$3:$EX$360,(M$4-1979)*4+M$1+2,FALSE)-VLOOKUP("FL223061143.Q",Data!$A$3:$EX$360,(M$4-1979)*4+M$1+2,FALSE)-VLOOKUP("FL223062043.Q",Data!$A$3:$EX$360,(M$4-1979)*4+M$1+2,FALSE)-VLOOKUP("FL343073005.Q",Data!$A$3:$EX$360,(M$4-1979)*4+M$1+2,FALSE)-VLOOKUP("FL213169203.Q",Data!$A$3:$EX$360,(M$4-1979)*4+M$1+2,FALSE)+VLOOKUP("FL343073053.Q",Data!$A$3:$EX$360,(M$4-1979)*4+M$1+2,FALSE)</f>
        <v>4836966</v>
      </c>
      <c r="N68" s="23">
        <f>VLOOKUP("FL314190005.Q",Data!$A$3:$EX$360,(N$4-1979)*4+N$1+2,FALSE)+VLOOKUP("FL214190005.Q",Data!$A$3:$EX$360,(N$4-1979)*4+N$1+2,FALSE)-VLOOKUP("FL213061105.Q",Data!$A$3:$EX$360,(N$4-1979)*4+N$1+2,FALSE)-VLOOKUP("FL213062003.Q",Data!$A$3:$EX$360,(N$4-1979)*4+N$1+2,FALSE)+VLOOKUP("FL344190045.Q",Data!$A$3:$EX$360,(N$4-1979)*4+N$1+2,FALSE)+VLOOKUP("FL224190043.Q",Data!$A$3:$EX$360,(N$4-1979)*4+N$1+2,FALSE)-VLOOKUP("FL223073045.Q",Data!$A$3:$EX$360,(N$4-1979)*4+N$1+2,FALSE)-VLOOKUP("FL343061165.Q",Data!$A$3:$EX$360,(N$4-1979)*4+N$1+2,FALSE)-VLOOKUP("FL223061143.Q",Data!$A$3:$EX$360,(N$4-1979)*4+N$1+2,FALSE)-VLOOKUP("FL223062043.Q",Data!$A$3:$EX$360,(N$4-1979)*4+N$1+2,FALSE)-VLOOKUP("FL343073005.Q",Data!$A$3:$EX$360,(N$4-1979)*4+N$1+2,FALSE)-VLOOKUP("FL213169203.Q",Data!$A$3:$EX$360,(N$4-1979)*4+N$1+2,FALSE)+VLOOKUP("FL343073053.Q",Data!$A$3:$EX$360,(N$4-1979)*4+N$1+2,FALSE)</f>
        <v>5218488</v>
      </c>
      <c r="O68" s="23">
        <f>VLOOKUP("FL314190005.Q",Data!$A$3:$EX$360,(O$4-1979)*4+O$1+2,FALSE)+VLOOKUP("FL214190005.Q",Data!$A$3:$EX$360,(O$4-1979)*4+O$1+2,FALSE)-VLOOKUP("FL213061105.Q",Data!$A$3:$EX$360,(O$4-1979)*4+O$1+2,FALSE)-VLOOKUP("FL213062003.Q",Data!$A$3:$EX$360,(O$4-1979)*4+O$1+2,FALSE)+VLOOKUP("FL344190045.Q",Data!$A$3:$EX$360,(O$4-1979)*4+O$1+2,FALSE)+VLOOKUP("FL224190043.Q",Data!$A$3:$EX$360,(O$4-1979)*4+O$1+2,FALSE)-VLOOKUP("FL223073045.Q",Data!$A$3:$EX$360,(O$4-1979)*4+O$1+2,FALSE)-VLOOKUP("FL343061165.Q",Data!$A$3:$EX$360,(O$4-1979)*4+O$1+2,FALSE)-VLOOKUP("FL223061143.Q",Data!$A$3:$EX$360,(O$4-1979)*4+O$1+2,FALSE)-VLOOKUP("FL223062043.Q",Data!$A$3:$EX$360,(O$4-1979)*4+O$1+2,FALSE)-VLOOKUP("FL343073005.Q",Data!$A$3:$EX$360,(O$4-1979)*4+O$1+2,FALSE)-VLOOKUP("FL213169203.Q",Data!$A$3:$EX$360,(O$4-1979)*4+O$1+2,FALSE)+VLOOKUP("FL343073053.Q",Data!$A$3:$EX$360,(O$4-1979)*4+O$1+2,FALSE)</f>
        <v>5718963</v>
      </c>
      <c r="P68" s="23">
        <f>VLOOKUP("FL314190005.Q",Data!$A$3:$EX$360,(P$4-1979)*4+P$1+2,FALSE)+VLOOKUP("FL214190005.Q",Data!$A$3:$EX$360,(P$4-1979)*4+P$1+2,FALSE)-VLOOKUP("FL213061105.Q",Data!$A$3:$EX$360,(P$4-1979)*4+P$1+2,FALSE)-VLOOKUP("FL213062003.Q",Data!$A$3:$EX$360,(P$4-1979)*4+P$1+2,FALSE)+VLOOKUP("FL344190045.Q",Data!$A$3:$EX$360,(P$4-1979)*4+P$1+2,FALSE)+VLOOKUP("FL224190043.Q",Data!$A$3:$EX$360,(P$4-1979)*4+P$1+2,FALSE)-VLOOKUP("FL223073045.Q",Data!$A$3:$EX$360,(P$4-1979)*4+P$1+2,FALSE)-VLOOKUP("FL343061165.Q",Data!$A$3:$EX$360,(P$4-1979)*4+P$1+2,FALSE)-VLOOKUP("FL223061143.Q",Data!$A$3:$EX$360,(P$4-1979)*4+P$1+2,FALSE)-VLOOKUP("FL223062043.Q",Data!$A$3:$EX$360,(P$4-1979)*4+P$1+2,FALSE)-VLOOKUP("FL343073005.Q",Data!$A$3:$EX$360,(P$4-1979)*4+P$1+2,FALSE)-VLOOKUP("FL213169203.Q",Data!$A$3:$EX$360,(P$4-1979)*4+P$1+2,FALSE)+VLOOKUP("FL343073053.Q",Data!$A$3:$EX$360,(P$4-1979)*4+P$1+2,FALSE)</f>
        <v>6309304</v>
      </c>
      <c r="Q68" s="23">
        <f>VLOOKUP("FL314190005.Q",Data!$A$3:$EX$360,(Q$4-1979)*4+Q$1+2,FALSE)+VLOOKUP("FL214190005.Q",Data!$A$3:$EX$360,(Q$4-1979)*4+Q$1+2,FALSE)-VLOOKUP("FL213061105.Q",Data!$A$3:$EX$360,(Q$4-1979)*4+Q$1+2,FALSE)-VLOOKUP("FL213062003.Q",Data!$A$3:$EX$360,(Q$4-1979)*4+Q$1+2,FALSE)+VLOOKUP("FL344190045.Q",Data!$A$3:$EX$360,(Q$4-1979)*4+Q$1+2,FALSE)+VLOOKUP("FL224190043.Q",Data!$A$3:$EX$360,(Q$4-1979)*4+Q$1+2,FALSE)-VLOOKUP("FL223073045.Q",Data!$A$3:$EX$360,(Q$4-1979)*4+Q$1+2,FALSE)-VLOOKUP("FL343061165.Q",Data!$A$3:$EX$360,(Q$4-1979)*4+Q$1+2,FALSE)-VLOOKUP("FL223061143.Q",Data!$A$3:$EX$360,(Q$4-1979)*4+Q$1+2,FALSE)-VLOOKUP("FL223062043.Q",Data!$A$3:$EX$360,(Q$4-1979)*4+Q$1+2,FALSE)-VLOOKUP("FL343073005.Q",Data!$A$3:$EX$360,(Q$4-1979)*4+Q$1+2,FALSE)-VLOOKUP("FL213169203.Q",Data!$A$3:$EX$360,(Q$4-1979)*4+Q$1+2,FALSE)+VLOOKUP("FL343073053.Q",Data!$A$3:$EX$360,(Q$4-1979)*4+Q$1+2,FALSE)</f>
        <v>6751513</v>
      </c>
      <c r="R68" s="23">
        <f>VLOOKUP("FL314190005.Q",Data!$A$3:$EX$360,(R$4-1979)*4+R$1+2,FALSE)+VLOOKUP("FL214190005.Q",Data!$A$3:$EX$360,(R$4-1979)*4+R$1+2,FALSE)-VLOOKUP("FL213061105.Q",Data!$A$3:$EX$360,(R$4-1979)*4+R$1+2,FALSE)-VLOOKUP("FL213062003.Q",Data!$A$3:$EX$360,(R$4-1979)*4+R$1+2,FALSE)+VLOOKUP("FL344190045.Q",Data!$A$3:$EX$360,(R$4-1979)*4+R$1+2,FALSE)+VLOOKUP("FL224190043.Q",Data!$A$3:$EX$360,(R$4-1979)*4+R$1+2,FALSE)-VLOOKUP("FL223073045.Q",Data!$A$3:$EX$360,(R$4-1979)*4+R$1+2,FALSE)-VLOOKUP("FL343061165.Q",Data!$A$3:$EX$360,(R$4-1979)*4+R$1+2,FALSE)-VLOOKUP("FL223061143.Q",Data!$A$3:$EX$360,(R$4-1979)*4+R$1+2,FALSE)-VLOOKUP("FL223062043.Q",Data!$A$3:$EX$360,(R$4-1979)*4+R$1+2,FALSE)-VLOOKUP("FL343073005.Q",Data!$A$3:$EX$360,(R$4-1979)*4+R$1+2,FALSE)-VLOOKUP("FL213169203.Q",Data!$A$3:$EX$360,(R$4-1979)*4+R$1+2,FALSE)+VLOOKUP("FL343073053.Q",Data!$A$3:$EX$360,(R$4-1979)*4+R$1+2,FALSE)</f>
        <v>7123505</v>
      </c>
      <c r="S68" s="23">
        <f>VLOOKUP("FL314190005.Q",Data!$A$3:$EX$360,(S$4-1979)*4+S$1+2,FALSE)+VLOOKUP("FL214190005.Q",Data!$A$3:$EX$360,(S$4-1979)*4+S$1+2,FALSE)-VLOOKUP("FL213061105.Q",Data!$A$3:$EX$360,(S$4-1979)*4+S$1+2,FALSE)-VLOOKUP("FL213062003.Q",Data!$A$3:$EX$360,(S$4-1979)*4+S$1+2,FALSE)+VLOOKUP("FL344190045.Q",Data!$A$3:$EX$360,(S$4-1979)*4+S$1+2,FALSE)+VLOOKUP("FL224190043.Q",Data!$A$3:$EX$360,(S$4-1979)*4+S$1+2,FALSE)-VLOOKUP("FL223073045.Q",Data!$A$3:$EX$360,(S$4-1979)*4+S$1+2,FALSE)-VLOOKUP("FL343061165.Q",Data!$A$3:$EX$360,(S$4-1979)*4+S$1+2,FALSE)-VLOOKUP("FL223061143.Q",Data!$A$3:$EX$360,(S$4-1979)*4+S$1+2,FALSE)-VLOOKUP("FL223062043.Q",Data!$A$3:$EX$360,(S$4-1979)*4+S$1+2,FALSE)-VLOOKUP("FL343073005.Q",Data!$A$3:$EX$360,(S$4-1979)*4+S$1+2,FALSE)-VLOOKUP("FL213169203.Q",Data!$A$3:$EX$360,(S$4-1979)*4+S$1+2,FALSE)+VLOOKUP("FL343073053.Q",Data!$A$3:$EX$360,(S$4-1979)*4+S$1+2,FALSE)</f>
        <v>7507410</v>
      </c>
      <c r="T68" s="23">
        <f>VLOOKUP("FL314190005.Q",Data!$A$3:$EX$360,(T$4-1979)*4+T$1+2,FALSE)+VLOOKUP("FL214190005.Q",Data!$A$3:$EX$360,(T$4-1979)*4+T$1+2,FALSE)-VLOOKUP("FL213061105.Q",Data!$A$3:$EX$360,(T$4-1979)*4+T$1+2,FALSE)-VLOOKUP("FL213062003.Q",Data!$A$3:$EX$360,(T$4-1979)*4+T$1+2,FALSE)+VLOOKUP("FL344190045.Q",Data!$A$3:$EX$360,(T$4-1979)*4+T$1+2,FALSE)+VLOOKUP("FL224190043.Q",Data!$A$3:$EX$360,(T$4-1979)*4+T$1+2,FALSE)-VLOOKUP("FL223073045.Q",Data!$A$3:$EX$360,(T$4-1979)*4+T$1+2,FALSE)-VLOOKUP("FL343061165.Q",Data!$A$3:$EX$360,(T$4-1979)*4+T$1+2,FALSE)-VLOOKUP("FL223061143.Q",Data!$A$3:$EX$360,(T$4-1979)*4+T$1+2,FALSE)-VLOOKUP("FL223062043.Q",Data!$A$3:$EX$360,(T$4-1979)*4+T$1+2,FALSE)-VLOOKUP("FL343073005.Q",Data!$A$3:$EX$360,(T$4-1979)*4+T$1+2,FALSE)-VLOOKUP("FL213169203.Q",Data!$A$3:$EX$360,(T$4-1979)*4+T$1+2,FALSE)+VLOOKUP("FL343073053.Q",Data!$A$3:$EX$360,(T$4-1979)*4+T$1+2,FALSE)</f>
        <v>7846189</v>
      </c>
      <c r="U68" s="23">
        <f>VLOOKUP("FL314190005.Q",Data!$A$3:$EX$360,(U$4-1979)*4+U$1+2,FALSE)+VLOOKUP("FL214190005.Q",Data!$A$3:$EX$360,(U$4-1979)*4+U$1+2,FALSE)-VLOOKUP("FL213061105.Q",Data!$A$3:$EX$360,(U$4-1979)*4+U$1+2,FALSE)-VLOOKUP("FL213062003.Q",Data!$A$3:$EX$360,(U$4-1979)*4+U$1+2,FALSE)+VLOOKUP("FL344190045.Q",Data!$A$3:$EX$360,(U$4-1979)*4+U$1+2,FALSE)+VLOOKUP("FL224190043.Q",Data!$A$3:$EX$360,(U$4-1979)*4+U$1+2,FALSE)-VLOOKUP("FL223073045.Q",Data!$A$3:$EX$360,(U$4-1979)*4+U$1+2,FALSE)-VLOOKUP("FL343061165.Q",Data!$A$3:$EX$360,(U$4-1979)*4+U$1+2,FALSE)-VLOOKUP("FL223061143.Q",Data!$A$3:$EX$360,(U$4-1979)*4+U$1+2,FALSE)-VLOOKUP("FL223062043.Q",Data!$A$3:$EX$360,(U$4-1979)*4+U$1+2,FALSE)-VLOOKUP("FL343073005.Q",Data!$A$3:$EX$360,(U$4-1979)*4+U$1+2,FALSE)-VLOOKUP("FL213169203.Q",Data!$A$3:$EX$360,(U$4-1979)*4+U$1+2,FALSE)+VLOOKUP("FL343073053.Q",Data!$A$3:$EX$360,(U$4-1979)*4+U$1+2,FALSE)</f>
        <v>8101653</v>
      </c>
      <c r="V68" s="23">
        <f>VLOOKUP("FL314190005.Q",Data!$A$3:$EX$360,(V$4-1979)*4+V$1+2,FALSE)+VLOOKUP("FL214190005.Q",Data!$A$3:$EX$360,(V$4-1979)*4+V$1+2,FALSE)-VLOOKUP("FL213061105.Q",Data!$A$3:$EX$360,(V$4-1979)*4+V$1+2,FALSE)-VLOOKUP("FL213062003.Q",Data!$A$3:$EX$360,(V$4-1979)*4+V$1+2,FALSE)+VLOOKUP("FL344190045.Q",Data!$A$3:$EX$360,(V$4-1979)*4+V$1+2,FALSE)+VLOOKUP("FL224190043.Q",Data!$A$3:$EX$360,(V$4-1979)*4+V$1+2,FALSE)-VLOOKUP("FL223073045.Q",Data!$A$3:$EX$360,(V$4-1979)*4+V$1+2,FALSE)-VLOOKUP("FL343061165.Q",Data!$A$3:$EX$360,(V$4-1979)*4+V$1+2,FALSE)-VLOOKUP("FL223061143.Q",Data!$A$3:$EX$360,(V$4-1979)*4+V$1+2,FALSE)-VLOOKUP("FL223062043.Q",Data!$A$3:$EX$360,(V$4-1979)*4+V$1+2,FALSE)-VLOOKUP("FL343073005.Q",Data!$A$3:$EX$360,(V$4-1979)*4+V$1+2,FALSE)-VLOOKUP("FL213169203.Q",Data!$A$3:$EX$360,(V$4-1979)*4+V$1+2,FALSE)+VLOOKUP("FL343073053.Q",Data!$A$3:$EX$360,(V$4-1979)*4+V$1+2,FALSE)</f>
        <v>8293636</v>
      </c>
      <c r="W68" s="23">
        <f>VLOOKUP("FL314190005.Q",Data!$A$3:$EX$360,(W$4-1979)*4+W$1+2,FALSE)+VLOOKUP("FL214190005.Q",Data!$A$3:$EX$360,(W$4-1979)*4+W$1+2,FALSE)-VLOOKUP("FL213061105.Q",Data!$A$3:$EX$360,(W$4-1979)*4+W$1+2,FALSE)-VLOOKUP("FL213062003.Q",Data!$A$3:$EX$360,(W$4-1979)*4+W$1+2,FALSE)+VLOOKUP("FL344190045.Q",Data!$A$3:$EX$360,(W$4-1979)*4+W$1+2,FALSE)+VLOOKUP("FL224190043.Q",Data!$A$3:$EX$360,(W$4-1979)*4+W$1+2,FALSE)-VLOOKUP("FL223073045.Q",Data!$A$3:$EX$360,(W$4-1979)*4+W$1+2,FALSE)-VLOOKUP("FL343061165.Q",Data!$A$3:$EX$360,(W$4-1979)*4+W$1+2,FALSE)-VLOOKUP("FL223061143.Q",Data!$A$3:$EX$360,(W$4-1979)*4+W$1+2,FALSE)-VLOOKUP("FL223062043.Q",Data!$A$3:$EX$360,(W$4-1979)*4+W$1+2,FALSE)-VLOOKUP("FL343073005.Q",Data!$A$3:$EX$360,(W$4-1979)*4+W$1+2,FALSE)-VLOOKUP("FL213169203.Q",Data!$A$3:$EX$360,(W$4-1979)*4+W$1+2,FALSE)+VLOOKUP("FL343073053.Q",Data!$A$3:$EX$360,(W$4-1979)*4+W$1+2,FALSE)</f>
        <v>8491197</v>
      </c>
      <c r="X68" s="23">
        <f>VLOOKUP("FL314190005.Q",Data!$A$3:$EX$360,(X$4-1979)*4+X$1+2,FALSE)+VLOOKUP("FL214190005.Q",Data!$A$3:$EX$360,(X$4-1979)*4+X$1+2,FALSE)-VLOOKUP("FL213061105.Q",Data!$A$3:$EX$360,(X$4-1979)*4+X$1+2,FALSE)-VLOOKUP("FL213062003.Q",Data!$A$3:$EX$360,(X$4-1979)*4+X$1+2,FALSE)+VLOOKUP("FL344190045.Q",Data!$A$3:$EX$360,(X$4-1979)*4+X$1+2,FALSE)+VLOOKUP("FL224190043.Q",Data!$A$3:$EX$360,(X$4-1979)*4+X$1+2,FALSE)-VLOOKUP("FL223073045.Q",Data!$A$3:$EX$360,(X$4-1979)*4+X$1+2,FALSE)-VLOOKUP("FL343061165.Q",Data!$A$3:$EX$360,(X$4-1979)*4+X$1+2,FALSE)-VLOOKUP("FL223061143.Q",Data!$A$3:$EX$360,(X$4-1979)*4+X$1+2,FALSE)-VLOOKUP("FL223062043.Q",Data!$A$3:$EX$360,(X$4-1979)*4+X$1+2,FALSE)-VLOOKUP("FL343073005.Q",Data!$A$3:$EX$360,(X$4-1979)*4+X$1+2,FALSE)-VLOOKUP("FL213169203.Q",Data!$A$3:$EX$360,(X$4-1979)*4+X$1+2,FALSE)+VLOOKUP("FL343073053.Q",Data!$A$3:$EX$360,(X$4-1979)*4+X$1+2,FALSE)</f>
        <v>8485186</v>
      </c>
      <c r="Y68" s="23">
        <f>VLOOKUP("FL314190005.Q",Data!$A$3:$EX$360,(Y$4-1979)*4+Y$1+2,FALSE)+VLOOKUP("FL214190005.Q",Data!$A$3:$EX$360,(Y$4-1979)*4+Y$1+2,FALSE)-VLOOKUP("FL213061105.Q",Data!$A$3:$EX$360,(Y$4-1979)*4+Y$1+2,FALSE)-VLOOKUP("FL213062003.Q",Data!$A$3:$EX$360,(Y$4-1979)*4+Y$1+2,FALSE)+VLOOKUP("FL344190045.Q",Data!$A$3:$EX$360,(Y$4-1979)*4+Y$1+2,FALSE)+VLOOKUP("FL224190043.Q",Data!$A$3:$EX$360,(Y$4-1979)*4+Y$1+2,FALSE)-VLOOKUP("FL223073045.Q",Data!$A$3:$EX$360,(Y$4-1979)*4+Y$1+2,FALSE)-VLOOKUP("FL343061165.Q",Data!$A$3:$EX$360,(Y$4-1979)*4+Y$1+2,FALSE)-VLOOKUP("FL223061143.Q",Data!$A$3:$EX$360,(Y$4-1979)*4+Y$1+2,FALSE)-VLOOKUP("FL223062043.Q",Data!$A$3:$EX$360,(Y$4-1979)*4+Y$1+2,FALSE)-VLOOKUP("FL343073005.Q",Data!$A$3:$EX$360,(Y$4-1979)*4+Y$1+2,FALSE)-VLOOKUP("FL213169203.Q",Data!$A$3:$EX$360,(Y$4-1979)*4+Y$1+2,FALSE)+VLOOKUP("FL343073053.Q",Data!$A$3:$EX$360,(Y$4-1979)*4+Y$1+2,FALSE)</f>
        <v>8879869</v>
      </c>
      <c r="Z68" s="23">
        <f>VLOOKUP("FL314190005.Q",Data!$A$3:$EX$360,(Z$4-1979)*4+Z$1+2,FALSE)+VLOOKUP("FL214190005.Q",Data!$A$3:$EX$360,(Z$4-1979)*4+Z$1+2,FALSE)-VLOOKUP("FL213061105.Q",Data!$A$3:$EX$360,(Z$4-1979)*4+Z$1+2,FALSE)-VLOOKUP("FL213062003.Q",Data!$A$3:$EX$360,(Z$4-1979)*4+Z$1+2,FALSE)+VLOOKUP("FL344190045.Q",Data!$A$3:$EX$360,(Z$4-1979)*4+Z$1+2,FALSE)+VLOOKUP("FL224190043.Q",Data!$A$3:$EX$360,(Z$4-1979)*4+Z$1+2,FALSE)-VLOOKUP("FL223073045.Q",Data!$A$3:$EX$360,(Z$4-1979)*4+Z$1+2,FALSE)-VLOOKUP("FL343061165.Q",Data!$A$3:$EX$360,(Z$4-1979)*4+Z$1+2,FALSE)-VLOOKUP("FL223061143.Q",Data!$A$3:$EX$360,(Z$4-1979)*4+Z$1+2,FALSE)-VLOOKUP("FL223062043.Q",Data!$A$3:$EX$360,(Z$4-1979)*4+Z$1+2,FALSE)-VLOOKUP("FL343073005.Q",Data!$A$3:$EX$360,(Z$4-1979)*4+Z$1+2,FALSE)-VLOOKUP("FL213169203.Q",Data!$A$3:$EX$360,(Z$4-1979)*4+Z$1+2,FALSE)+VLOOKUP("FL343073053.Q",Data!$A$3:$EX$360,(Z$4-1979)*4+Z$1+2,FALSE)</f>
        <v>9560833</v>
      </c>
      <c r="AA68" s="23">
        <f>VLOOKUP("FL314190005.Q",Data!$A$3:$EX$360,(AA$4-1979)*4+AA$1+2,FALSE)+VLOOKUP("FL214190005.Q",Data!$A$3:$EX$360,(AA$4-1979)*4+AA$1+2,FALSE)-VLOOKUP("FL213061105.Q",Data!$A$3:$EX$360,(AA$4-1979)*4+AA$1+2,FALSE)-VLOOKUP("FL213062003.Q",Data!$A$3:$EX$360,(AA$4-1979)*4+AA$1+2,FALSE)+VLOOKUP("FL344190045.Q",Data!$A$3:$EX$360,(AA$4-1979)*4+AA$1+2,FALSE)+VLOOKUP("FL224190043.Q",Data!$A$3:$EX$360,(AA$4-1979)*4+AA$1+2,FALSE)-VLOOKUP("FL223073045.Q",Data!$A$3:$EX$360,(AA$4-1979)*4+AA$1+2,FALSE)-VLOOKUP("FL343061165.Q",Data!$A$3:$EX$360,(AA$4-1979)*4+AA$1+2,FALSE)-VLOOKUP("FL223061143.Q",Data!$A$3:$EX$360,(AA$4-1979)*4+AA$1+2,FALSE)-VLOOKUP("FL223062043.Q",Data!$A$3:$EX$360,(AA$4-1979)*4+AA$1+2,FALSE)-VLOOKUP("FL343073005.Q",Data!$A$3:$EX$360,(AA$4-1979)*4+AA$1+2,FALSE)-VLOOKUP("FL213169203.Q",Data!$A$3:$EX$360,(AA$4-1979)*4+AA$1+2,FALSE)+VLOOKUP("FL343073053.Q",Data!$A$3:$EX$360,(AA$4-1979)*4+AA$1+2,FALSE)</f>
        <v>10475520</v>
      </c>
      <c r="AB68" s="23">
        <f>VLOOKUP("FL314190005.Q",Data!$A$3:$EX$360,(AB$4-1979)*4+AB$1+2,FALSE)+VLOOKUP("FL214190005.Q",Data!$A$3:$EX$360,(AB$4-1979)*4+AB$1+2,FALSE)-VLOOKUP("FL213061105.Q",Data!$A$3:$EX$360,(AB$4-1979)*4+AB$1+2,FALSE)-VLOOKUP("FL213062003.Q",Data!$A$3:$EX$360,(AB$4-1979)*4+AB$1+2,FALSE)+VLOOKUP("FL344190045.Q",Data!$A$3:$EX$360,(AB$4-1979)*4+AB$1+2,FALSE)+VLOOKUP("FL224190043.Q",Data!$A$3:$EX$360,(AB$4-1979)*4+AB$1+2,FALSE)-VLOOKUP("FL223073045.Q",Data!$A$3:$EX$360,(AB$4-1979)*4+AB$1+2,FALSE)-VLOOKUP("FL343061165.Q",Data!$A$3:$EX$360,(AB$4-1979)*4+AB$1+2,FALSE)-VLOOKUP("FL223061143.Q",Data!$A$3:$EX$360,(AB$4-1979)*4+AB$1+2,FALSE)-VLOOKUP("FL223062043.Q",Data!$A$3:$EX$360,(AB$4-1979)*4+AB$1+2,FALSE)-VLOOKUP("FL343073005.Q",Data!$A$3:$EX$360,(AB$4-1979)*4+AB$1+2,FALSE)-VLOOKUP("FL213169203.Q",Data!$A$3:$EX$360,(AB$4-1979)*4+AB$1+2,FALSE)+VLOOKUP("FL343073053.Q",Data!$A$3:$EX$360,(AB$4-1979)*4+AB$1+2,FALSE)</f>
        <v>12247272</v>
      </c>
      <c r="AC68" s="23">
        <f>VLOOKUP("FL314190005.Q",Data!$A$3:$EX$360,(AC$4-1979)*4+AC$1+2,FALSE)+VLOOKUP("FL214190005.Q",Data!$A$3:$EX$360,(AC$4-1979)*4+AC$1+2,FALSE)-VLOOKUP("FL213061105.Q",Data!$A$3:$EX$360,(AC$4-1979)*4+AC$1+2,FALSE)-VLOOKUP("FL213062003.Q",Data!$A$3:$EX$360,(AC$4-1979)*4+AC$1+2,FALSE)+VLOOKUP("FL344190045.Q",Data!$A$3:$EX$360,(AC$4-1979)*4+AC$1+2,FALSE)+VLOOKUP("FL224190043.Q",Data!$A$3:$EX$360,(AC$4-1979)*4+AC$1+2,FALSE)-VLOOKUP("FL223073045.Q",Data!$A$3:$EX$360,(AC$4-1979)*4+AC$1+2,FALSE)-VLOOKUP("FL343061165.Q",Data!$A$3:$EX$360,(AC$4-1979)*4+AC$1+2,FALSE)-VLOOKUP("FL223061143.Q",Data!$A$3:$EX$360,(AC$4-1979)*4+AC$1+2,FALSE)-VLOOKUP("FL223062043.Q",Data!$A$3:$EX$360,(AC$4-1979)*4+AC$1+2,FALSE)-VLOOKUP("FL343073005.Q",Data!$A$3:$EX$360,(AC$4-1979)*4+AC$1+2,FALSE)-VLOOKUP("FL213169203.Q",Data!$A$3:$EX$360,(AC$4-1979)*4+AC$1+2,FALSE)+VLOOKUP("FL343073053.Q",Data!$A$3:$EX$360,(AC$4-1979)*4+AC$1+2,FALSE)</f>
        <v>12982637</v>
      </c>
      <c r="AD68" s="23">
        <f>VLOOKUP("FL314190005.Q",Data!$A$3:$EX$360,(AD$4-1979)*4+AD$1+2,FALSE)+VLOOKUP("FL214190005.Q",Data!$A$3:$EX$360,(AD$4-1979)*4+AD$1+2,FALSE)-VLOOKUP("FL213061105.Q",Data!$A$3:$EX$360,(AD$4-1979)*4+AD$1+2,FALSE)-VLOOKUP("FL213062003.Q",Data!$A$3:$EX$360,(AD$4-1979)*4+AD$1+2,FALSE)+VLOOKUP("FL344190045.Q",Data!$A$3:$EX$360,(AD$4-1979)*4+AD$1+2,FALSE)+VLOOKUP("FL224190043.Q",Data!$A$3:$EX$360,(AD$4-1979)*4+AD$1+2,FALSE)-VLOOKUP("FL223073045.Q",Data!$A$3:$EX$360,(AD$4-1979)*4+AD$1+2,FALSE)-VLOOKUP("FL343061165.Q",Data!$A$3:$EX$360,(AD$4-1979)*4+AD$1+2,FALSE)-VLOOKUP("FL223061143.Q",Data!$A$3:$EX$360,(AD$4-1979)*4+AD$1+2,FALSE)-VLOOKUP("FL223062043.Q",Data!$A$3:$EX$360,(AD$4-1979)*4+AD$1+2,FALSE)-VLOOKUP("FL343073005.Q",Data!$A$3:$EX$360,(AD$4-1979)*4+AD$1+2,FALSE)-VLOOKUP("FL213169203.Q",Data!$A$3:$EX$360,(AD$4-1979)*4+AD$1+2,FALSE)+VLOOKUP("FL343073053.Q",Data!$A$3:$EX$360,(AD$4-1979)*4+AD$1+2,FALSE)</f>
        <v>13633367</v>
      </c>
      <c r="AE68" s="23">
        <f>VLOOKUP("FL314190005.Q",Data!$A$3:$EX$360,(AE$4-1979)*4+AE$1+2,FALSE)+VLOOKUP("FL214190005.Q",Data!$A$3:$EX$360,(AE$4-1979)*4+AE$1+2,FALSE)-VLOOKUP("FL213061105.Q",Data!$A$3:$EX$360,(AE$4-1979)*4+AE$1+2,FALSE)-VLOOKUP("FL213062003.Q",Data!$A$3:$EX$360,(AE$4-1979)*4+AE$1+2,FALSE)+VLOOKUP("FL344190045.Q",Data!$A$3:$EX$360,(AE$4-1979)*4+AE$1+2,FALSE)+VLOOKUP("FL224190043.Q",Data!$A$3:$EX$360,(AE$4-1979)*4+AE$1+2,FALSE)-VLOOKUP("FL223073045.Q",Data!$A$3:$EX$360,(AE$4-1979)*4+AE$1+2,FALSE)-VLOOKUP("FL343061165.Q",Data!$A$3:$EX$360,(AE$4-1979)*4+AE$1+2,FALSE)-VLOOKUP("FL223061143.Q",Data!$A$3:$EX$360,(AE$4-1979)*4+AE$1+2,FALSE)-VLOOKUP("FL223062043.Q",Data!$A$3:$EX$360,(AE$4-1979)*4+AE$1+2,FALSE)-VLOOKUP("FL343073005.Q",Data!$A$3:$EX$360,(AE$4-1979)*4+AE$1+2,FALSE)-VLOOKUP("FL213169203.Q",Data!$A$3:$EX$360,(AE$4-1979)*4+AE$1+2,FALSE)+VLOOKUP("FL343073053.Q",Data!$A$3:$EX$360,(AE$4-1979)*4+AE$1+2,FALSE)</f>
        <v>14341149</v>
      </c>
      <c r="AF68" s="23">
        <f>VLOOKUP("FL314190005.Q",Data!$A$3:$EX$360,(AF$4-1979)*4+AF$1+2,FALSE)+VLOOKUP("FL214190005.Q",Data!$A$3:$EX$360,(AF$4-1979)*4+AF$1+2,FALSE)-VLOOKUP("FL213061105.Q",Data!$A$3:$EX$360,(AF$4-1979)*4+AF$1+2,FALSE)-VLOOKUP("FL213062003.Q",Data!$A$3:$EX$360,(AF$4-1979)*4+AF$1+2,FALSE)+VLOOKUP("FL344190045.Q",Data!$A$3:$EX$360,(AF$4-1979)*4+AF$1+2,FALSE)+VLOOKUP("FL224190043.Q",Data!$A$3:$EX$360,(AF$4-1979)*4+AF$1+2,FALSE)-VLOOKUP("FL223073045.Q",Data!$A$3:$EX$360,(AF$4-1979)*4+AF$1+2,FALSE)-VLOOKUP("FL343061165.Q",Data!$A$3:$EX$360,(AF$4-1979)*4+AF$1+2,FALSE)-VLOOKUP("FL223061143.Q",Data!$A$3:$EX$360,(AF$4-1979)*4+AF$1+2,FALSE)-VLOOKUP("FL223062043.Q",Data!$A$3:$EX$360,(AF$4-1979)*4+AF$1+2,FALSE)-VLOOKUP("FL343073005.Q",Data!$A$3:$EX$360,(AF$4-1979)*4+AF$1+2,FALSE)-VLOOKUP("FL213169203.Q",Data!$A$3:$EX$360,(AF$4-1979)*4+AF$1+2,FALSE)+VLOOKUP("FL343073053.Q",Data!$A$3:$EX$360,(AF$4-1979)*4+AF$1+2,FALSE)</f>
        <v>16045733</v>
      </c>
      <c r="AG68" s="23">
        <f>VLOOKUP("FL314190005.Q",Data!$A$3:$EX$360,(AG$4-1979)*4+AG$1+2,FALSE)+VLOOKUP("FL214190005.Q",Data!$A$3:$EX$360,(AG$4-1979)*4+AG$1+2,FALSE)-VLOOKUP("FL213061105.Q",Data!$A$3:$EX$360,(AG$4-1979)*4+AG$1+2,FALSE)-VLOOKUP("FL213062003.Q",Data!$A$3:$EX$360,(AG$4-1979)*4+AG$1+2,FALSE)+VLOOKUP("FL344190045.Q",Data!$A$3:$EX$360,(AG$4-1979)*4+AG$1+2,FALSE)+VLOOKUP("FL224190043.Q",Data!$A$3:$EX$360,(AG$4-1979)*4+AG$1+2,FALSE)-VLOOKUP("FL223073045.Q",Data!$A$3:$EX$360,(AG$4-1979)*4+AG$1+2,FALSE)-VLOOKUP("FL343061165.Q",Data!$A$3:$EX$360,(AG$4-1979)*4+AG$1+2,FALSE)-VLOOKUP("FL223061143.Q",Data!$A$3:$EX$360,(AG$4-1979)*4+AG$1+2,FALSE)-VLOOKUP("FL223062043.Q",Data!$A$3:$EX$360,(AG$4-1979)*4+AG$1+2,FALSE)-VLOOKUP("FL343073005.Q",Data!$A$3:$EX$360,(AG$4-1979)*4+AG$1+2,FALSE)-VLOOKUP("FL213169203.Q",Data!$A$3:$EX$360,(AG$4-1979)*4+AG$1+2,FALSE)+VLOOKUP("FL343073053.Q",Data!$A$3:$EX$360,(AG$4-1979)*4+AG$1+2,FALSE)</f>
        <v>17948179</v>
      </c>
      <c r="AH68" s="23">
        <f>VLOOKUP("FL314190005.Q",Data!$A$3:$EX$360,(AH$4-1979)*4+AH$1+2,FALSE)+VLOOKUP("FL214190005.Q",Data!$A$3:$EX$360,(AH$4-1979)*4+AH$1+2,FALSE)-VLOOKUP("FL213061105.Q",Data!$A$3:$EX$360,(AH$4-1979)*4+AH$1+2,FALSE)-VLOOKUP("FL213062003.Q",Data!$A$3:$EX$360,(AH$4-1979)*4+AH$1+2,FALSE)+VLOOKUP("FL344190045.Q",Data!$A$3:$EX$360,(AH$4-1979)*4+AH$1+2,FALSE)+VLOOKUP("FL224190043.Q",Data!$A$3:$EX$360,(AH$4-1979)*4+AH$1+2,FALSE)-VLOOKUP("FL223073045.Q",Data!$A$3:$EX$360,(AH$4-1979)*4+AH$1+2,FALSE)-VLOOKUP("FL343061165.Q",Data!$A$3:$EX$360,(AH$4-1979)*4+AH$1+2,FALSE)-VLOOKUP("FL223061143.Q",Data!$A$3:$EX$360,(AH$4-1979)*4+AH$1+2,FALSE)-VLOOKUP("FL223062043.Q",Data!$A$3:$EX$360,(AH$4-1979)*4+AH$1+2,FALSE)-VLOOKUP("FL343073005.Q",Data!$A$3:$EX$360,(AH$4-1979)*4+AH$1+2,FALSE)-VLOOKUP("FL213169203.Q",Data!$A$3:$EX$360,(AH$4-1979)*4+AH$1+2,FALSE)+VLOOKUP("FL343073053.Q",Data!$A$3:$EX$360,(AH$4-1979)*4+AH$1+2,FALSE)</f>
        <v>20296609</v>
      </c>
      <c r="AI68" s="23">
        <f>VLOOKUP("FL314190005.Q",Data!$A$3:$EX$360,(AI$4-1979)*4+AI$1+2,FALSE)+VLOOKUP("FL214190005.Q",Data!$A$3:$EX$360,(AI$4-1979)*4+AI$1+2,FALSE)-VLOOKUP("FL213061105.Q",Data!$A$3:$EX$360,(AI$4-1979)*4+AI$1+2,FALSE)-VLOOKUP("FL213062003.Q",Data!$A$3:$EX$360,(AI$4-1979)*4+AI$1+2,FALSE)+VLOOKUP("FL344190045.Q",Data!$A$3:$EX$360,(AI$4-1979)*4+AI$1+2,FALSE)+VLOOKUP("FL224190043.Q",Data!$A$3:$EX$360,(AI$4-1979)*4+AI$1+2,FALSE)-VLOOKUP("FL223073045.Q",Data!$A$3:$EX$360,(AI$4-1979)*4+AI$1+2,FALSE)-VLOOKUP("FL343061165.Q",Data!$A$3:$EX$360,(AI$4-1979)*4+AI$1+2,FALSE)-VLOOKUP("FL223061143.Q",Data!$A$3:$EX$360,(AI$4-1979)*4+AI$1+2,FALSE)-VLOOKUP("FL223062043.Q",Data!$A$3:$EX$360,(AI$4-1979)*4+AI$1+2,FALSE)-VLOOKUP("FL343073005.Q",Data!$A$3:$EX$360,(AI$4-1979)*4+AI$1+2,FALSE)-VLOOKUP("FL213169203.Q",Data!$A$3:$EX$360,(AI$4-1979)*4+AI$1+2,FALSE)+VLOOKUP("FL343073053.Q",Data!$A$3:$EX$360,(AI$4-1979)*4+AI$1+2,FALSE)</f>
        <v>21693032</v>
      </c>
      <c r="AJ68" s="23">
        <f>VLOOKUP("FL314190005.Q",Data!$A$3:$EX$360,(AJ$4-1979)*4+AJ$1+2,FALSE)+VLOOKUP("FL214190005.Q",Data!$A$3:$EX$360,(AJ$4-1979)*4+AJ$1+2,FALSE)-VLOOKUP("FL213061105.Q",Data!$A$3:$EX$360,(AJ$4-1979)*4+AJ$1+2,FALSE)-VLOOKUP("FL213062003.Q",Data!$A$3:$EX$360,(AJ$4-1979)*4+AJ$1+2,FALSE)+VLOOKUP("FL344190045.Q",Data!$A$3:$EX$360,(AJ$4-1979)*4+AJ$1+2,FALSE)+VLOOKUP("FL224190043.Q",Data!$A$3:$EX$360,(AJ$4-1979)*4+AJ$1+2,FALSE)-VLOOKUP("FL223073045.Q",Data!$A$3:$EX$360,(AJ$4-1979)*4+AJ$1+2,FALSE)-VLOOKUP("FL343061165.Q",Data!$A$3:$EX$360,(AJ$4-1979)*4+AJ$1+2,FALSE)-VLOOKUP("FL223061143.Q",Data!$A$3:$EX$360,(AJ$4-1979)*4+AJ$1+2,FALSE)-VLOOKUP("FL223062043.Q",Data!$A$3:$EX$360,(AJ$4-1979)*4+AJ$1+2,FALSE)-VLOOKUP("FL343073005.Q",Data!$A$3:$EX$360,(AJ$4-1979)*4+AJ$1+2,FALSE)-VLOOKUP("FL213169203.Q",Data!$A$3:$EX$360,(AJ$4-1979)*4+AJ$1+2,FALSE)+VLOOKUP("FL343073053.Q",Data!$A$3:$EX$360,(AJ$4-1979)*4+AJ$1+2,FALSE)</f>
        <v>23110108</v>
      </c>
      <c r="AK68" s="23">
        <f>VLOOKUP("FL314190005.Q",Data!$A$3:$EX$360,(AK$4-1979)*4+AK$1+2,FALSE)+VLOOKUP("FL214190005.Q",Data!$A$3:$EX$360,(AK$4-1979)*4+AK$1+2,FALSE)-VLOOKUP("FL213061105.Q",Data!$A$3:$EX$360,(AK$4-1979)*4+AK$1+2,FALSE)-VLOOKUP("FL213062003.Q",Data!$A$3:$EX$360,(AK$4-1979)*4+AK$1+2,FALSE)+VLOOKUP("FL344190045.Q",Data!$A$3:$EX$360,(AK$4-1979)*4+AK$1+2,FALSE)+VLOOKUP("FL224190043.Q",Data!$A$3:$EX$360,(AK$4-1979)*4+AK$1+2,FALSE)-VLOOKUP("FL223073045.Q",Data!$A$3:$EX$360,(AK$4-1979)*4+AK$1+2,FALSE)-VLOOKUP("FL343061165.Q",Data!$A$3:$EX$360,(AK$4-1979)*4+AK$1+2,FALSE)-VLOOKUP("FL223061143.Q",Data!$A$3:$EX$360,(AK$4-1979)*4+AK$1+2,FALSE)-VLOOKUP("FL223062043.Q",Data!$A$3:$EX$360,(AK$4-1979)*4+AK$1+2,FALSE)-VLOOKUP("FL343073005.Q",Data!$A$3:$EX$360,(AK$4-1979)*4+AK$1+2,FALSE)-VLOOKUP("FL213169203.Q",Data!$A$3:$EX$360,(AK$4-1979)*4+AK$1+2,FALSE)+VLOOKUP("FL343073053.Q",Data!$A$3:$EX$360,(AK$4-1979)*4+AK$1+2,FALSE)</f>
        <v>24169629</v>
      </c>
      <c r="AL68" s="23">
        <f>VLOOKUP("FL314190005.Q",Data!$A$3:$EX$360,(AL$4-1979)*4+AL$1+2,FALSE)+VLOOKUP("FL214190005.Q",Data!$A$3:$EX$360,(AL$4-1979)*4+AL$1+2,FALSE)-VLOOKUP("FL213061105.Q",Data!$A$3:$EX$360,(AL$4-1979)*4+AL$1+2,FALSE)-VLOOKUP("FL213062003.Q",Data!$A$3:$EX$360,(AL$4-1979)*4+AL$1+2,FALSE)+VLOOKUP("FL344190045.Q",Data!$A$3:$EX$360,(AL$4-1979)*4+AL$1+2,FALSE)+VLOOKUP("FL224190043.Q",Data!$A$3:$EX$360,(AL$4-1979)*4+AL$1+2,FALSE)-VLOOKUP("FL223073045.Q",Data!$A$3:$EX$360,(AL$4-1979)*4+AL$1+2,FALSE)-VLOOKUP("FL343061165.Q",Data!$A$3:$EX$360,(AL$4-1979)*4+AL$1+2,FALSE)-VLOOKUP("FL223061143.Q",Data!$A$3:$EX$360,(AL$4-1979)*4+AL$1+2,FALSE)-VLOOKUP("FL223062043.Q",Data!$A$3:$EX$360,(AL$4-1979)*4+AL$1+2,FALSE)-VLOOKUP("FL343073005.Q",Data!$A$3:$EX$360,(AL$4-1979)*4+AL$1+2,FALSE)-VLOOKUP("FL213169203.Q",Data!$A$3:$EX$360,(AL$4-1979)*4+AL$1+2,FALSE)+VLOOKUP("FL343073053.Q",Data!$A$3:$EX$360,(AL$4-1979)*4+AL$1+2,FALSE)</f>
        <v>25155747</v>
      </c>
      <c r="AM68" s="23">
        <f>VLOOKUP("FL314190005.Q",Data!$A$3:$EX$360,(AM$4-1979)*4+AM$1+2,FALSE)+VLOOKUP("FL214190005.Q",Data!$A$3:$EX$360,(AM$4-1979)*4+AM$1+2,FALSE)-VLOOKUP("FL213061105.Q",Data!$A$3:$EX$360,(AM$4-1979)*4+AM$1+2,FALSE)-VLOOKUP("FL213062003.Q",Data!$A$3:$EX$360,(AM$4-1979)*4+AM$1+2,FALSE)+VLOOKUP("FL344190045.Q",Data!$A$3:$EX$360,(AM$4-1979)*4+AM$1+2,FALSE)+VLOOKUP("FL224190043.Q",Data!$A$3:$EX$360,(AM$4-1979)*4+AM$1+2,FALSE)-VLOOKUP("FL223073045.Q",Data!$A$3:$EX$360,(AM$4-1979)*4+AM$1+2,FALSE)-VLOOKUP("FL343061165.Q",Data!$A$3:$EX$360,(AM$4-1979)*4+AM$1+2,FALSE)-VLOOKUP("FL223061143.Q",Data!$A$3:$EX$360,(AM$4-1979)*4+AM$1+2,FALSE)-VLOOKUP("FL223062043.Q",Data!$A$3:$EX$360,(AM$4-1979)*4+AM$1+2,FALSE)-VLOOKUP("FL343073005.Q",Data!$A$3:$EX$360,(AM$4-1979)*4+AM$1+2,FALSE)-VLOOKUP("FL213169203.Q",Data!$A$3:$EX$360,(AM$4-1979)*4+AM$1+2,FALSE)+VLOOKUP("FL343073053.Q",Data!$A$3:$EX$360,(AM$4-1979)*4+AM$1+2,FALSE)</f>
        <v>26184950</v>
      </c>
      <c r="AN68" s="4">
        <f>VLOOKUP("FL314190005.Q",Data!$A$3:$EX$360,(AN$4-1979)*4+AN$1+2,FALSE)+VLOOKUP("FL214190005.Q",Data!$A$3:$EX$360,(AN$4-1979)*4+AN$1+2,FALSE)-VLOOKUP("FL213061105.Q",Data!$A$3:$EX$360,(AN$4-1979)*4+AN$1+2,FALSE)-VLOOKUP("FL213062003.Q",Data!$A$3:$EX$360,(AN$4-1979)*4+AN$1+2,FALSE)+VLOOKUP("FL344190045.Q",Data!$A$3:$EX$360,(AN$4-1979)*4+AN$1+2,FALSE)+VLOOKUP("FL224190043.Q",Data!$A$3:$EX$360,(AN$4-1979)*4+AN$1+2,FALSE)-VLOOKUP("FL223073045.Q",Data!$A$3:$EX$360,(AN$4-1979)*4+AN$1+2,FALSE)-VLOOKUP("FL343061165.Q",Data!$A$3:$EX$360,(AN$4-1979)*4+AN$1+2,FALSE)-VLOOKUP("FL223061143.Q",Data!$A$3:$EX$360,(AN$4-1979)*4+AN$1+2,FALSE)-VLOOKUP("FL223062043.Q",Data!$A$3:$EX$360,(AN$4-1979)*4+AN$1+2,FALSE)-VLOOKUP("FL343073005.Q",Data!$A$3:$EX$360,(AN$4-1979)*4+AN$1+2,FALSE)-VLOOKUP("FL213169203.Q",Data!$A$3:$EX$360,(AN$4-1979)*4+AN$1+2,FALSE)+VLOOKUP("FL343073053.Q",Data!$A$3:$EX$360,(AN$4-1979)*4+AN$1+2,FALSE)</f>
        <v>0</v>
      </c>
    </row>
    <row r="69" spans="1:40" ht="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40">
      <c r="A70" s="21" t="s">
        <v>3</v>
      </c>
      <c r="B70" s="22" t="s">
        <v>261</v>
      </c>
      <c r="C70" s="23">
        <f>C46-C68</f>
        <v>792536</v>
      </c>
      <c r="D70" s="23">
        <f>D46-D68</f>
        <v>1004974</v>
      </c>
      <c r="E70" s="23">
        <f t="shared" ref="E70:AN70" si="2">E46-E68</f>
        <v>1120027</v>
      </c>
      <c r="F70" s="23">
        <f t="shared" si="2"/>
        <v>1068024</v>
      </c>
      <c r="G70" s="23">
        <f t="shared" si="2"/>
        <v>921209</v>
      </c>
      <c r="H70" s="23">
        <f t="shared" si="2"/>
        <v>837431</v>
      </c>
      <c r="I70" s="23">
        <f t="shared" si="2"/>
        <v>742054</v>
      </c>
      <c r="J70" s="23">
        <f t="shared" si="2"/>
        <v>672531</v>
      </c>
      <c r="K70" s="23">
        <f t="shared" si="2"/>
        <v>619072</v>
      </c>
      <c r="L70" s="23">
        <f t="shared" si="2"/>
        <v>569366</v>
      </c>
      <c r="M70" s="23">
        <f t="shared" si="2"/>
        <v>526249</v>
      </c>
      <c r="N70" s="23">
        <f t="shared" si="2"/>
        <v>429931</v>
      </c>
      <c r="O70" s="23">
        <f t="shared" si="2"/>
        <v>289102</v>
      </c>
      <c r="P70" s="23">
        <f t="shared" si="2"/>
        <v>-75581</v>
      </c>
      <c r="Q70" s="23">
        <f t="shared" si="2"/>
        <v>-236430</v>
      </c>
      <c r="R70" s="23">
        <f t="shared" si="2"/>
        <v>-252813</v>
      </c>
      <c r="S70" s="23">
        <f t="shared" si="2"/>
        <v>-106846</v>
      </c>
      <c r="T70" s="23">
        <f t="shared" si="2"/>
        <v>75329</v>
      </c>
      <c r="U70" s="23">
        <f t="shared" si="2"/>
        <v>448366</v>
      </c>
      <c r="V70" s="23">
        <f t="shared" si="2"/>
        <v>867333</v>
      </c>
      <c r="W70" s="23">
        <f t="shared" si="2"/>
        <v>1497489</v>
      </c>
      <c r="X70" s="23">
        <f t="shared" si="2"/>
        <v>1833289</v>
      </c>
      <c r="Y70" s="23">
        <f t="shared" si="2"/>
        <v>1775559</v>
      </c>
      <c r="Z70" s="23">
        <f t="shared" si="2"/>
        <v>1161182</v>
      </c>
      <c r="AA70" s="23">
        <f t="shared" si="2"/>
        <v>1054856</v>
      </c>
      <c r="AB70" s="23">
        <f t="shared" si="2"/>
        <v>411509</v>
      </c>
      <c r="AC70" s="23">
        <f t="shared" si="2"/>
        <v>740179</v>
      </c>
      <c r="AD70" s="23">
        <f t="shared" si="2"/>
        <v>1484420</v>
      </c>
      <c r="AE70" s="23">
        <f t="shared" si="2"/>
        <v>1883291</v>
      </c>
      <c r="AF70" s="23">
        <f t="shared" si="2"/>
        <v>522726</v>
      </c>
      <c r="AG70" s="23">
        <f t="shared" si="2"/>
        <v>-905135</v>
      </c>
      <c r="AH70" s="23">
        <f t="shared" si="2"/>
        <v>-2300403</v>
      </c>
      <c r="AI70" s="23">
        <f t="shared" si="2"/>
        <v>-3396699</v>
      </c>
      <c r="AJ70" s="23">
        <f t="shared" si="2"/>
        <v>-4141555</v>
      </c>
      <c r="AK70" s="23">
        <f t="shared" si="2"/>
        <v>-4051588</v>
      </c>
      <c r="AL70" s="23">
        <f t="shared" si="2"/>
        <v>-4302854</v>
      </c>
      <c r="AM70" s="23">
        <f t="shared" si="2"/>
        <v>-4912862</v>
      </c>
      <c r="AN70" s="4">
        <f t="shared" si="2"/>
        <v>0</v>
      </c>
    </row>
    <row r="71" spans="1:40">
      <c r="A71" s="12" t="s">
        <v>649</v>
      </c>
      <c r="B71" s="13"/>
      <c r="C71" s="14">
        <f t="shared" ref="C71" si="3">C70+C68</f>
        <v>2635383</v>
      </c>
      <c r="D71" s="14">
        <f t="shared" ref="D71:AM71" si="4">D70+D68</f>
        <v>3001473</v>
      </c>
      <c r="E71" s="14">
        <f t="shared" si="4"/>
        <v>3295224</v>
      </c>
      <c r="F71" s="14">
        <f t="shared" si="4"/>
        <v>3519231</v>
      </c>
      <c r="G71" s="14">
        <f t="shared" si="4"/>
        <v>3662369</v>
      </c>
      <c r="H71" s="14">
        <f t="shared" si="4"/>
        <v>3889558</v>
      </c>
      <c r="I71" s="14">
        <f t="shared" si="4"/>
        <v>4185543</v>
      </c>
      <c r="J71" s="14">
        <f t="shared" si="4"/>
        <v>4460898</v>
      </c>
      <c r="K71" s="14">
        <f t="shared" si="4"/>
        <v>4705913</v>
      </c>
      <c r="L71" s="14">
        <f t="shared" si="4"/>
        <v>4990811</v>
      </c>
      <c r="M71" s="14">
        <f t="shared" si="4"/>
        <v>5363215</v>
      </c>
      <c r="N71" s="14">
        <f t="shared" si="4"/>
        <v>5648419</v>
      </c>
      <c r="O71" s="14">
        <f t="shared" si="4"/>
        <v>6008065</v>
      </c>
      <c r="P71" s="14">
        <f t="shared" si="4"/>
        <v>6233723</v>
      </c>
      <c r="Q71" s="14">
        <f t="shared" si="4"/>
        <v>6515083</v>
      </c>
      <c r="R71" s="14">
        <f t="shared" si="4"/>
        <v>6870692</v>
      </c>
      <c r="S71" s="14">
        <f t="shared" si="4"/>
        <v>7400564</v>
      </c>
      <c r="T71" s="14">
        <f t="shared" si="4"/>
        <v>7921518</v>
      </c>
      <c r="U71" s="14">
        <f t="shared" si="4"/>
        <v>8550019</v>
      </c>
      <c r="V71" s="14">
        <f t="shared" si="4"/>
        <v>9160969</v>
      </c>
      <c r="W71" s="14">
        <f t="shared" si="4"/>
        <v>9988686</v>
      </c>
      <c r="X71" s="14">
        <f t="shared" si="4"/>
        <v>10318475</v>
      </c>
      <c r="Y71" s="14">
        <f t="shared" si="4"/>
        <v>10655428</v>
      </c>
      <c r="Z71" s="14">
        <f t="shared" si="4"/>
        <v>10722015</v>
      </c>
      <c r="AA71" s="14">
        <f t="shared" si="4"/>
        <v>11530376</v>
      </c>
      <c r="AB71" s="14">
        <f t="shared" si="4"/>
        <v>12658781</v>
      </c>
      <c r="AC71" s="14">
        <f t="shared" si="4"/>
        <v>13722816</v>
      </c>
      <c r="AD71" s="14">
        <f t="shared" si="4"/>
        <v>15117787</v>
      </c>
      <c r="AE71" s="14">
        <f t="shared" si="4"/>
        <v>16224440</v>
      </c>
      <c r="AF71" s="14">
        <f t="shared" si="4"/>
        <v>16568459</v>
      </c>
      <c r="AG71" s="14">
        <f t="shared" si="4"/>
        <v>17043044</v>
      </c>
      <c r="AH71" s="14">
        <f t="shared" si="4"/>
        <v>17996206</v>
      </c>
      <c r="AI71" s="14">
        <f t="shared" si="4"/>
        <v>18296333</v>
      </c>
      <c r="AJ71" s="14">
        <f t="shared" si="4"/>
        <v>18968553</v>
      </c>
      <c r="AK71" s="14">
        <f t="shared" si="4"/>
        <v>20118041</v>
      </c>
      <c r="AL71" s="14">
        <f t="shared" si="4"/>
        <v>20852893</v>
      </c>
      <c r="AM71" s="14">
        <f t="shared" si="4"/>
        <v>21272088</v>
      </c>
      <c r="AN71" s="4" t="e">
        <f>AN67+#REF!</f>
        <v>#REF!</v>
      </c>
    </row>
    <row r="72" spans="1:4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1:40">
      <c r="A73" s="24" t="s">
        <v>254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1:40">
      <c r="A74" s="6" t="s">
        <v>633</v>
      </c>
      <c r="C74" s="11">
        <f t="shared" ref="C74" si="5">SUM(C9,C11,C13,C15,C17,C19,C21,C26,C32,C34,C40)</f>
        <v>149067</v>
      </c>
      <c r="D74" s="11">
        <f t="shared" ref="D74:AN74" si="6">SUM(D9,D11,D13,D15,D17,D19,D21,D26,D32,D34,D40)</f>
        <v>170845</v>
      </c>
      <c r="E74" s="11">
        <f t="shared" si="6"/>
        <v>189926</v>
      </c>
      <c r="F74" s="11">
        <f t="shared" si="6"/>
        <v>218100</v>
      </c>
      <c r="G74" s="11">
        <f t="shared" si="6"/>
        <v>249246</v>
      </c>
      <c r="H74" s="11">
        <f t="shared" si="6"/>
        <v>277061</v>
      </c>
      <c r="I74" s="11">
        <f t="shared" si="6"/>
        <v>315291</v>
      </c>
      <c r="J74" s="11">
        <f t="shared" si="6"/>
        <v>360477</v>
      </c>
      <c r="K74" s="11">
        <f t="shared" si="6"/>
        <v>392195</v>
      </c>
      <c r="L74" s="11">
        <f t="shared" si="6"/>
        <v>445582</v>
      </c>
      <c r="M74" s="11">
        <f t="shared" si="6"/>
        <v>545408</v>
      </c>
      <c r="N74" s="11">
        <f t="shared" si="6"/>
        <v>561152</v>
      </c>
      <c r="O74" s="11">
        <f t="shared" si="6"/>
        <v>685641</v>
      </c>
      <c r="P74" s="11">
        <f t="shared" si="6"/>
        <v>733144</v>
      </c>
      <c r="Q74" s="11">
        <f t="shared" si="6"/>
        <v>823174</v>
      </c>
      <c r="R74" s="11">
        <f t="shared" si="6"/>
        <v>875091</v>
      </c>
      <c r="S74" s="11">
        <f t="shared" si="6"/>
        <v>1117043</v>
      </c>
      <c r="T74" s="11">
        <f t="shared" si="6"/>
        <v>1295865</v>
      </c>
      <c r="U74" s="11">
        <f t="shared" si="6"/>
        <v>1574024</v>
      </c>
      <c r="V74" s="11">
        <f t="shared" si="6"/>
        <v>1814814</v>
      </c>
      <c r="W74" s="11">
        <f t="shared" si="6"/>
        <v>2123886</v>
      </c>
      <c r="X74" s="11">
        <f t="shared" si="6"/>
        <v>2112314</v>
      </c>
      <c r="Y74" s="11">
        <f t="shared" si="6"/>
        <v>2049895</v>
      </c>
      <c r="Z74" s="11">
        <f t="shared" si="6"/>
        <v>1779359</v>
      </c>
      <c r="AA74" s="11">
        <f t="shared" si="6"/>
        <v>2217884</v>
      </c>
      <c r="AB74" s="11">
        <f t="shared" si="6"/>
        <v>2445355</v>
      </c>
      <c r="AC74" s="11">
        <f t="shared" si="6"/>
        <v>2602821</v>
      </c>
      <c r="AD74" s="11">
        <f t="shared" si="6"/>
        <v>2917173</v>
      </c>
      <c r="AE74" s="11">
        <f t="shared" si="6"/>
        <v>3067113</v>
      </c>
      <c r="AF74" s="11">
        <f t="shared" si="6"/>
        <v>2259100</v>
      </c>
      <c r="AG74" s="11">
        <f t="shared" si="6"/>
        <v>2492636</v>
      </c>
      <c r="AH74" s="11">
        <f t="shared" si="6"/>
        <v>2707836</v>
      </c>
      <c r="AI74" s="11">
        <f t="shared" si="6"/>
        <v>2579585</v>
      </c>
      <c r="AJ74" s="11">
        <f t="shared" si="6"/>
        <v>2713617</v>
      </c>
      <c r="AK74" s="11">
        <f t="shared" si="6"/>
        <v>3228087</v>
      </c>
      <c r="AL74" s="11">
        <f t="shared" si="6"/>
        <v>3405973</v>
      </c>
      <c r="AM74" s="11">
        <f t="shared" si="6"/>
        <v>3353601</v>
      </c>
      <c r="AN74" s="4">
        <f t="shared" si="6"/>
        <v>0</v>
      </c>
    </row>
    <row r="75" spans="1:40">
      <c r="A75" s="6" t="s">
        <v>381</v>
      </c>
      <c r="B75" s="4" t="s">
        <v>407</v>
      </c>
      <c r="C75" s="11">
        <f t="shared" ref="C75" si="7">C53+C55+C67+C66</f>
        <v>868029</v>
      </c>
      <c r="D75" s="11">
        <f t="shared" ref="D75:AN75" si="8">D53+D55+D67+D66</f>
        <v>926502</v>
      </c>
      <c r="E75" s="11">
        <f t="shared" si="8"/>
        <v>1005606</v>
      </c>
      <c r="F75" s="11">
        <f t="shared" si="8"/>
        <v>1092729</v>
      </c>
      <c r="G75" s="11">
        <f t="shared" si="8"/>
        <v>1172375</v>
      </c>
      <c r="H75" s="11">
        <f t="shared" si="8"/>
        <v>1261434</v>
      </c>
      <c r="I75" s="11">
        <f t="shared" si="8"/>
        <v>1359755</v>
      </c>
      <c r="J75" s="11">
        <f t="shared" si="8"/>
        <v>1475710</v>
      </c>
      <c r="K75" s="11">
        <f t="shared" si="8"/>
        <v>1581441</v>
      </c>
      <c r="L75" s="11">
        <f t="shared" si="8"/>
        <v>1688089</v>
      </c>
      <c r="M75" s="11">
        <f t="shared" si="8"/>
        <v>1889050</v>
      </c>
      <c r="N75" s="11">
        <f t="shared" si="8"/>
        <v>2024579</v>
      </c>
      <c r="O75" s="11">
        <f t="shared" si="8"/>
        <v>2169739</v>
      </c>
      <c r="P75" s="11">
        <f t="shared" si="8"/>
        <v>2447978</v>
      </c>
      <c r="Q75" s="11">
        <f t="shared" si="8"/>
        <v>2599132</v>
      </c>
      <c r="R75" s="11">
        <f t="shared" si="8"/>
        <v>2762256</v>
      </c>
      <c r="S75" s="11">
        <f t="shared" si="8"/>
        <v>2955696</v>
      </c>
      <c r="T75" s="11">
        <f t="shared" si="8"/>
        <v>3114881</v>
      </c>
      <c r="U75" s="11">
        <f t="shared" si="8"/>
        <v>3278425</v>
      </c>
      <c r="V75" s="11">
        <f t="shared" si="8"/>
        <v>3476976</v>
      </c>
      <c r="W75" s="11">
        <f t="shared" si="8"/>
        <v>3689250</v>
      </c>
      <c r="X75" s="11">
        <f t="shared" si="8"/>
        <v>3917309</v>
      </c>
      <c r="Y75" s="11">
        <f t="shared" si="8"/>
        <v>4174459</v>
      </c>
      <c r="Z75" s="11">
        <f t="shared" si="8"/>
        <v>4436928</v>
      </c>
      <c r="AA75" s="11">
        <f t="shared" si="8"/>
        <v>4714760</v>
      </c>
      <c r="AB75" s="11">
        <f t="shared" si="8"/>
        <v>5186521</v>
      </c>
      <c r="AC75" s="11">
        <f t="shared" si="8"/>
        <v>5471863</v>
      </c>
      <c r="AD75" s="11">
        <f t="shared" si="8"/>
        <v>5819905</v>
      </c>
      <c r="AE75" s="11">
        <f t="shared" si="8"/>
        <v>6083155</v>
      </c>
      <c r="AF75" s="11">
        <f t="shared" si="8"/>
        <v>6367891</v>
      </c>
      <c r="AG75" s="11">
        <f t="shared" si="8"/>
        <v>6652755</v>
      </c>
      <c r="AH75" s="11">
        <f t="shared" si="8"/>
        <v>7300555</v>
      </c>
      <c r="AI75" s="11">
        <f t="shared" si="8"/>
        <v>7582483</v>
      </c>
      <c r="AJ75" s="11">
        <f t="shared" si="8"/>
        <v>7856907</v>
      </c>
      <c r="AK75" s="11">
        <f t="shared" si="8"/>
        <v>8142170</v>
      </c>
      <c r="AL75" s="11">
        <f t="shared" si="8"/>
        <v>8478134</v>
      </c>
      <c r="AM75" s="11">
        <f t="shared" si="8"/>
        <v>8829805</v>
      </c>
      <c r="AN75" s="4">
        <f t="shared" si="8"/>
        <v>0</v>
      </c>
    </row>
    <row r="76" spans="1:40">
      <c r="A76" s="6" t="s">
        <v>265</v>
      </c>
      <c r="B76" s="4" t="s">
        <v>406</v>
      </c>
      <c r="C76" s="11">
        <f t="shared" ref="C76" si="9">C70-(C74-C75)</f>
        <v>1511498</v>
      </c>
      <c r="D76" s="11">
        <f t="shared" ref="D76:AN76" si="10">D70-(D74-D75)</f>
        <v>1760631</v>
      </c>
      <c r="E76" s="11">
        <f t="shared" si="10"/>
        <v>1935707</v>
      </c>
      <c r="F76" s="11">
        <f t="shared" si="10"/>
        <v>1942653</v>
      </c>
      <c r="G76" s="11">
        <f t="shared" si="10"/>
        <v>1844338</v>
      </c>
      <c r="H76" s="11">
        <f t="shared" si="10"/>
        <v>1821804</v>
      </c>
      <c r="I76" s="11">
        <f t="shared" si="10"/>
        <v>1786518</v>
      </c>
      <c r="J76" s="11">
        <f t="shared" si="10"/>
        <v>1787764</v>
      </c>
      <c r="K76" s="11">
        <f t="shared" si="10"/>
        <v>1808318</v>
      </c>
      <c r="L76" s="11">
        <f t="shared" si="10"/>
        <v>1811873</v>
      </c>
      <c r="M76" s="11">
        <f t="shared" si="10"/>
        <v>1869891</v>
      </c>
      <c r="N76" s="11">
        <f t="shared" si="10"/>
        <v>1893358</v>
      </c>
      <c r="O76" s="11">
        <f t="shared" si="10"/>
        <v>1773200</v>
      </c>
      <c r="P76" s="11">
        <f t="shared" si="10"/>
        <v>1639253</v>
      </c>
      <c r="Q76" s="11">
        <f t="shared" si="10"/>
        <v>1539528</v>
      </c>
      <c r="R76" s="11">
        <f t="shared" si="10"/>
        <v>1634352</v>
      </c>
      <c r="S76" s="11">
        <f t="shared" si="10"/>
        <v>1731807</v>
      </c>
      <c r="T76" s="11">
        <f t="shared" si="10"/>
        <v>1894345</v>
      </c>
      <c r="U76" s="11">
        <f t="shared" si="10"/>
        <v>2152767</v>
      </c>
      <c r="V76" s="11">
        <f t="shared" si="10"/>
        <v>2529495</v>
      </c>
      <c r="W76" s="11">
        <f t="shared" si="10"/>
        <v>3062853</v>
      </c>
      <c r="X76" s="11">
        <f t="shared" si="10"/>
        <v>3638284</v>
      </c>
      <c r="Y76" s="11">
        <f t="shared" si="10"/>
        <v>3900123</v>
      </c>
      <c r="Z76" s="11">
        <f t="shared" si="10"/>
        <v>3818751</v>
      </c>
      <c r="AA76" s="11">
        <f t="shared" si="10"/>
        <v>3551732</v>
      </c>
      <c r="AB76" s="11">
        <f t="shared" si="10"/>
        <v>3152675</v>
      </c>
      <c r="AC76" s="11">
        <f t="shared" si="10"/>
        <v>3609221</v>
      </c>
      <c r="AD76" s="11">
        <f t="shared" si="10"/>
        <v>4387152</v>
      </c>
      <c r="AE76" s="11">
        <f t="shared" si="10"/>
        <v>4899333</v>
      </c>
      <c r="AF76" s="11">
        <f t="shared" si="10"/>
        <v>4631517</v>
      </c>
      <c r="AG76" s="11">
        <f t="shared" si="10"/>
        <v>3254984</v>
      </c>
      <c r="AH76" s="11">
        <f t="shared" si="10"/>
        <v>2292316</v>
      </c>
      <c r="AI76" s="11">
        <f t="shared" si="10"/>
        <v>1606199</v>
      </c>
      <c r="AJ76" s="11">
        <f t="shared" si="10"/>
        <v>1001735</v>
      </c>
      <c r="AK76" s="11">
        <f t="shared" si="10"/>
        <v>862495</v>
      </c>
      <c r="AL76" s="11">
        <f t="shared" si="10"/>
        <v>769307</v>
      </c>
      <c r="AM76" s="11">
        <f t="shared" si="10"/>
        <v>563342</v>
      </c>
      <c r="AN76" s="4">
        <f t="shared" si="10"/>
        <v>0</v>
      </c>
    </row>
  </sheetData>
  <mergeCells count="1">
    <mergeCell ref="D3:AM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topLeftCell="A5" workbookViewId="0">
      <selection activeCell="C49" sqref="C49"/>
    </sheetView>
  </sheetViews>
  <sheetFormatPr baseColWidth="10" defaultColWidth="9.1640625" defaultRowHeight="13" outlineLevelRow="2" outlineLevelCol="1" x14ac:dyDescent="0"/>
  <cols>
    <col min="1" max="3" width="9.1640625" style="4"/>
    <col min="4" max="4" width="46.6640625" style="4" customWidth="1"/>
    <col min="5" max="5" width="12.5" style="4" customWidth="1" outlineLevel="1"/>
    <col min="6" max="6" width="9.1640625" style="4" customWidth="1" outlineLevel="1"/>
    <col min="7" max="7" width="9.33203125" style="4" bestFit="1" customWidth="1"/>
    <col min="8" max="16" width="0" style="4" hidden="1" customWidth="1" outlineLevel="1"/>
    <col min="17" max="17" width="9.33203125" style="4" bestFit="1" customWidth="1" collapsed="1"/>
    <col min="18" max="26" width="0" style="4" hidden="1" customWidth="1" outlineLevel="1"/>
    <col min="27" max="27" width="10.1640625" style="4" bestFit="1" customWidth="1" collapsed="1"/>
    <col min="28" max="31" width="0" style="4" hidden="1" customWidth="1" outlineLevel="1"/>
    <col min="32" max="32" width="10.1640625" style="4" bestFit="1" customWidth="1" collapsed="1"/>
    <col min="33" max="36" width="0" style="4" hidden="1" customWidth="1" outlineLevel="1"/>
    <col min="37" max="37" width="10.1640625" style="4" bestFit="1" customWidth="1" collapsed="1"/>
    <col min="38" max="43" width="10.1640625" style="4" bestFit="1" customWidth="1"/>
    <col min="44" max="16384" width="9.1640625" style="4"/>
  </cols>
  <sheetData>
    <row r="1" spans="1:43">
      <c r="A1" s="4" t="s">
        <v>733</v>
      </c>
      <c r="B1" s="4" t="s">
        <v>732</v>
      </c>
      <c r="C1" s="4" t="s">
        <v>730</v>
      </c>
      <c r="D1" s="4" t="s">
        <v>731</v>
      </c>
      <c r="E1" s="4" t="s">
        <v>734</v>
      </c>
      <c r="F1" s="2"/>
    </row>
    <row r="2" spans="1:43">
      <c r="D2" s="2"/>
      <c r="E2" s="2"/>
      <c r="F2" s="2"/>
      <c r="G2" s="63" t="s">
        <v>650</v>
      </c>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row>
    <row r="3" spans="1:43">
      <c r="D3" s="35"/>
      <c r="E3" s="35"/>
      <c r="F3" s="9">
        <v>1979</v>
      </c>
      <c r="G3" s="9">
        <v>1980</v>
      </c>
      <c r="H3" s="9">
        <v>1981</v>
      </c>
      <c r="I3" s="9">
        <v>1982</v>
      </c>
      <c r="J3" s="9">
        <v>1983</v>
      </c>
      <c r="K3" s="9">
        <v>1984</v>
      </c>
      <c r="L3" s="9">
        <v>1985</v>
      </c>
      <c r="M3" s="9">
        <v>1986</v>
      </c>
      <c r="N3" s="9">
        <v>1987</v>
      </c>
      <c r="O3" s="9">
        <v>1988</v>
      </c>
      <c r="P3" s="9">
        <v>1989</v>
      </c>
      <c r="Q3" s="9">
        <v>1990</v>
      </c>
      <c r="R3" s="9">
        <v>1991</v>
      </c>
      <c r="S3" s="9">
        <v>1992</v>
      </c>
      <c r="T3" s="9">
        <v>1993</v>
      </c>
      <c r="U3" s="9">
        <v>1994</v>
      </c>
      <c r="V3" s="9">
        <v>1995</v>
      </c>
      <c r="W3" s="9">
        <v>1996</v>
      </c>
      <c r="X3" s="9">
        <v>1997</v>
      </c>
      <c r="Y3" s="9">
        <v>1998</v>
      </c>
      <c r="Z3" s="9">
        <v>1999</v>
      </c>
      <c r="AA3" s="9">
        <v>2000</v>
      </c>
      <c r="AB3" s="9">
        <v>2001</v>
      </c>
      <c r="AC3" s="9">
        <v>2002</v>
      </c>
      <c r="AD3" s="9">
        <v>2003</v>
      </c>
      <c r="AE3" s="9">
        <v>2004</v>
      </c>
      <c r="AF3" s="9">
        <v>2005</v>
      </c>
      <c r="AG3" s="9">
        <v>2006</v>
      </c>
      <c r="AH3" s="9">
        <v>2007</v>
      </c>
      <c r="AI3" s="9">
        <v>2008</v>
      </c>
      <c r="AJ3" s="9">
        <v>2009</v>
      </c>
      <c r="AK3" s="9">
        <v>2010</v>
      </c>
      <c r="AL3" s="9">
        <v>2011</v>
      </c>
      <c r="AM3" s="9">
        <v>2012</v>
      </c>
      <c r="AN3" s="9">
        <v>2013</v>
      </c>
      <c r="AO3" s="9">
        <v>2014</v>
      </c>
      <c r="AP3" s="9">
        <v>2015</v>
      </c>
      <c r="AQ3" s="9">
        <v>2016</v>
      </c>
    </row>
    <row r="4" spans="1:43" ht="7.5" customHeight="1">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3">
      <c r="A5" s="4" t="s">
        <v>739</v>
      </c>
      <c r="B5" s="4" t="s">
        <v>735</v>
      </c>
      <c r="D5" s="28" t="s">
        <v>645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3" outlineLevel="1">
      <c r="B6" s="4" t="s">
        <v>736</v>
      </c>
      <c r="C6" s="4" t="str">
        <f>D40</f>
        <v>Financial Assets</v>
      </c>
      <c r="D6" s="7" t="s">
        <v>103</v>
      </c>
      <c r="E6" s="4" t="s">
        <v>378</v>
      </c>
      <c r="F6" s="4">
        <f>'Federal Govt.'!F9</f>
        <v>5826</v>
      </c>
      <c r="G6" s="11">
        <f>'Federal Govt.'!G9</f>
        <v>9620</v>
      </c>
      <c r="H6" s="11">
        <f>'Federal Govt.'!H9</f>
        <v>13037</v>
      </c>
      <c r="I6" s="11">
        <f>'Federal Govt.'!I9</f>
        <v>14760</v>
      </c>
      <c r="J6" s="11">
        <f>'Federal Govt.'!J9</f>
        <v>18255</v>
      </c>
      <c r="K6" s="11">
        <f>'Federal Govt.'!K9</f>
        <v>19734</v>
      </c>
      <c r="L6" s="11">
        <f>'Federal Govt.'!L9</f>
        <v>22289</v>
      </c>
      <c r="M6" s="11">
        <f>'Federal Govt.'!M9</f>
        <v>27928</v>
      </c>
      <c r="N6" s="11">
        <f>'Federal Govt.'!N9</f>
        <v>26958</v>
      </c>
      <c r="O6" s="11">
        <f>'Federal Govt.'!O9</f>
        <v>27264</v>
      </c>
      <c r="P6" s="11">
        <f>'Federal Govt.'!P9</f>
        <v>31356</v>
      </c>
      <c r="Q6" s="11">
        <f>'Federal Govt.'!Q9</f>
        <v>34568</v>
      </c>
      <c r="R6" s="11">
        <f>'Federal Govt.'!R9</f>
        <v>37793</v>
      </c>
      <c r="S6" s="11">
        <f>'Federal Govt.'!S9</f>
        <v>43109</v>
      </c>
      <c r="T6" s="11">
        <f>'Federal Govt.'!T9</f>
        <v>41605</v>
      </c>
      <c r="U6" s="11">
        <f>'Federal Govt.'!U9</f>
        <v>42379</v>
      </c>
      <c r="V6" s="11">
        <f>'Federal Govt.'!V9</f>
        <v>54544</v>
      </c>
      <c r="W6" s="11">
        <f>'Federal Govt.'!W9</f>
        <v>45069</v>
      </c>
      <c r="X6" s="11">
        <f>'Federal Govt.'!X9</f>
        <v>38599</v>
      </c>
      <c r="Y6" s="11">
        <f>'Federal Govt.'!Y9</f>
        <v>46269</v>
      </c>
      <c r="Z6" s="11">
        <f>'Federal Govt.'!Z9</f>
        <v>46378</v>
      </c>
      <c r="AA6" s="11">
        <f>'Federal Govt.'!AA9</f>
        <v>39682</v>
      </c>
      <c r="AB6" s="11">
        <f>'Federal Govt.'!AB9</f>
        <v>44666</v>
      </c>
      <c r="AC6" s="11">
        <f>'Federal Govt.'!AC9</f>
        <v>48815</v>
      </c>
      <c r="AD6" s="11">
        <f>'Federal Govt.'!AD9</f>
        <v>54879</v>
      </c>
      <c r="AE6" s="11">
        <f>'Federal Govt.'!AE9</f>
        <v>52002</v>
      </c>
      <c r="AF6" s="11">
        <f>'Federal Govt.'!AF9</f>
        <v>41025</v>
      </c>
      <c r="AG6" s="11">
        <f>'Federal Govt.'!AG9</f>
        <v>35088</v>
      </c>
      <c r="AH6" s="11">
        <f>'Federal Govt.'!AH9</f>
        <v>35716</v>
      </c>
      <c r="AI6" s="11">
        <f>'Federal Govt.'!AI9</f>
        <v>37076</v>
      </c>
      <c r="AJ6" s="11">
        <f>'Federal Govt.'!AJ9</f>
        <v>97060</v>
      </c>
      <c r="AK6" s="11">
        <f>'Federal Govt.'!AK9</f>
        <v>96025</v>
      </c>
      <c r="AL6" s="11">
        <f>'Federal Govt.'!AL9</f>
        <v>109893</v>
      </c>
      <c r="AM6" s="11">
        <f>'Federal Govt.'!AM9</f>
        <v>116305</v>
      </c>
      <c r="AN6" s="11">
        <f>'Federal Govt.'!AN9</f>
        <v>112631</v>
      </c>
      <c r="AO6" s="11">
        <f>'Federal Govt.'!AO9</f>
        <v>103748</v>
      </c>
      <c r="AP6" s="11">
        <f>'Federal Govt.'!AP9</f>
        <v>89177</v>
      </c>
      <c r="AQ6" s="11">
        <f>'Federal Govt.'!AQ9</f>
        <v>89936</v>
      </c>
    </row>
    <row r="7" spans="1:43" outlineLevel="1">
      <c r="B7" s="4" t="s">
        <v>736</v>
      </c>
      <c r="C7" s="4" t="str">
        <f>D40</f>
        <v>Financial Assets</v>
      </c>
      <c r="D7" s="7" t="s">
        <v>30</v>
      </c>
      <c r="E7" s="4" t="s">
        <v>386</v>
      </c>
      <c r="F7" s="4">
        <f>'Federal Govt.'!F10+'State &amp; Local Govt.'!H6</f>
        <v>39147</v>
      </c>
      <c r="G7" s="11">
        <f>'Federal Govt.'!G10+'State &amp; Local Govt.'!I6</f>
        <v>37094</v>
      </c>
      <c r="H7" s="11">
        <f>'Federal Govt.'!H10+'State &amp; Local Govt.'!J6</f>
        <v>34784</v>
      </c>
      <c r="I7" s="11">
        <f>'Federal Govt.'!I10+'State &amp; Local Govt.'!K6</f>
        <v>44892</v>
      </c>
      <c r="J7" s="11">
        <f>'Federal Govt.'!J10+'State &amp; Local Govt.'!L6</f>
        <v>51078</v>
      </c>
      <c r="K7" s="11">
        <f>'Federal Govt.'!K10+'State &amp; Local Govt.'!M6</f>
        <v>47461</v>
      </c>
      <c r="L7" s="11">
        <f>'Federal Govt.'!L10+'State &amp; Local Govt.'!N6</f>
        <v>35138</v>
      </c>
      <c r="M7" s="11">
        <f>'Federal Govt.'!M10+'State &amp; Local Govt.'!O6</f>
        <v>51684</v>
      </c>
      <c r="N7" s="11">
        <f>'Federal Govt.'!N10+'State &amp; Local Govt.'!P6</f>
        <v>53076</v>
      </c>
      <c r="O7" s="11">
        <f>'Federal Govt.'!O10+'State &amp; Local Govt.'!Q6</f>
        <v>68035</v>
      </c>
      <c r="P7" s="11">
        <f>'Federal Govt.'!P10+'State &amp; Local Govt.'!R6</f>
        <v>60004</v>
      </c>
      <c r="Q7" s="11">
        <f>'Federal Govt.'!Q10+'State &amp; Local Govt.'!S6</f>
        <v>56984</v>
      </c>
      <c r="R7" s="11">
        <f>'Federal Govt.'!R10+'State &amp; Local Govt.'!T6</f>
        <v>52738</v>
      </c>
      <c r="S7" s="11">
        <f>'Federal Govt.'!S10+'State &amp; Local Govt.'!U6</f>
        <v>89026</v>
      </c>
      <c r="T7" s="11">
        <f>'Federal Govt.'!T10+'State &amp; Local Govt.'!V6</f>
        <v>86869</v>
      </c>
      <c r="U7" s="11">
        <f>'Federal Govt.'!U10+'State &amp; Local Govt.'!W6</f>
        <v>71798</v>
      </c>
      <c r="V7" s="11">
        <f>'Federal Govt.'!V10+'State &amp; Local Govt.'!X6</f>
        <v>75932</v>
      </c>
      <c r="W7" s="11">
        <f>'Federal Govt.'!W10+'State &amp; Local Govt.'!Y6</f>
        <v>81770</v>
      </c>
      <c r="X7" s="11">
        <f>'Federal Govt.'!X10+'State &amp; Local Govt.'!Z6</f>
        <v>81107</v>
      </c>
      <c r="Y7" s="11">
        <f>'Federal Govt.'!Y10+'State &amp; Local Govt.'!AA6</f>
        <v>81353</v>
      </c>
      <c r="Z7" s="11">
        <f>'Federal Govt.'!Z10+'State &amp; Local Govt.'!AB6</f>
        <v>95367</v>
      </c>
      <c r="AA7" s="11">
        <f>'Federal Govt.'!AA10+'State &amp; Local Govt.'!AC6</f>
        <v>87777</v>
      </c>
      <c r="AB7" s="11">
        <f>'Federal Govt.'!AB10+'State &amp; Local Govt.'!AD6</f>
        <v>84710</v>
      </c>
      <c r="AC7" s="11">
        <f>'Federal Govt.'!AC10+'State &amp; Local Govt.'!AE6</f>
        <v>121621</v>
      </c>
      <c r="AD7" s="11">
        <f>'Federal Govt.'!AD10+'State &amp; Local Govt.'!AF6</f>
        <v>98292</v>
      </c>
      <c r="AE7" s="11">
        <f>'Federal Govt.'!AE10+'State &amp; Local Govt.'!AG6</f>
        <v>84556</v>
      </c>
      <c r="AF7" s="11">
        <f>'Federal Govt.'!AF10+'State &amp; Local Govt.'!AH6</f>
        <v>98188</v>
      </c>
      <c r="AG7" s="11">
        <f>'Federal Govt.'!AG10+'State &amp; Local Govt.'!AI6</f>
        <v>118088</v>
      </c>
      <c r="AH7" s="11">
        <f>'Federal Govt.'!AH10+'State &amp; Local Govt.'!AJ6</f>
        <v>138261</v>
      </c>
      <c r="AI7" s="11">
        <f>'Federal Govt.'!AI10+'State &amp; Local Govt.'!AK6</f>
        <v>439006</v>
      </c>
      <c r="AJ7" s="11">
        <f>'Federal Govt.'!AJ10+'State &amp; Local Govt.'!AL6</f>
        <v>374539</v>
      </c>
      <c r="AK7" s="11">
        <f>'Federal Govt.'!AK10+'State &amp; Local Govt.'!AM6</f>
        <v>406273</v>
      </c>
      <c r="AL7" s="11">
        <f>'Federal Govt.'!AL10+'State &amp; Local Govt.'!AN6</f>
        <v>167650</v>
      </c>
      <c r="AM7" s="11">
        <f>'Federal Govt.'!AM10+'State &amp; Local Govt.'!AO6</f>
        <v>201071</v>
      </c>
      <c r="AN7" s="11">
        <f>'Federal Govt.'!AN10+'State &amp; Local Govt.'!AP6</f>
        <v>201565</v>
      </c>
      <c r="AO7" s="11">
        <f>'Federal Govt.'!AO10+'State &amp; Local Govt.'!AQ6</f>
        <v>282448</v>
      </c>
      <c r="AP7" s="11">
        <f>'Federal Govt.'!AP10+'State &amp; Local Govt.'!AR6</f>
        <v>336878</v>
      </c>
      <c r="AQ7" s="11">
        <f>'Federal Govt.'!AQ10+'State &amp; Local Govt.'!AS6</f>
        <v>488001</v>
      </c>
    </row>
    <row r="8" spans="1:43" outlineLevel="1">
      <c r="B8" s="4" t="s">
        <v>736</v>
      </c>
      <c r="C8" s="4" t="str">
        <f>D40</f>
        <v>Financial Assets</v>
      </c>
      <c r="D8" s="7" t="s">
        <v>282</v>
      </c>
      <c r="E8" s="4" t="s">
        <v>285</v>
      </c>
      <c r="F8" s="4">
        <f>'State &amp; Local Govt.'!H7</f>
        <v>479</v>
      </c>
      <c r="G8" s="11">
        <f>'State &amp; Local Govt.'!I7</f>
        <v>664</v>
      </c>
      <c r="H8" s="11">
        <f>'State &amp; Local Govt.'!J7</f>
        <v>716</v>
      </c>
      <c r="I8" s="11">
        <f>'State &amp; Local Govt.'!K7</f>
        <v>760</v>
      </c>
      <c r="J8" s="11">
        <f>'State &amp; Local Govt.'!L7</f>
        <v>1226</v>
      </c>
      <c r="K8" s="11">
        <f>'State &amp; Local Govt.'!M7</f>
        <v>1790</v>
      </c>
      <c r="L8" s="11">
        <f>'State &amp; Local Govt.'!N7</f>
        <v>2886</v>
      </c>
      <c r="M8" s="11">
        <f>'State &amp; Local Govt.'!O7</f>
        <v>2200</v>
      </c>
      <c r="N8" s="11">
        <f>'State &amp; Local Govt.'!P7</f>
        <v>4301</v>
      </c>
      <c r="O8" s="11">
        <f>'State &amp; Local Govt.'!Q7</f>
        <v>5095</v>
      </c>
      <c r="P8" s="11">
        <f>'State &amp; Local Govt.'!R7</f>
        <v>3593</v>
      </c>
      <c r="Q8" s="11">
        <f>'State &amp; Local Govt.'!S7</f>
        <v>4318</v>
      </c>
      <c r="R8" s="11">
        <f>'State &amp; Local Govt.'!T7</f>
        <v>4640</v>
      </c>
      <c r="S8" s="11">
        <f>'State &amp; Local Govt.'!U7</f>
        <v>4435</v>
      </c>
      <c r="T8" s="11">
        <f>'State &amp; Local Govt.'!V7</f>
        <v>6129</v>
      </c>
      <c r="U8" s="11">
        <f>'State &amp; Local Govt.'!W7</f>
        <v>5794</v>
      </c>
      <c r="V8" s="11">
        <f>'State &amp; Local Govt.'!X7</f>
        <v>4687</v>
      </c>
      <c r="W8" s="11">
        <f>'State &amp; Local Govt.'!Y7</f>
        <v>5883</v>
      </c>
      <c r="X8" s="11">
        <f>'State &amp; Local Govt.'!Z7</f>
        <v>8820</v>
      </c>
      <c r="Y8" s="11">
        <f>'State &amp; Local Govt.'!AA7</f>
        <v>7610</v>
      </c>
      <c r="Z8" s="11">
        <f>'State &amp; Local Govt.'!AB7</f>
        <v>9450</v>
      </c>
      <c r="AA8" s="11">
        <f>'State &amp; Local Govt.'!AC7</f>
        <v>12778</v>
      </c>
      <c r="AB8" s="11">
        <f>'State &amp; Local Govt.'!AD7</f>
        <v>13291</v>
      </c>
      <c r="AC8" s="11">
        <f>'State &amp; Local Govt.'!AE7</f>
        <v>11004</v>
      </c>
      <c r="AD8" s="11">
        <f>'State &amp; Local Govt.'!AF7</f>
        <v>14731</v>
      </c>
      <c r="AE8" s="11">
        <f>'State &amp; Local Govt.'!AG7</f>
        <v>12517</v>
      </c>
      <c r="AF8" s="11">
        <f>'State &amp; Local Govt.'!AH7</f>
        <v>8105</v>
      </c>
      <c r="AG8" s="11">
        <f>'State &amp; Local Govt.'!AI7</f>
        <v>2897</v>
      </c>
      <c r="AH8" s="11">
        <f>'State &amp; Local Govt.'!AJ7</f>
        <v>3664</v>
      </c>
      <c r="AI8" s="11">
        <f>'State &amp; Local Govt.'!AK7</f>
        <v>3425</v>
      </c>
      <c r="AJ8" s="11">
        <f>'State &amp; Local Govt.'!AL7</f>
        <v>3445</v>
      </c>
      <c r="AK8" s="11">
        <f>'State &amp; Local Govt.'!AM7</f>
        <v>3404</v>
      </c>
      <c r="AL8" s="11">
        <f>'State &amp; Local Govt.'!AN7</f>
        <v>4495</v>
      </c>
      <c r="AM8" s="11">
        <f>'State &amp; Local Govt.'!AO7</f>
        <v>3744</v>
      </c>
      <c r="AN8" s="11">
        <f>'State &amp; Local Govt.'!AP7</f>
        <v>3818</v>
      </c>
      <c r="AO8" s="11">
        <f>'State &amp; Local Govt.'!AQ7</f>
        <v>4292</v>
      </c>
      <c r="AP8" s="11">
        <f>'State &amp; Local Govt.'!AR7</f>
        <v>4554</v>
      </c>
      <c r="AQ8" s="11">
        <f>'State &amp; Local Govt.'!AS7</f>
        <v>4431</v>
      </c>
    </row>
    <row r="9" spans="1:43" outlineLevel="1">
      <c r="B9" s="4" t="s">
        <v>736</v>
      </c>
      <c r="C9" s="4" t="str">
        <f>D40</f>
        <v>Financial Assets</v>
      </c>
      <c r="D9" s="7" t="s">
        <v>12</v>
      </c>
      <c r="E9" s="4" t="s">
        <v>387</v>
      </c>
      <c r="F9" s="4">
        <f>'Federal Govt.'!F11+'State &amp; Local Govt.'!H8</f>
        <v>63090</v>
      </c>
      <c r="G9" s="11">
        <f>'Federal Govt.'!G11+'State &amp; Local Govt.'!I8</f>
        <v>59913</v>
      </c>
      <c r="H9" s="11">
        <f>'Federal Govt.'!H11+'State &amp; Local Govt.'!J8</f>
        <v>58521</v>
      </c>
      <c r="I9" s="11">
        <f>'Federal Govt.'!I11+'State &amp; Local Govt.'!K8</f>
        <v>64494</v>
      </c>
      <c r="J9" s="11">
        <f>'Federal Govt.'!J11+'State &amp; Local Govt.'!L8</f>
        <v>61319</v>
      </c>
      <c r="K9" s="11">
        <f>'Federal Govt.'!K11+'State &amp; Local Govt.'!M8</f>
        <v>56022</v>
      </c>
      <c r="L9" s="11">
        <f>'Federal Govt.'!L11+'State &amp; Local Govt.'!N8</f>
        <v>61758</v>
      </c>
      <c r="M9" s="11">
        <f>'Federal Govt.'!M11+'State &amp; Local Govt.'!O8</f>
        <v>66882</v>
      </c>
      <c r="N9" s="11">
        <f>'Federal Govt.'!N11+'State &amp; Local Govt.'!P8</f>
        <v>75011</v>
      </c>
      <c r="O9" s="11">
        <f>'Federal Govt.'!O11+'State &amp; Local Govt.'!Q8</f>
        <v>75239</v>
      </c>
      <c r="P9" s="11">
        <f>'Federal Govt.'!P11+'State &amp; Local Govt.'!R8</f>
        <v>73930</v>
      </c>
      <c r="Q9" s="11">
        <f>'Federal Govt.'!Q11+'State &amp; Local Govt.'!S8</f>
        <v>70599</v>
      </c>
      <c r="R9" s="11">
        <f>'Federal Govt.'!R11+'State &amp; Local Govt.'!T8</f>
        <v>62187</v>
      </c>
      <c r="S9" s="11">
        <f>'Federal Govt.'!S11+'State &amp; Local Govt.'!U8</f>
        <v>54355</v>
      </c>
      <c r="T9" s="11">
        <f>'Federal Govt.'!T11+'State &amp; Local Govt.'!V8</f>
        <v>49189</v>
      </c>
      <c r="U9" s="11">
        <f>'Federal Govt.'!U11+'State &amp; Local Govt.'!W8</f>
        <v>50437</v>
      </c>
      <c r="V9" s="11">
        <f>'Federal Govt.'!V11+'State &amp; Local Govt.'!X8</f>
        <v>59054</v>
      </c>
      <c r="W9" s="11">
        <f>'Federal Govt.'!W11+'State &amp; Local Govt.'!Y8</f>
        <v>70724</v>
      </c>
      <c r="X9" s="11">
        <f>'Federal Govt.'!X11+'State &amp; Local Govt.'!Z8</f>
        <v>77247</v>
      </c>
      <c r="Y9" s="11">
        <f>'Federal Govt.'!Y11+'State &amp; Local Govt.'!AA8</f>
        <v>89370</v>
      </c>
      <c r="Z9" s="11">
        <f>'Federal Govt.'!Z11+'State &amp; Local Govt.'!AB8</f>
        <v>103936</v>
      </c>
      <c r="AA9" s="11">
        <f>'Federal Govt.'!AA11+'State &amp; Local Govt.'!AC8</f>
        <v>118881</v>
      </c>
      <c r="AB9" s="11">
        <f>'Federal Govt.'!AB11+'State &amp; Local Govt.'!AD8</f>
        <v>136172</v>
      </c>
      <c r="AC9" s="11">
        <f>'Federal Govt.'!AC11+'State &amp; Local Govt.'!AE8</f>
        <v>152045</v>
      </c>
      <c r="AD9" s="11">
        <f>'Federal Govt.'!AD11+'State &amp; Local Govt.'!AF8</f>
        <v>155766</v>
      </c>
      <c r="AE9" s="11">
        <f>'Federal Govt.'!AE11+'State &amp; Local Govt.'!AG8</f>
        <v>164434</v>
      </c>
      <c r="AF9" s="11">
        <f>'Federal Govt.'!AF11+'State &amp; Local Govt.'!AH8</f>
        <v>162480</v>
      </c>
      <c r="AG9" s="11">
        <f>'Federal Govt.'!AG11+'State &amp; Local Govt.'!AI8</f>
        <v>174901</v>
      </c>
      <c r="AH9" s="11">
        <f>'Federal Govt.'!AH11+'State &amp; Local Govt.'!AJ8</f>
        <v>191825</v>
      </c>
      <c r="AI9" s="11">
        <f>'Federal Govt.'!AI11+'State &amp; Local Govt.'!AK8</f>
        <v>220658</v>
      </c>
      <c r="AJ9" s="11">
        <f>'Federal Govt.'!AJ11+'State &amp; Local Govt.'!AL8</f>
        <v>242886</v>
      </c>
      <c r="AK9" s="11">
        <f>'Federal Govt.'!AK11+'State &amp; Local Govt.'!AM8</f>
        <v>239596</v>
      </c>
      <c r="AL9" s="11">
        <f>'Federal Govt.'!AL11+'State &amp; Local Govt.'!AN8</f>
        <v>238412</v>
      </c>
      <c r="AM9" s="11">
        <f>'Federal Govt.'!AM11+'State &amp; Local Govt.'!AO8</f>
        <v>276984</v>
      </c>
      <c r="AN9" s="11">
        <f>'Federal Govt.'!AN11+'State &amp; Local Govt.'!AP8</f>
        <v>300295</v>
      </c>
      <c r="AO9" s="11">
        <f>'Federal Govt.'!AO11+'State &amp; Local Govt.'!AQ8</f>
        <v>314033</v>
      </c>
      <c r="AP9" s="11">
        <f>'Federal Govt.'!AP11+'State &amp; Local Govt.'!AR8</f>
        <v>325745</v>
      </c>
      <c r="AQ9" s="11">
        <f>'Federal Govt.'!AQ11+'State &amp; Local Govt.'!AS8</f>
        <v>337016</v>
      </c>
    </row>
    <row r="10" spans="1:43" outlineLevel="1">
      <c r="B10" s="4" t="s">
        <v>736</v>
      </c>
      <c r="C10" s="4" t="str">
        <f>D40</f>
        <v>Financial Assets</v>
      </c>
      <c r="D10" s="7" t="s">
        <v>283</v>
      </c>
      <c r="E10" s="4" t="s">
        <v>284</v>
      </c>
      <c r="F10" s="4">
        <f>'State &amp; Local Govt.'!H9</f>
        <v>2844</v>
      </c>
      <c r="G10" s="11">
        <f>'State &amp; Local Govt.'!I9</f>
        <v>3556</v>
      </c>
      <c r="H10" s="11">
        <f>'State &amp; Local Govt.'!J9</f>
        <v>3761</v>
      </c>
      <c r="I10" s="11">
        <f>'State &amp; Local Govt.'!K9</f>
        <v>4610</v>
      </c>
      <c r="J10" s="11">
        <f>'State &amp; Local Govt.'!L9</f>
        <v>7757</v>
      </c>
      <c r="K10" s="11">
        <f>'State &amp; Local Govt.'!M9</f>
        <v>11093</v>
      </c>
      <c r="L10" s="11">
        <f>'State &amp; Local Govt.'!N9</f>
        <v>14614</v>
      </c>
      <c r="M10" s="11">
        <f>'State &amp; Local Govt.'!O9</f>
        <v>14183</v>
      </c>
      <c r="N10" s="11">
        <f>'State &amp; Local Govt.'!P9</f>
        <v>5753</v>
      </c>
      <c r="O10" s="11">
        <f>'State &amp; Local Govt.'!Q9</f>
        <v>5865</v>
      </c>
      <c r="P10" s="11">
        <f>'State &amp; Local Govt.'!R9</f>
        <v>8418</v>
      </c>
      <c r="Q10" s="11">
        <f>'State &amp; Local Govt.'!S9</f>
        <v>7953</v>
      </c>
      <c r="R10" s="11">
        <f>'State &amp; Local Govt.'!T9</f>
        <v>12230</v>
      </c>
      <c r="S10" s="11">
        <f>'State &amp; Local Govt.'!U9</f>
        <v>8358</v>
      </c>
      <c r="T10" s="11">
        <f>'State &amp; Local Govt.'!V9</f>
        <v>8601</v>
      </c>
      <c r="U10" s="11">
        <f>'State &amp; Local Govt.'!W9</f>
        <v>5520</v>
      </c>
      <c r="V10" s="11">
        <f>'State &amp; Local Govt.'!X9</f>
        <v>2594</v>
      </c>
      <c r="W10" s="11">
        <f>'State &amp; Local Govt.'!Y9</f>
        <v>3871</v>
      </c>
      <c r="X10" s="11">
        <f>'State &amp; Local Govt.'!Z9</f>
        <v>2302</v>
      </c>
      <c r="Y10" s="11">
        <f>'State &amp; Local Govt.'!AA9</f>
        <v>1621</v>
      </c>
      <c r="Z10" s="11">
        <f>'State &amp; Local Govt.'!AB9</f>
        <v>1651</v>
      </c>
      <c r="AA10" s="11">
        <f>'State &amp; Local Govt.'!AC9</f>
        <v>2869</v>
      </c>
      <c r="AB10" s="11">
        <f>'State &amp; Local Govt.'!AD9</f>
        <v>1944</v>
      </c>
      <c r="AC10" s="11">
        <f>'State &amp; Local Govt.'!AE9</f>
        <v>2619</v>
      </c>
      <c r="AD10" s="11">
        <f>'State &amp; Local Govt.'!AF9</f>
        <v>903</v>
      </c>
      <c r="AE10" s="11">
        <f>'State &amp; Local Govt.'!AG9</f>
        <v>767</v>
      </c>
      <c r="AF10" s="11">
        <f>'State &amp; Local Govt.'!AH9</f>
        <v>9371</v>
      </c>
      <c r="AG10" s="11">
        <f>'State &amp; Local Govt.'!AI9</f>
        <v>19655</v>
      </c>
      <c r="AH10" s="11">
        <f>'State &amp; Local Govt.'!AJ9</f>
        <v>26231</v>
      </c>
      <c r="AI10" s="11">
        <f>'State &amp; Local Govt.'!AK9</f>
        <v>25780</v>
      </c>
      <c r="AJ10" s="11">
        <f>'State &amp; Local Govt.'!AL9</f>
        <v>27149</v>
      </c>
      <c r="AK10" s="11">
        <f>'State &amp; Local Govt.'!AM9</f>
        <v>28008</v>
      </c>
      <c r="AL10" s="11">
        <f>'State &amp; Local Govt.'!AN9</f>
        <v>38493</v>
      </c>
      <c r="AM10" s="11">
        <f>'State &amp; Local Govt.'!AO9</f>
        <v>32062</v>
      </c>
      <c r="AN10" s="11">
        <f>'State &amp; Local Govt.'!AP9</f>
        <v>32701</v>
      </c>
      <c r="AO10" s="11">
        <f>'State &amp; Local Govt.'!AQ9</f>
        <v>36751</v>
      </c>
      <c r="AP10" s="11">
        <f>'State &amp; Local Govt.'!AR9</f>
        <v>39000</v>
      </c>
      <c r="AQ10" s="11">
        <f>'State &amp; Local Govt.'!AS9</f>
        <v>37948</v>
      </c>
    </row>
    <row r="11" spans="1:43" outlineLevel="1">
      <c r="B11" s="4" t="s">
        <v>736</v>
      </c>
      <c r="C11" s="4" t="str">
        <f>D40</f>
        <v>Financial Assets</v>
      </c>
      <c r="D11" s="7" t="s">
        <v>27</v>
      </c>
      <c r="E11" s="4" t="s">
        <v>146</v>
      </c>
      <c r="F11" s="4">
        <f>'State &amp; Local Govt.'!H10</f>
        <v>0</v>
      </c>
      <c r="G11" s="11">
        <f>'State &amp; Local Govt.'!I10</f>
        <v>0</v>
      </c>
      <c r="H11" s="11">
        <f>'State &amp; Local Govt.'!J10</f>
        <v>0</v>
      </c>
      <c r="I11" s="11">
        <f>'State &amp; Local Govt.'!K10</f>
        <v>0</v>
      </c>
      <c r="J11" s="11">
        <f>'State &amp; Local Govt.'!L10</f>
        <v>0</v>
      </c>
      <c r="K11" s="11">
        <f>'State &amp; Local Govt.'!M10</f>
        <v>0</v>
      </c>
      <c r="L11" s="11">
        <f>'State &amp; Local Govt.'!N10</f>
        <v>0</v>
      </c>
      <c r="M11" s="11">
        <f>'State &amp; Local Govt.'!O10</f>
        <v>0</v>
      </c>
      <c r="N11" s="11">
        <f>'State &amp; Local Govt.'!P10</f>
        <v>0</v>
      </c>
      <c r="O11" s="11">
        <f>'State &amp; Local Govt.'!Q10</f>
        <v>0</v>
      </c>
      <c r="P11" s="11">
        <f>'State &amp; Local Govt.'!R10</f>
        <v>0</v>
      </c>
      <c r="Q11" s="11">
        <f>'State &amp; Local Govt.'!S10</f>
        <v>0</v>
      </c>
      <c r="R11" s="11">
        <f>'State &amp; Local Govt.'!T10</f>
        <v>0</v>
      </c>
      <c r="S11" s="11">
        <f>'State &amp; Local Govt.'!U10</f>
        <v>0</v>
      </c>
      <c r="T11" s="11">
        <f>'State &amp; Local Govt.'!V10</f>
        <v>585</v>
      </c>
      <c r="U11" s="11">
        <f>'State &amp; Local Govt.'!W10</f>
        <v>3511</v>
      </c>
      <c r="V11" s="11">
        <f>'State &amp; Local Govt.'!X10</f>
        <v>8802</v>
      </c>
      <c r="W11" s="11">
        <f>'State &amp; Local Govt.'!Y10</f>
        <v>11156</v>
      </c>
      <c r="X11" s="11">
        <f>'State &amp; Local Govt.'!Z10</f>
        <v>13716</v>
      </c>
      <c r="Y11" s="11">
        <f>'State &amp; Local Govt.'!AA10</f>
        <v>18936</v>
      </c>
      <c r="Z11" s="11">
        <f>'State &amp; Local Govt.'!AB10</f>
        <v>48597</v>
      </c>
      <c r="AA11" s="11">
        <f>'State &amp; Local Govt.'!AC10</f>
        <v>52581</v>
      </c>
      <c r="AB11" s="11">
        <f>'State &amp; Local Govt.'!AD10</f>
        <v>55842</v>
      </c>
      <c r="AC11" s="11">
        <f>'State &amp; Local Govt.'!AE10</f>
        <v>57678</v>
      </c>
      <c r="AD11" s="11">
        <f>'State &amp; Local Govt.'!AF10</f>
        <v>60468</v>
      </c>
      <c r="AE11" s="11">
        <f>'State &amp; Local Govt.'!AG10</f>
        <v>69903</v>
      </c>
      <c r="AF11" s="11">
        <f>'State &amp; Local Govt.'!AH10</f>
        <v>81049</v>
      </c>
      <c r="AG11" s="11">
        <f>'State &amp; Local Govt.'!AI10</f>
        <v>95709</v>
      </c>
      <c r="AH11" s="11">
        <f>'State &amp; Local Govt.'!AJ10</f>
        <v>115183</v>
      </c>
      <c r="AI11" s="11">
        <f>'State &amp; Local Govt.'!AK10</f>
        <v>126691</v>
      </c>
      <c r="AJ11" s="11">
        <f>'State &amp; Local Govt.'!AL10</f>
        <v>128716</v>
      </c>
      <c r="AK11" s="11">
        <f>'State &amp; Local Govt.'!AM10</f>
        <v>140849</v>
      </c>
      <c r="AL11" s="11">
        <f>'State &amp; Local Govt.'!AN10</f>
        <v>153890</v>
      </c>
      <c r="AM11" s="11">
        <f>'State &amp; Local Govt.'!AO10</f>
        <v>154528</v>
      </c>
      <c r="AN11" s="11">
        <f>'State &amp; Local Govt.'!AP10</f>
        <v>158200</v>
      </c>
      <c r="AO11" s="11">
        <f>'State &amp; Local Govt.'!AQ10</f>
        <v>164736</v>
      </c>
      <c r="AP11" s="11">
        <f>'State &amp; Local Govt.'!AR10</f>
        <v>170060</v>
      </c>
      <c r="AQ11" s="11">
        <f>'State &amp; Local Govt.'!AS10</f>
        <v>179559</v>
      </c>
    </row>
    <row r="12" spans="1:43" outlineLevel="1">
      <c r="B12" s="4" t="s">
        <v>736</v>
      </c>
      <c r="C12" s="4" t="str">
        <f>D40</f>
        <v>Financial Assets</v>
      </c>
      <c r="D12" s="7" t="s">
        <v>287</v>
      </c>
      <c r="E12" s="4" t="s">
        <v>286</v>
      </c>
      <c r="F12" s="4">
        <f>'State &amp; Local Govt.'!H11</f>
        <v>0</v>
      </c>
      <c r="G12" s="11">
        <f>'State &amp; Local Govt.'!I11</f>
        <v>0</v>
      </c>
      <c r="H12" s="11">
        <f>'State &amp; Local Govt.'!J11</f>
        <v>0</v>
      </c>
      <c r="I12" s="11">
        <f>'State &amp; Local Govt.'!K11</f>
        <v>0</v>
      </c>
      <c r="J12" s="11">
        <f>'State &amp; Local Govt.'!L11</f>
        <v>0</v>
      </c>
      <c r="K12" s="11">
        <f>'State &amp; Local Govt.'!M11</f>
        <v>0</v>
      </c>
      <c r="L12" s="11">
        <f>'State &amp; Local Govt.'!N11</f>
        <v>0</v>
      </c>
      <c r="M12" s="11">
        <f>'State &amp; Local Govt.'!O11</f>
        <v>1480</v>
      </c>
      <c r="N12" s="11">
        <f>'State &amp; Local Govt.'!P11</f>
        <v>1885</v>
      </c>
      <c r="O12" s="11">
        <f>'State &amp; Local Govt.'!Q11</f>
        <v>2270</v>
      </c>
      <c r="P12" s="11">
        <f>'State &amp; Local Govt.'!R11</f>
        <v>2599</v>
      </c>
      <c r="Q12" s="11">
        <f>'State &amp; Local Govt.'!S11</f>
        <v>2813</v>
      </c>
      <c r="R12" s="11">
        <f>'State &amp; Local Govt.'!T11</f>
        <v>2804</v>
      </c>
      <c r="S12" s="11">
        <f>'State &amp; Local Govt.'!U11</f>
        <v>2979</v>
      </c>
      <c r="T12" s="11">
        <f>'State &amp; Local Govt.'!V11</f>
        <v>3766</v>
      </c>
      <c r="U12" s="11">
        <f>'State &amp; Local Govt.'!W11</f>
        <v>4763</v>
      </c>
      <c r="V12" s="11">
        <f>'State &amp; Local Govt.'!X11</f>
        <v>5443</v>
      </c>
      <c r="W12" s="11">
        <f>'State &amp; Local Govt.'!Y11</f>
        <v>6593</v>
      </c>
      <c r="X12" s="11">
        <f>'State &amp; Local Govt.'!Z11</f>
        <v>8689</v>
      </c>
      <c r="Y12" s="11">
        <f>'State &amp; Local Govt.'!AA11</f>
        <v>9759</v>
      </c>
      <c r="Z12" s="11">
        <f>'State &amp; Local Govt.'!AB11</f>
        <v>10968</v>
      </c>
      <c r="AA12" s="11">
        <f>'State &amp; Local Govt.'!AC11</f>
        <v>12107</v>
      </c>
      <c r="AB12" s="11">
        <f>'State &amp; Local Govt.'!AD11</f>
        <v>14434</v>
      </c>
      <c r="AC12" s="11">
        <f>'State &amp; Local Govt.'!AE11</f>
        <v>16461</v>
      </c>
      <c r="AD12" s="11">
        <f>'State &amp; Local Govt.'!AF11</f>
        <v>14413</v>
      </c>
      <c r="AE12" s="11">
        <f>'State &amp; Local Govt.'!AG11</f>
        <v>12247</v>
      </c>
      <c r="AF12" s="11">
        <f>'State &amp; Local Govt.'!AH11</f>
        <v>28899</v>
      </c>
      <c r="AG12" s="11">
        <f>'State &amp; Local Govt.'!AI11</f>
        <v>43258</v>
      </c>
      <c r="AH12" s="11">
        <f>'State &amp; Local Govt.'!AJ11</f>
        <v>51074</v>
      </c>
      <c r="AI12" s="11">
        <f>'State &amp; Local Govt.'!AK11</f>
        <v>44441</v>
      </c>
      <c r="AJ12" s="11">
        <f>'State &amp; Local Govt.'!AL11</f>
        <v>41464</v>
      </c>
      <c r="AK12" s="11">
        <f>'State &amp; Local Govt.'!AM11</f>
        <v>37873</v>
      </c>
      <c r="AL12" s="11">
        <f>'State &amp; Local Govt.'!AN11</f>
        <v>46015</v>
      </c>
      <c r="AM12" s="11">
        <f>'State &amp; Local Govt.'!AO11</f>
        <v>38327</v>
      </c>
      <c r="AN12" s="11">
        <f>'State &amp; Local Govt.'!AP11</f>
        <v>39090</v>
      </c>
      <c r="AO12" s="11">
        <f>'State &amp; Local Govt.'!AQ11</f>
        <v>43933</v>
      </c>
      <c r="AP12" s="11">
        <f>'State &amp; Local Govt.'!AR11</f>
        <v>46621</v>
      </c>
      <c r="AQ12" s="11">
        <f>'State &amp; Local Govt.'!AS11</f>
        <v>45362</v>
      </c>
    </row>
    <row r="13" spans="1:43" outlineLevel="1">
      <c r="B13" s="4" t="s">
        <v>736</v>
      </c>
      <c r="C13" s="4" t="str">
        <f>D40</f>
        <v>Financial Assets</v>
      </c>
      <c r="D13" s="7" t="s">
        <v>31</v>
      </c>
      <c r="E13" s="4" t="s">
        <v>147</v>
      </c>
      <c r="F13" s="4">
        <f>'State &amp; Local Govt.'!H12</f>
        <v>8000</v>
      </c>
      <c r="G13" s="11">
        <f>'State &amp; Local Govt.'!I12</f>
        <v>17500</v>
      </c>
      <c r="H13" s="11">
        <f>'State &amp; Local Govt.'!J12</f>
        <v>16301</v>
      </c>
      <c r="I13" s="11">
        <f>'State &amp; Local Govt.'!K12</f>
        <v>13450</v>
      </c>
      <c r="J13" s="11">
        <f>'State &amp; Local Govt.'!L12</f>
        <v>23422</v>
      </c>
      <c r="K13" s="11">
        <f>'State &amp; Local Govt.'!M12</f>
        <v>40000</v>
      </c>
      <c r="L13" s="11">
        <f>'State &amp; Local Govt.'!N12</f>
        <v>67216</v>
      </c>
      <c r="M13" s="11">
        <f>'State &amp; Local Govt.'!O12</f>
        <v>75637</v>
      </c>
      <c r="N13" s="11">
        <f>'State &amp; Local Govt.'!P12</f>
        <v>85191</v>
      </c>
      <c r="O13" s="11">
        <f>'State &amp; Local Govt.'!Q12</f>
        <v>92201</v>
      </c>
      <c r="P13" s="11">
        <f>'State &amp; Local Govt.'!R12</f>
        <v>100237</v>
      </c>
      <c r="Q13" s="11">
        <f>'State &amp; Local Govt.'!S12</f>
        <v>109562</v>
      </c>
      <c r="R13" s="11">
        <f>'State &amp; Local Govt.'!T12</f>
        <v>114641</v>
      </c>
      <c r="S13" s="11">
        <f>'State &amp; Local Govt.'!U12</f>
        <v>122350</v>
      </c>
      <c r="T13" s="11">
        <f>'State &amp; Local Govt.'!V12</f>
        <v>124170</v>
      </c>
      <c r="U13" s="11">
        <f>'State &amp; Local Govt.'!W12</f>
        <v>125790</v>
      </c>
      <c r="V13" s="11">
        <f>'State &amp; Local Govt.'!X12</f>
        <v>101100</v>
      </c>
      <c r="W13" s="11">
        <f>'State &amp; Local Govt.'!Y12</f>
        <v>143807</v>
      </c>
      <c r="X13" s="11">
        <f>'State &amp; Local Govt.'!Z12</f>
        <v>149431</v>
      </c>
      <c r="Y13" s="11">
        <f>'State &amp; Local Govt.'!AA12</f>
        <v>154000</v>
      </c>
      <c r="Z13" s="11">
        <f>'State &amp; Local Govt.'!AB12</f>
        <v>153653</v>
      </c>
      <c r="AA13" s="11">
        <f>'State &amp; Local Govt.'!AC12</f>
        <v>148326</v>
      </c>
      <c r="AB13" s="11">
        <f>'State &amp; Local Govt.'!AD12</f>
        <v>138489</v>
      </c>
      <c r="AC13" s="11">
        <f>'State &amp; Local Govt.'!AE12</f>
        <v>123382</v>
      </c>
      <c r="AD13" s="11">
        <f>'State &amp; Local Govt.'!AF12</f>
        <v>119044</v>
      </c>
      <c r="AE13" s="11">
        <f>'State &amp; Local Govt.'!AG12</f>
        <v>121146</v>
      </c>
      <c r="AF13" s="11">
        <f>'State &amp; Local Govt.'!AH12</f>
        <v>124398</v>
      </c>
      <c r="AG13" s="11">
        <f>'State &amp; Local Govt.'!AI12</f>
        <v>130683</v>
      </c>
      <c r="AH13" s="11">
        <f>'State &amp; Local Govt.'!AJ12</f>
        <v>140397</v>
      </c>
      <c r="AI13" s="11">
        <f>'State &amp; Local Govt.'!AK12</f>
        <v>138175</v>
      </c>
      <c r="AJ13" s="11">
        <f>'State &amp; Local Govt.'!AL12</f>
        <v>125884</v>
      </c>
      <c r="AK13" s="11">
        <f>'State &amp; Local Govt.'!AM12</f>
        <v>123669</v>
      </c>
      <c r="AL13" s="11">
        <f>'State &amp; Local Govt.'!AN12</f>
        <v>121372</v>
      </c>
      <c r="AM13" s="11">
        <f>'State &amp; Local Govt.'!AO12</f>
        <v>122226</v>
      </c>
      <c r="AN13" s="11">
        <f>'State &amp; Local Govt.'!AP12</f>
        <v>125598</v>
      </c>
      <c r="AO13" s="11">
        <f>'State &amp; Local Govt.'!AQ12</f>
        <v>131261</v>
      </c>
      <c r="AP13" s="11">
        <f>'State &amp; Local Govt.'!AR12</f>
        <v>135978</v>
      </c>
      <c r="AQ13" s="11">
        <f>'State &amp; Local Govt.'!AS12</f>
        <v>143821</v>
      </c>
    </row>
    <row r="14" spans="1:43" outlineLevel="1">
      <c r="B14" s="4" t="s">
        <v>736</v>
      </c>
      <c r="C14" s="4" t="str">
        <f>D40</f>
        <v>Financial Assets</v>
      </c>
      <c r="D14" s="7" t="s">
        <v>288</v>
      </c>
      <c r="E14" s="4" t="s">
        <v>289</v>
      </c>
      <c r="F14" s="4">
        <f>'State &amp; Local Govt.'!H13</f>
        <v>0</v>
      </c>
      <c r="G14" s="11">
        <f>'State &amp; Local Govt.'!I13</f>
        <v>0</v>
      </c>
      <c r="H14" s="11">
        <f>'State &amp; Local Govt.'!J13</f>
        <v>0</v>
      </c>
      <c r="I14" s="11">
        <f>'State &amp; Local Govt.'!K13</f>
        <v>0</v>
      </c>
      <c r="J14" s="11">
        <f>'State &amp; Local Govt.'!L13</f>
        <v>406</v>
      </c>
      <c r="K14" s="11">
        <f>'State &amp; Local Govt.'!M13</f>
        <v>1657</v>
      </c>
      <c r="L14" s="11">
        <f>'State &amp; Local Govt.'!N13</f>
        <v>3656</v>
      </c>
      <c r="M14" s="11">
        <f>'State &amp; Local Govt.'!O13</f>
        <v>6480</v>
      </c>
      <c r="N14" s="11">
        <f>'State &amp; Local Govt.'!P13</f>
        <v>10170</v>
      </c>
      <c r="O14" s="11">
        <f>'State &amp; Local Govt.'!Q13</f>
        <v>10900</v>
      </c>
      <c r="P14" s="11">
        <f>'State &amp; Local Govt.'!R13</f>
        <v>10353</v>
      </c>
      <c r="Q14" s="11">
        <f>'State &amp; Local Govt.'!S13</f>
        <v>11410</v>
      </c>
      <c r="R14" s="11">
        <f>'State &amp; Local Govt.'!T13</f>
        <v>16515</v>
      </c>
      <c r="S14" s="11">
        <f>'State &amp; Local Govt.'!U13</f>
        <v>20685</v>
      </c>
      <c r="T14" s="11">
        <f>'State &amp; Local Govt.'!V13</f>
        <v>26344</v>
      </c>
      <c r="U14" s="11">
        <f>'State &amp; Local Govt.'!W13</f>
        <v>22909</v>
      </c>
      <c r="V14" s="11">
        <f>'State &amp; Local Govt.'!X13</f>
        <v>31257</v>
      </c>
      <c r="W14" s="11">
        <f>'State &amp; Local Govt.'!Y13</f>
        <v>28179</v>
      </c>
      <c r="X14" s="11">
        <f>'State &amp; Local Govt.'!Z13</f>
        <v>32233</v>
      </c>
      <c r="Y14" s="11">
        <f>'State &amp; Local Govt.'!AA13</f>
        <v>35839</v>
      </c>
      <c r="Z14" s="11">
        <f>'State &amp; Local Govt.'!AB13</f>
        <v>40909</v>
      </c>
      <c r="AA14" s="11">
        <f>'State &amp; Local Govt.'!AC13</f>
        <v>45179</v>
      </c>
      <c r="AB14" s="11">
        <f>'State &amp; Local Govt.'!AD13</f>
        <v>38694</v>
      </c>
      <c r="AC14" s="11">
        <f>'State &amp; Local Govt.'!AE13</f>
        <v>28708</v>
      </c>
      <c r="AD14" s="11">
        <f>'State &amp; Local Govt.'!AF13</f>
        <v>25137</v>
      </c>
      <c r="AE14" s="11">
        <f>'State &amp; Local Govt.'!AG13</f>
        <v>21359</v>
      </c>
      <c r="AF14" s="11">
        <f>'State &amp; Local Govt.'!AH13</f>
        <v>12800</v>
      </c>
      <c r="AG14" s="11">
        <f>'State &amp; Local Govt.'!AI13</f>
        <v>2727</v>
      </c>
      <c r="AH14" s="11">
        <f>'State &amp; Local Govt.'!AJ13</f>
        <v>3345</v>
      </c>
      <c r="AI14" s="11">
        <f>'State &amp; Local Govt.'!AK13</f>
        <v>3033</v>
      </c>
      <c r="AJ14" s="11">
        <f>'State &amp; Local Govt.'!AL13</f>
        <v>2958</v>
      </c>
      <c r="AK14" s="11">
        <f>'State &amp; Local Govt.'!AM13</f>
        <v>2835</v>
      </c>
      <c r="AL14" s="11">
        <f>'State &amp; Local Govt.'!AN13</f>
        <v>3630</v>
      </c>
      <c r="AM14" s="11">
        <f>'State &amp; Local Govt.'!AO13</f>
        <v>3023</v>
      </c>
      <c r="AN14" s="11">
        <f>'State &amp; Local Govt.'!AP13</f>
        <v>3084</v>
      </c>
      <c r="AO14" s="11">
        <f>'State &amp; Local Govt.'!AQ13</f>
        <v>3466</v>
      </c>
      <c r="AP14" s="11">
        <f>'State &amp; Local Govt.'!AR13</f>
        <v>3678</v>
      </c>
      <c r="AQ14" s="11">
        <f>'State &amp; Local Govt.'!AS13</f>
        <v>3578</v>
      </c>
    </row>
    <row r="15" spans="1:43" outlineLevel="2">
      <c r="B15" s="4" t="s">
        <v>736</v>
      </c>
      <c r="C15" s="4" t="str">
        <f>D21</f>
        <v>Debt Securities</v>
      </c>
      <c r="D15" s="8" t="s">
        <v>73</v>
      </c>
      <c r="E15" s="4" t="s">
        <v>148</v>
      </c>
      <c r="F15" s="4">
        <f>'State &amp; Local Govt.'!H14</f>
        <v>0</v>
      </c>
      <c r="G15" s="11">
        <f>'State &amp; Local Govt.'!I14</f>
        <v>0</v>
      </c>
      <c r="H15" s="11">
        <f>'State &amp; Local Govt.'!J14</f>
        <v>0</v>
      </c>
      <c r="I15" s="11">
        <f>'State &amp; Local Govt.'!K14</f>
        <v>0</v>
      </c>
      <c r="J15" s="11">
        <f>'State &amp; Local Govt.'!L14</f>
        <v>0</v>
      </c>
      <c r="K15" s="11">
        <f>'State &amp; Local Govt.'!M14</f>
        <v>0</v>
      </c>
      <c r="L15" s="11">
        <f>'State &amp; Local Govt.'!N14</f>
        <v>0</v>
      </c>
      <c r="M15" s="11">
        <f>'State &amp; Local Govt.'!O14</f>
        <v>0</v>
      </c>
      <c r="N15" s="11">
        <f>'State &amp; Local Govt.'!P14</f>
        <v>0</v>
      </c>
      <c r="O15" s="11">
        <f>'State &amp; Local Govt.'!Q14</f>
        <v>500</v>
      </c>
      <c r="P15" s="11">
        <f>'State &amp; Local Govt.'!R14</f>
        <v>1000</v>
      </c>
      <c r="Q15" s="11">
        <f>'State &amp; Local Govt.'!S14</f>
        <v>2500</v>
      </c>
      <c r="R15" s="11">
        <f>'State &amp; Local Govt.'!T14</f>
        <v>6000</v>
      </c>
      <c r="S15" s="11">
        <f>'State &amp; Local Govt.'!U14</f>
        <v>12000</v>
      </c>
      <c r="T15" s="11">
        <f>'State &amp; Local Govt.'!V14</f>
        <v>16000</v>
      </c>
      <c r="U15" s="11">
        <f>'State &amp; Local Govt.'!W14</f>
        <v>20000</v>
      </c>
      <c r="V15" s="11">
        <f>'State &amp; Local Govt.'!X14</f>
        <v>26180</v>
      </c>
      <c r="W15" s="11">
        <f>'State &amp; Local Govt.'!Y14</f>
        <v>50436</v>
      </c>
      <c r="X15" s="11">
        <f>'State &amp; Local Govt.'!Z14</f>
        <v>67053</v>
      </c>
      <c r="Y15" s="11">
        <f>'State &amp; Local Govt.'!AA14</f>
        <v>77849</v>
      </c>
      <c r="Z15" s="11">
        <f>'State &amp; Local Govt.'!AB14</f>
        <v>94720</v>
      </c>
      <c r="AA15" s="11">
        <f>'State &amp; Local Govt.'!AC14</f>
        <v>111927</v>
      </c>
      <c r="AB15" s="11">
        <f>'State &amp; Local Govt.'!AD14</f>
        <v>128896</v>
      </c>
      <c r="AC15" s="11">
        <f>'State &amp; Local Govt.'!AE14</f>
        <v>143491</v>
      </c>
      <c r="AD15" s="11">
        <f>'State &amp; Local Govt.'!AF14</f>
        <v>155861</v>
      </c>
      <c r="AE15" s="11">
        <f>'State &amp; Local Govt.'!AG14</f>
        <v>152680</v>
      </c>
      <c r="AF15" s="11">
        <f>'State &amp; Local Govt.'!AH14</f>
        <v>150208</v>
      </c>
      <c r="AG15" s="11">
        <f>'State &amp; Local Govt.'!AI14</f>
        <v>150307</v>
      </c>
      <c r="AH15" s="11">
        <f>'State &amp; Local Govt.'!AJ14</f>
        <v>152719</v>
      </c>
      <c r="AI15" s="11">
        <f>'State &amp; Local Govt.'!AK14</f>
        <v>140850</v>
      </c>
      <c r="AJ15" s="11">
        <f>'State &amp; Local Govt.'!AL14</f>
        <v>118896</v>
      </c>
      <c r="AK15" s="11">
        <f>'State &amp; Local Govt.'!AM14</f>
        <v>106597</v>
      </c>
      <c r="AL15" s="11">
        <f>'State &amp; Local Govt.'!AN14</f>
        <v>93517</v>
      </c>
      <c r="AM15" s="11">
        <f>'State &amp; Local Govt.'!AO14</f>
        <v>86239</v>
      </c>
      <c r="AN15" s="11">
        <f>'State &amp; Local Govt.'!AP14</f>
        <v>78094</v>
      </c>
      <c r="AO15" s="11">
        <f>'State &amp; Local Govt.'!AQ14</f>
        <v>71001</v>
      </c>
      <c r="AP15" s="11">
        <f>'State &amp; Local Govt.'!AR14</f>
        <v>62935</v>
      </c>
      <c r="AQ15" s="11">
        <f>'State &amp; Local Govt.'!AS14</f>
        <v>61049</v>
      </c>
    </row>
    <row r="16" spans="1:43" outlineLevel="2">
      <c r="B16" s="4" t="s">
        <v>736</v>
      </c>
      <c r="C16" s="4" t="str">
        <f>D21</f>
        <v>Debt Securities</v>
      </c>
      <c r="D16" s="8" t="s">
        <v>377</v>
      </c>
      <c r="E16" s="4" t="s">
        <v>300</v>
      </c>
      <c r="F16" s="4">
        <f>'State &amp; Local Govt.'!H15</f>
        <v>0</v>
      </c>
      <c r="G16" s="11">
        <f>'State &amp; Local Govt.'!I15</f>
        <v>0</v>
      </c>
      <c r="H16" s="11">
        <f>'State &amp; Local Govt.'!J15</f>
        <v>0</v>
      </c>
      <c r="I16" s="11">
        <f>'State &amp; Local Govt.'!K15</f>
        <v>0</v>
      </c>
      <c r="J16" s="11">
        <f>'State &amp; Local Govt.'!L15</f>
        <v>406</v>
      </c>
      <c r="K16" s="11">
        <f>'State &amp; Local Govt.'!M15</f>
        <v>1657</v>
      </c>
      <c r="L16" s="11">
        <f>'State &amp; Local Govt.'!N15</f>
        <v>3656</v>
      </c>
      <c r="M16" s="11">
        <f>'State &amp; Local Govt.'!O15</f>
        <v>6480</v>
      </c>
      <c r="N16" s="11">
        <f>'State &amp; Local Govt.'!P15</f>
        <v>10170</v>
      </c>
      <c r="O16" s="11">
        <f>'State &amp; Local Govt.'!Q15</f>
        <v>10900</v>
      </c>
      <c r="P16" s="11">
        <f>'State &amp; Local Govt.'!R15</f>
        <v>10353</v>
      </c>
      <c r="Q16" s="11">
        <f>'State &amp; Local Govt.'!S15</f>
        <v>11410</v>
      </c>
      <c r="R16" s="11">
        <f>'State &amp; Local Govt.'!T15</f>
        <v>16515</v>
      </c>
      <c r="S16" s="11">
        <f>'State &amp; Local Govt.'!U15</f>
        <v>20685</v>
      </c>
      <c r="T16" s="11">
        <f>'State &amp; Local Govt.'!V15</f>
        <v>26344</v>
      </c>
      <c r="U16" s="11">
        <f>'State &amp; Local Govt.'!W15</f>
        <v>22909</v>
      </c>
      <c r="V16" s="11">
        <f>'State &amp; Local Govt.'!X15</f>
        <v>31257</v>
      </c>
      <c r="W16" s="11">
        <f>'State &amp; Local Govt.'!Y15</f>
        <v>28179</v>
      </c>
      <c r="X16" s="11">
        <f>'State &amp; Local Govt.'!Z15</f>
        <v>32233</v>
      </c>
      <c r="Y16" s="11">
        <f>'State &amp; Local Govt.'!AA15</f>
        <v>35839</v>
      </c>
      <c r="Z16" s="11">
        <f>'State &amp; Local Govt.'!AB15</f>
        <v>40909</v>
      </c>
      <c r="AA16" s="11">
        <f>'State &amp; Local Govt.'!AC15</f>
        <v>47652</v>
      </c>
      <c r="AB16" s="11">
        <f>'State &amp; Local Govt.'!AD15</f>
        <v>51061</v>
      </c>
      <c r="AC16" s="11">
        <f>'State &amp; Local Govt.'!AE15</f>
        <v>50970</v>
      </c>
      <c r="AD16" s="11">
        <f>'State &amp; Local Govt.'!AF15</f>
        <v>44629</v>
      </c>
      <c r="AE16" s="11">
        <f>'State &amp; Local Govt.'!AG15</f>
        <v>37921</v>
      </c>
      <c r="AF16" s="11">
        <f>'State &amp; Local Govt.'!AH15</f>
        <v>31806</v>
      </c>
      <c r="AG16" s="11">
        <f>'State &amp; Local Govt.'!AI15</f>
        <v>24355</v>
      </c>
      <c r="AH16" s="11">
        <f>'State &amp; Local Govt.'!AJ15</f>
        <v>31512</v>
      </c>
      <c r="AI16" s="11">
        <f>'State &amp; Local Govt.'!AK15</f>
        <v>30112</v>
      </c>
      <c r="AJ16" s="11">
        <f>'State &amp; Local Govt.'!AL15</f>
        <v>30917</v>
      </c>
      <c r="AK16" s="11">
        <f>'State &amp; Local Govt.'!AM15</f>
        <v>31164</v>
      </c>
      <c r="AL16" s="11">
        <f>'State &amp; Local Govt.'!AN15</f>
        <v>41932</v>
      </c>
      <c r="AM16" s="11">
        <f>'State &amp; Local Govt.'!AO15</f>
        <v>34927</v>
      </c>
      <c r="AN16" s="11">
        <f>'State &amp; Local Govt.'!AP15</f>
        <v>35621</v>
      </c>
      <c r="AO16" s="11">
        <f>'State &amp; Local Govt.'!AQ15</f>
        <v>40035</v>
      </c>
      <c r="AP16" s="11">
        <f>'State &amp; Local Govt.'!AR15</f>
        <v>42484</v>
      </c>
      <c r="AQ16" s="11">
        <f>'State &amp; Local Govt.'!AS15</f>
        <v>41338</v>
      </c>
    </row>
    <row r="17" spans="2:43" outlineLevel="2">
      <c r="B17" s="4" t="s">
        <v>736</v>
      </c>
      <c r="C17" s="4" t="str">
        <f>D21</f>
        <v>Debt Securities</v>
      </c>
      <c r="D17" s="8" t="s">
        <v>26</v>
      </c>
      <c r="E17" s="4" t="s">
        <v>385</v>
      </c>
      <c r="F17" s="4">
        <f>'Federal Govt.'!F12+'State &amp; Local Govt.'!H18</f>
        <v>46504</v>
      </c>
      <c r="G17" s="11">
        <f>'Federal Govt.'!G12+'State &amp; Local Govt.'!I18</f>
        <v>60336</v>
      </c>
      <c r="H17" s="11">
        <f>'Federal Govt.'!H12+'State &amp; Local Govt.'!J18</f>
        <v>62628</v>
      </c>
      <c r="I17" s="11">
        <f>'Federal Govt.'!I12+'State &amp; Local Govt.'!K18</f>
        <v>64250</v>
      </c>
      <c r="J17" s="11">
        <f>'Federal Govt.'!J12+'State &amp; Local Govt.'!L18</f>
        <v>71057</v>
      </c>
      <c r="K17" s="11">
        <f>'Federal Govt.'!K12+'State &amp; Local Govt.'!M18</f>
        <v>71707</v>
      </c>
      <c r="L17" s="11">
        <f>'Federal Govt.'!L12+'State &amp; Local Govt.'!N18</f>
        <v>88968</v>
      </c>
      <c r="M17" s="11">
        <f>'Federal Govt.'!M12+'State &amp; Local Govt.'!O18</f>
        <v>95669</v>
      </c>
      <c r="N17" s="11">
        <f>'Federal Govt.'!N12+'State &amp; Local Govt.'!P18</f>
        <v>94242</v>
      </c>
      <c r="O17" s="11">
        <f>'Federal Govt.'!O12+'State &amp; Local Govt.'!Q18</f>
        <v>110888</v>
      </c>
      <c r="P17" s="11">
        <f>'Federal Govt.'!P12+'State &amp; Local Govt.'!R18</f>
        <v>152932</v>
      </c>
      <c r="Q17" s="11">
        <f>'Federal Govt.'!Q12+'State &amp; Local Govt.'!S18</f>
        <v>151960</v>
      </c>
      <c r="R17" s="11">
        <f>'Federal Govt.'!R12+'State &amp; Local Govt.'!T18</f>
        <v>153813</v>
      </c>
      <c r="S17" s="11">
        <f>'Federal Govt.'!S12+'State &amp; Local Govt.'!U18</f>
        <v>166627</v>
      </c>
      <c r="T17" s="11">
        <f>'Federal Govt.'!T12+'State &amp; Local Govt.'!V18</f>
        <v>166402</v>
      </c>
      <c r="U17" s="11">
        <f>'Federal Govt.'!U12+'State &amp; Local Govt.'!W18</f>
        <v>172648</v>
      </c>
      <c r="V17" s="11">
        <f>'Federal Govt.'!V12+'State &amp; Local Govt.'!X18</f>
        <v>200300</v>
      </c>
      <c r="W17" s="11">
        <f>'Federal Govt.'!W12+'State &amp; Local Govt.'!Y18</f>
        <v>149423</v>
      </c>
      <c r="X17" s="11">
        <f>'Federal Govt.'!X12+'State &amp; Local Govt.'!Z18</f>
        <v>121578</v>
      </c>
      <c r="Y17" s="11">
        <f>'Federal Govt.'!Y12+'State &amp; Local Govt.'!AA18</f>
        <v>132500</v>
      </c>
      <c r="Z17" s="11">
        <f>'Federal Govt.'!Z12+'State &amp; Local Govt.'!AB18</f>
        <v>174399</v>
      </c>
      <c r="AA17" s="11">
        <f>'Federal Govt.'!AA12+'State &amp; Local Govt.'!AC18</f>
        <v>218932</v>
      </c>
      <c r="AB17" s="11">
        <f>'Federal Govt.'!AB12+'State &amp; Local Govt.'!AD18</f>
        <v>264619</v>
      </c>
      <c r="AC17" s="11">
        <f>'Federal Govt.'!AC12+'State &amp; Local Govt.'!AE18</f>
        <v>306487</v>
      </c>
      <c r="AD17" s="11">
        <f>'Federal Govt.'!AD12+'State &amp; Local Govt.'!AF18</f>
        <v>338697</v>
      </c>
      <c r="AE17" s="11">
        <f>'Federal Govt.'!AE12+'State &amp; Local Govt.'!AG18</f>
        <v>359947</v>
      </c>
      <c r="AF17" s="11">
        <f>'Federal Govt.'!AF12+'State &amp; Local Govt.'!AH18</f>
        <v>386524</v>
      </c>
      <c r="AG17" s="11">
        <f>'Federal Govt.'!AG12+'State &amp; Local Govt.'!AI18</f>
        <v>425332</v>
      </c>
      <c r="AH17" s="11">
        <f>'Federal Govt.'!AH12+'State &amp; Local Govt.'!AJ18</f>
        <v>479502</v>
      </c>
      <c r="AI17" s="11">
        <f>'Federal Govt.'!AI12+'State &amp; Local Govt.'!AK18</f>
        <v>499548</v>
      </c>
      <c r="AJ17" s="11">
        <f>'Federal Govt.'!AJ12+'State &amp; Local Govt.'!AL18</f>
        <v>649683</v>
      </c>
      <c r="AK17" s="11">
        <f>'Federal Govt.'!AK12+'State &amp; Local Govt.'!AM18</f>
        <v>658648</v>
      </c>
      <c r="AL17" s="11">
        <f>'Federal Govt.'!AL12+'State &amp; Local Govt.'!AN18</f>
        <v>584226</v>
      </c>
      <c r="AM17" s="11">
        <f>'Federal Govt.'!AM12+'State &amp; Local Govt.'!AO18</f>
        <v>490251</v>
      </c>
      <c r="AN17" s="11">
        <f>'Federal Govt.'!AN12+'State &amp; Local Govt.'!AP18</f>
        <v>467966</v>
      </c>
      <c r="AO17" s="11">
        <f>'Federal Govt.'!AO12+'State &amp; Local Govt.'!AQ18</f>
        <v>452949</v>
      </c>
      <c r="AP17" s="11">
        <f>'Federal Govt.'!AP12+'State &amp; Local Govt.'!AR18</f>
        <v>433102</v>
      </c>
      <c r="AQ17" s="11">
        <f>'Federal Govt.'!AQ12+'State &amp; Local Govt.'!AS18</f>
        <v>414312</v>
      </c>
    </row>
    <row r="18" spans="2:43" outlineLevel="2">
      <c r="B18" s="4" t="s">
        <v>736</v>
      </c>
      <c r="C18" s="4" t="str">
        <f>D21</f>
        <v>Debt Securities</v>
      </c>
      <c r="D18" s="8" t="s">
        <v>280</v>
      </c>
      <c r="E18" s="4" t="s">
        <v>383</v>
      </c>
      <c r="F18" s="4">
        <f>'State &amp; Local Govt.'!H19+'Federal Govt.'!F13</f>
        <v>14496</v>
      </c>
      <c r="G18" s="11">
        <f>'State &amp; Local Govt.'!I19+'Federal Govt.'!G13</f>
        <v>17783</v>
      </c>
      <c r="H18" s="11">
        <f>'State &amp; Local Govt.'!J19+'Federal Govt.'!H13</f>
        <v>20948</v>
      </c>
      <c r="I18" s="11">
        <f>'State &amp; Local Govt.'!K19+'Federal Govt.'!I13</f>
        <v>27893</v>
      </c>
      <c r="J18" s="11">
        <f>'State &amp; Local Govt.'!L19+'Federal Govt.'!J13</f>
        <v>36156</v>
      </c>
      <c r="K18" s="11">
        <f>'State &amp; Local Govt.'!M19+'Federal Govt.'!K13</f>
        <v>38801</v>
      </c>
      <c r="L18" s="11">
        <f>'State &amp; Local Govt.'!N19+'Federal Govt.'!L13</f>
        <v>40841</v>
      </c>
      <c r="M18" s="11">
        <f>'State &amp; Local Govt.'!O19+'Federal Govt.'!M13</f>
        <v>36024</v>
      </c>
      <c r="N18" s="11">
        <f>'State &amp; Local Govt.'!P19+'Federal Govt.'!N13</f>
        <v>41311</v>
      </c>
      <c r="O18" s="11">
        <f>'State &amp; Local Govt.'!Q19+'Federal Govt.'!O13</f>
        <v>39568</v>
      </c>
      <c r="P18" s="11">
        <f>'State &amp; Local Govt.'!R19+'Federal Govt.'!P13</f>
        <v>43928</v>
      </c>
      <c r="Q18" s="11">
        <f>'State &amp; Local Govt.'!S19+'Federal Govt.'!Q13</f>
        <v>56085</v>
      </c>
      <c r="R18" s="11">
        <f>'State &amp; Local Govt.'!T19+'Federal Govt.'!R13</f>
        <v>64651</v>
      </c>
      <c r="S18" s="11">
        <f>'State &amp; Local Govt.'!U19+'Federal Govt.'!S13</f>
        <v>49236</v>
      </c>
      <c r="T18" s="11">
        <f>'State &amp; Local Govt.'!V19+'Federal Govt.'!T13</f>
        <v>32078</v>
      </c>
      <c r="U18" s="11">
        <f>'State &amp; Local Govt.'!W19+'Federal Govt.'!U13</f>
        <v>45014</v>
      </c>
      <c r="V18" s="11">
        <f>'State &amp; Local Govt.'!X19+'Federal Govt.'!V13</f>
        <v>48067</v>
      </c>
      <c r="W18" s="11">
        <f>'State &amp; Local Govt.'!Y19+'Federal Govt.'!W13</f>
        <v>70214</v>
      </c>
      <c r="X18" s="11">
        <f>'State &amp; Local Govt.'!Z19+'Federal Govt.'!X13</f>
        <v>78798</v>
      </c>
      <c r="Y18" s="11">
        <f>'State &amp; Local Govt.'!AA19+'Federal Govt.'!Y13</f>
        <v>98041</v>
      </c>
      <c r="Z18" s="11">
        <f>'State &amp; Local Govt.'!AB19+'Federal Govt.'!Z13</f>
        <v>114932</v>
      </c>
      <c r="AA18" s="11">
        <f>'State &amp; Local Govt.'!AC19+'Federal Govt.'!AA13</f>
        <v>143291</v>
      </c>
      <c r="AB18" s="11">
        <f>'State &amp; Local Govt.'!AD19+'Federal Govt.'!AB13</f>
        <v>194655</v>
      </c>
      <c r="AC18" s="11">
        <f>'State &amp; Local Govt.'!AE19+'Federal Govt.'!AC13</f>
        <v>186219</v>
      </c>
      <c r="AD18" s="11">
        <f>'State &amp; Local Govt.'!AF19+'Federal Govt.'!AD13</f>
        <v>198474</v>
      </c>
      <c r="AE18" s="11">
        <f>'State &amp; Local Govt.'!AG19+'Federal Govt.'!AE13</f>
        <v>276491</v>
      </c>
      <c r="AF18" s="11">
        <f>'State &amp; Local Govt.'!AH19+'Federal Govt.'!AF13</f>
        <v>188073</v>
      </c>
      <c r="AG18" s="11">
        <f>'State &amp; Local Govt.'!AI19+'Federal Govt.'!AG13</f>
        <v>182057</v>
      </c>
      <c r="AH18" s="11">
        <f>'State &amp; Local Govt.'!AJ19+'Federal Govt.'!AH13</f>
        <v>198689</v>
      </c>
      <c r="AI18" s="11">
        <f>'State &amp; Local Govt.'!AK19+'Federal Govt.'!AI13</f>
        <v>184842</v>
      </c>
      <c r="AJ18" s="11">
        <f>'State &amp; Local Govt.'!AL19+'Federal Govt.'!AJ13</f>
        <v>144596</v>
      </c>
      <c r="AK18" s="11">
        <f>'State &amp; Local Govt.'!AM19+'Federal Govt.'!AK13</f>
        <v>157576</v>
      </c>
      <c r="AL18" s="11">
        <f>'State &amp; Local Govt.'!AN19+'Federal Govt.'!AL13</f>
        <v>150716</v>
      </c>
      <c r="AM18" s="11">
        <f>'State &amp; Local Govt.'!AO19+'Federal Govt.'!AM13</f>
        <v>109449</v>
      </c>
      <c r="AN18" s="11">
        <f>'State &amp; Local Govt.'!AP19+'Federal Govt.'!AN13</f>
        <v>101705</v>
      </c>
      <c r="AO18" s="11">
        <f>'State &amp; Local Govt.'!AQ19+'Federal Govt.'!AO13</f>
        <v>108692</v>
      </c>
      <c r="AP18" s="11">
        <f>'State &amp; Local Govt.'!AR19+'Federal Govt.'!AP13</f>
        <v>97465</v>
      </c>
      <c r="AQ18" s="11">
        <f>'State &amp; Local Govt.'!AS19+'Federal Govt.'!AQ13</f>
        <v>99953</v>
      </c>
    </row>
    <row r="19" spans="2:43" outlineLevel="2">
      <c r="B19" s="4" t="s">
        <v>736</v>
      </c>
      <c r="C19" s="4" t="str">
        <f>D21</f>
        <v>Debt Securities</v>
      </c>
      <c r="D19" s="8" t="s">
        <v>14</v>
      </c>
      <c r="E19" s="4" t="s">
        <v>384</v>
      </c>
      <c r="F19" s="4">
        <f>'Federal Govt.'!F14+'State &amp; Local Govt.'!H20</f>
        <v>0</v>
      </c>
      <c r="G19" s="11">
        <f>'Federal Govt.'!G14+'State &amp; Local Govt.'!I20</f>
        <v>0</v>
      </c>
      <c r="H19" s="11">
        <f>'Federal Govt.'!H14+'State &amp; Local Govt.'!J20</f>
        <v>0</v>
      </c>
      <c r="I19" s="11">
        <f>'Federal Govt.'!I14+'State &amp; Local Govt.'!K20</f>
        <v>0</v>
      </c>
      <c r="J19" s="11">
        <f>'Federal Govt.'!J14+'State &amp; Local Govt.'!L20</f>
        <v>250</v>
      </c>
      <c r="K19" s="11">
        <f>'Federal Govt.'!K14+'State &amp; Local Govt.'!M20</f>
        <v>2875</v>
      </c>
      <c r="L19" s="11">
        <f>'Federal Govt.'!L14+'State &amp; Local Govt.'!N20</f>
        <v>6625</v>
      </c>
      <c r="M19" s="11">
        <f>'Federal Govt.'!M14+'State &amp; Local Govt.'!O20</f>
        <v>9062</v>
      </c>
      <c r="N19" s="11">
        <f>'Federal Govt.'!N14+'State &amp; Local Govt.'!P20</f>
        <v>11063</v>
      </c>
      <c r="O19" s="11">
        <f>'Federal Govt.'!O14+'State &amp; Local Govt.'!Q20</f>
        <v>12501</v>
      </c>
      <c r="P19" s="11">
        <f>'Federal Govt.'!P14+'State &amp; Local Govt.'!R20</f>
        <v>14001</v>
      </c>
      <c r="Q19" s="11">
        <f>'Federal Govt.'!Q14+'State &amp; Local Govt.'!S20</f>
        <v>15501</v>
      </c>
      <c r="R19" s="11">
        <f>'Federal Govt.'!R14+'State &amp; Local Govt.'!T20</f>
        <v>16938</v>
      </c>
      <c r="S19" s="11">
        <f>'Federal Govt.'!S14+'State &amp; Local Govt.'!U20</f>
        <v>19312</v>
      </c>
      <c r="T19" s="11">
        <f>'Federal Govt.'!T14+'State &amp; Local Govt.'!V20</f>
        <v>23613</v>
      </c>
      <c r="U19" s="11">
        <f>'Federal Govt.'!U14+'State &amp; Local Govt.'!W20</f>
        <v>29200</v>
      </c>
      <c r="V19" s="11">
        <f>'Federal Govt.'!V14+'State &amp; Local Govt.'!X20</f>
        <v>35730</v>
      </c>
      <c r="W19" s="11">
        <f>'Federal Govt.'!W14+'State &amp; Local Govt.'!Y20</f>
        <v>45872</v>
      </c>
      <c r="X19" s="11">
        <f>'Federal Govt.'!X14+'State &amp; Local Govt.'!Z20</f>
        <v>49753</v>
      </c>
      <c r="Y19" s="11">
        <f>'Federal Govt.'!Y14+'State &amp; Local Govt.'!AA20</f>
        <v>56434</v>
      </c>
      <c r="Z19" s="11">
        <f>'Federal Govt.'!Z14+'State &amp; Local Govt.'!AB20</f>
        <v>67653</v>
      </c>
      <c r="AA19" s="11">
        <f>'Federal Govt.'!AA14+'State &amp; Local Govt.'!AC20</f>
        <v>78947</v>
      </c>
      <c r="AB19" s="11">
        <f>'Federal Govt.'!AB14+'State &amp; Local Govt.'!AD20</f>
        <v>89948</v>
      </c>
      <c r="AC19" s="11">
        <f>'Federal Govt.'!AC14+'State &amp; Local Govt.'!AE20</f>
        <v>99212</v>
      </c>
      <c r="AD19" s="11">
        <f>'Federal Govt.'!AD14+'State &amp; Local Govt.'!AF20</f>
        <v>107316</v>
      </c>
      <c r="AE19" s="11">
        <f>'Federal Govt.'!AE14+'State &amp; Local Govt.'!AG20</f>
        <v>114218</v>
      </c>
      <c r="AF19" s="11">
        <f>'Federal Govt.'!AF14+'State &amp; Local Govt.'!AH20</f>
        <v>122831</v>
      </c>
      <c r="AG19" s="11">
        <f>'Federal Govt.'!AG14+'State &amp; Local Govt.'!AI20</f>
        <v>135359</v>
      </c>
      <c r="AH19" s="11">
        <f>'Federal Govt.'!AH14+'State &amp; Local Govt.'!AJ20</f>
        <v>152817</v>
      </c>
      <c r="AI19" s="11">
        <f>'Federal Govt.'!AI14+'State &amp; Local Govt.'!AK20</f>
        <v>158375</v>
      </c>
      <c r="AJ19" s="11">
        <f>'Federal Govt.'!AJ14+'State &amp; Local Govt.'!AL20</f>
        <v>152789</v>
      </c>
      <c r="AK19" s="11">
        <f>'Federal Govt.'!AK14+'State &amp; Local Govt.'!AM20</f>
        <v>158937</v>
      </c>
      <c r="AL19" s="11">
        <f>'Federal Govt.'!AL14+'State &amp; Local Govt.'!AN20</f>
        <v>165424</v>
      </c>
      <c r="AM19" s="11">
        <f>'Federal Govt.'!AM14+'State &amp; Local Govt.'!AO20</f>
        <v>164172</v>
      </c>
      <c r="AN19" s="11">
        <f>'Federal Govt.'!AN14+'State &amp; Local Govt.'!AP20</f>
        <v>165587</v>
      </c>
      <c r="AO19" s="11">
        <f>'Federal Govt.'!AO14+'State &amp; Local Govt.'!AQ20</f>
        <v>169984</v>
      </c>
      <c r="AP19" s="11">
        <f>'Federal Govt.'!AP14+'State &amp; Local Govt.'!AR20</f>
        <v>173019</v>
      </c>
      <c r="AQ19" s="11">
        <f>'Federal Govt.'!AQ14+'State &amp; Local Govt.'!AS20</f>
        <v>181401</v>
      </c>
    </row>
    <row r="20" spans="2:43" outlineLevel="2">
      <c r="B20" s="4" t="s">
        <v>736</v>
      </c>
      <c r="C20" s="4" t="str">
        <f>D21</f>
        <v>Debt Securities</v>
      </c>
      <c r="D20" s="8" t="s">
        <v>281</v>
      </c>
      <c r="E20" s="4" t="s">
        <v>382</v>
      </c>
      <c r="F20" s="4">
        <f>'Federal Govt.'!F15+'State &amp; Local Govt.'!H21</f>
        <v>82063</v>
      </c>
      <c r="G20" s="11">
        <f>'Federal Govt.'!G15+'State &amp; Local Govt.'!I21</f>
        <v>90482</v>
      </c>
      <c r="H20" s="11">
        <f>'Federal Govt.'!H15+'State &amp; Local Govt.'!J21</f>
        <v>96785</v>
      </c>
      <c r="I20" s="11">
        <f>'Federal Govt.'!I15+'State &amp; Local Govt.'!K21</f>
        <v>104416</v>
      </c>
      <c r="J20" s="11">
        <f>'Federal Govt.'!J15+'State &amp; Local Govt.'!L21</f>
        <v>101813</v>
      </c>
      <c r="K20" s="11">
        <f>'Federal Govt.'!K15+'State &amp; Local Govt.'!M21</f>
        <v>99453</v>
      </c>
      <c r="L20" s="11">
        <f>'Federal Govt.'!L15+'State &amp; Local Govt.'!N21</f>
        <v>99829</v>
      </c>
      <c r="M20" s="11">
        <f>'Federal Govt.'!M15+'State &amp; Local Govt.'!O21</f>
        <v>108323</v>
      </c>
      <c r="N20" s="11">
        <f>'Federal Govt.'!N15+'State &amp; Local Govt.'!P21</f>
        <v>117592</v>
      </c>
      <c r="O20" s="11">
        <f>'Federal Govt.'!O15+'State &amp; Local Govt.'!Q21</f>
        <v>131453</v>
      </c>
      <c r="P20" s="11">
        <f>'Federal Govt.'!P15+'State &amp; Local Govt.'!R21</f>
        <v>149842</v>
      </c>
      <c r="Q20" s="11">
        <f>'Federal Govt.'!Q15+'State &amp; Local Govt.'!S21</f>
        <v>153595</v>
      </c>
      <c r="R20" s="11">
        <f>'Federal Govt.'!R15+'State &amp; Local Govt.'!T21</f>
        <v>134043</v>
      </c>
      <c r="S20" s="11">
        <f>'Federal Govt.'!S15+'State &amp; Local Govt.'!U21</f>
        <v>154222</v>
      </c>
      <c r="T20" s="11">
        <f>'Federal Govt.'!T15+'State &amp; Local Govt.'!V21</f>
        <v>165381</v>
      </c>
      <c r="U20" s="11">
        <f>'Federal Govt.'!U15+'State &amp; Local Govt.'!W21</f>
        <v>169514</v>
      </c>
      <c r="V20" s="11">
        <f>'Federal Govt.'!V15+'State &amp; Local Govt.'!X21</f>
        <v>187618</v>
      </c>
      <c r="W20" s="11">
        <f>'Federal Govt.'!W15+'State &amp; Local Govt.'!Y21</f>
        <v>202478</v>
      </c>
      <c r="X20" s="11">
        <f>'Federal Govt.'!X15+'State &amp; Local Govt.'!Z21</f>
        <v>229672</v>
      </c>
      <c r="Y20" s="11">
        <f>'Federal Govt.'!Y15+'State &amp; Local Govt.'!AA21</f>
        <v>264221</v>
      </c>
      <c r="Z20" s="11">
        <f>'Federal Govt.'!Z15+'State &amp; Local Govt.'!AB21</f>
        <v>288017</v>
      </c>
      <c r="AA20" s="11">
        <f>'Federal Govt.'!AA15+'State &amp; Local Govt.'!AC21</f>
        <v>310008</v>
      </c>
      <c r="AB20" s="11">
        <f>'Federal Govt.'!AB15+'State &amp; Local Govt.'!AD21</f>
        <v>278142</v>
      </c>
      <c r="AC20" s="11">
        <f>'Federal Govt.'!AC15+'State &amp; Local Govt.'!AE21</f>
        <v>262475</v>
      </c>
      <c r="AD20" s="11">
        <f>'Federal Govt.'!AD15+'State &amp; Local Govt.'!AF21</f>
        <v>173313</v>
      </c>
      <c r="AE20" s="11">
        <f>'Federal Govt.'!AE15+'State &amp; Local Govt.'!AG21</f>
        <v>239812</v>
      </c>
      <c r="AF20" s="11">
        <f>'Federal Govt.'!AF15+'State &amp; Local Govt.'!AH21</f>
        <v>288340</v>
      </c>
      <c r="AG20" s="11">
        <f>'Federal Govt.'!AG15+'State &amp; Local Govt.'!AI21</f>
        <v>396976</v>
      </c>
      <c r="AH20" s="11">
        <f>'Federal Govt.'!AH15+'State &amp; Local Govt.'!AJ21</f>
        <v>437466</v>
      </c>
      <c r="AI20" s="11">
        <f>'Federal Govt.'!AI15+'State &amp; Local Govt.'!AK21</f>
        <v>488251</v>
      </c>
      <c r="AJ20" s="11">
        <f>'Federal Govt.'!AJ15+'State &amp; Local Govt.'!AL21</f>
        <v>389326</v>
      </c>
      <c r="AK20" s="11">
        <f>'Federal Govt.'!AK15+'State &amp; Local Govt.'!AM21</f>
        <v>372236</v>
      </c>
      <c r="AL20" s="11">
        <f>'Federal Govt.'!AL15+'State &amp; Local Govt.'!AN21</f>
        <v>385279</v>
      </c>
      <c r="AM20" s="11">
        <f>'Federal Govt.'!AM15+'State &amp; Local Govt.'!AO21</f>
        <v>417003</v>
      </c>
      <c r="AN20" s="11">
        <f>'Federal Govt.'!AN15+'State &amp; Local Govt.'!AP21</f>
        <v>452304</v>
      </c>
      <c r="AO20" s="11">
        <f>'Federal Govt.'!AO15+'State &amp; Local Govt.'!AQ21</f>
        <v>500361</v>
      </c>
      <c r="AP20" s="11">
        <f>'Federal Govt.'!AP15+'State &amp; Local Govt.'!AR21</f>
        <v>537531</v>
      </c>
      <c r="AQ20" s="11">
        <f>'Federal Govt.'!AQ15+'State &amp; Local Govt.'!AS21</f>
        <v>569092</v>
      </c>
    </row>
    <row r="21" spans="2:43" outlineLevel="1">
      <c r="B21" s="4" t="s">
        <v>736</v>
      </c>
      <c r="C21" s="4" t="str">
        <f>D40</f>
        <v>Financial Assets</v>
      </c>
      <c r="D21" s="7" t="s">
        <v>13</v>
      </c>
      <c r="E21" s="4" t="s">
        <v>393</v>
      </c>
      <c r="F21" s="4">
        <f>'Federal Govt.'!F16+'State &amp; Local Govt.'!H22-'State &amp; Local Govt.'!H16-'State &amp; Local Govt.'!H17</f>
        <v>143063</v>
      </c>
      <c r="G21" s="11">
        <f>'Federal Govt.'!G16+'State &amp; Local Govt.'!I22-'State &amp; Local Govt.'!I16-'State &amp; Local Govt.'!I17</f>
        <v>168601</v>
      </c>
      <c r="H21" s="11">
        <f>'Federal Govt.'!H16+'State &amp; Local Govt.'!J22-'State &amp; Local Govt.'!J16-'State &amp; Local Govt.'!J17</f>
        <v>180361</v>
      </c>
      <c r="I21" s="11">
        <f>'Federal Govt.'!I16+'State &amp; Local Govt.'!K22-'State &amp; Local Govt.'!K16-'State &amp; Local Govt.'!K17</f>
        <v>196559</v>
      </c>
      <c r="J21" s="11">
        <f>'Federal Govt.'!J16+'State &amp; Local Govt.'!L22-'State &amp; Local Govt.'!L16-'State &amp; Local Govt.'!L17</f>
        <v>209682</v>
      </c>
      <c r="K21" s="11">
        <f>'Federal Govt.'!K16+'State &amp; Local Govt.'!M22-'State &amp; Local Govt.'!M16-'State &amp; Local Govt.'!M17</f>
        <v>214493</v>
      </c>
      <c r="L21" s="11">
        <f>'Federal Govt.'!L16+'State &amp; Local Govt.'!N22-'State &amp; Local Govt.'!N16-'State &amp; Local Govt.'!N17</f>
        <v>239919</v>
      </c>
      <c r="M21" s="11">
        <f>'Federal Govt.'!M16+'State &amp; Local Govt.'!O22-'State &amp; Local Govt.'!O16-'State &amp; Local Govt.'!O17</f>
        <v>255558</v>
      </c>
      <c r="N21" s="11">
        <f>'Federal Govt.'!N16+'State &amp; Local Govt.'!P22-'State &amp; Local Govt.'!P16-'State &amp; Local Govt.'!P17</f>
        <v>274378</v>
      </c>
      <c r="O21" s="11">
        <f>'Federal Govt.'!O16+'State &amp; Local Govt.'!Q22-'State &amp; Local Govt.'!Q16-'State &amp; Local Govt.'!Q17</f>
        <v>305810</v>
      </c>
      <c r="P21" s="11">
        <f>'Federal Govt.'!P16+'State &amp; Local Govt.'!R22-'State &amp; Local Govt.'!R16-'State &amp; Local Govt.'!R17</f>
        <v>372056</v>
      </c>
      <c r="Q21" s="11">
        <f>'Federal Govt.'!Q16+'State &amp; Local Govt.'!S22-'State &amp; Local Govt.'!S16-'State &amp; Local Govt.'!S17</f>
        <v>391051</v>
      </c>
      <c r="R21" s="11">
        <f>'Federal Govt.'!R16+'State &amp; Local Govt.'!T22-'State &amp; Local Govt.'!T16-'State &amp; Local Govt.'!T17</f>
        <v>391960</v>
      </c>
      <c r="S21" s="11">
        <f>'Federal Govt.'!S16+'State &amp; Local Govt.'!U22-'State &amp; Local Govt.'!U16-'State &amp; Local Govt.'!U17</f>
        <v>422082</v>
      </c>
      <c r="T21" s="11">
        <f>'Federal Govt.'!T16+'State &amp; Local Govt.'!V22-'State &amp; Local Govt.'!V16-'State &amp; Local Govt.'!V17</f>
        <v>429818</v>
      </c>
      <c r="U21" s="11">
        <f>'Federal Govt.'!U16+'State &amp; Local Govt.'!W22-'State &amp; Local Govt.'!W16-'State &amp; Local Govt.'!W17</f>
        <v>459285</v>
      </c>
      <c r="V21" s="11">
        <f>'Federal Govt.'!V16+'State &amp; Local Govt.'!X22-'State &amp; Local Govt.'!X16-'State &amp; Local Govt.'!X17</f>
        <v>529152</v>
      </c>
      <c r="W21" s="11">
        <f>'Federal Govt.'!W16+'State &amp; Local Govt.'!Y22-'State &amp; Local Govt.'!Y16-'State &amp; Local Govt.'!Y17</f>
        <v>546602</v>
      </c>
      <c r="X21" s="11">
        <f>'Federal Govt.'!X16+'State &amp; Local Govt.'!Z22-'State &amp; Local Govt.'!Z16-'State &amp; Local Govt.'!Z17</f>
        <v>579087</v>
      </c>
      <c r="Y21" s="11">
        <f>'Federal Govt.'!Y16+'State &amp; Local Govt.'!AA22-'State &amp; Local Govt.'!AA16-'State &amp; Local Govt.'!AA17</f>
        <v>664884</v>
      </c>
      <c r="Z21" s="11">
        <f>'Federal Govt.'!Z16+'State &amp; Local Govt.'!AB22-'State &amp; Local Govt.'!AB16-'State &amp; Local Govt.'!AB17</f>
        <v>780630</v>
      </c>
      <c r="AA21" s="11">
        <f>'Federal Govt.'!AA16+'State &amp; Local Govt.'!AC22-'State &amp; Local Govt.'!AC16-'State &amp; Local Govt.'!AC17</f>
        <v>910757</v>
      </c>
      <c r="AB21" s="11">
        <f>'Federal Govt.'!AB16+'State &amp; Local Govt.'!AD22-'State &amp; Local Govt.'!AD16-'State &amp; Local Govt.'!AD17</f>
        <v>1007321</v>
      </c>
      <c r="AC21" s="11">
        <f>'Federal Govt.'!AC16+'State &amp; Local Govt.'!AE22-'State &amp; Local Govt.'!AE16-'State &amp; Local Govt.'!AE17</f>
        <v>1048854</v>
      </c>
      <c r="AD21" s="11">
        <f>'Federal Govt.'!AD16+'State &amp; Local Govt.'!AF22-'State &amp; Local Govt.'!AF16-'State &amp; Local Govt.'!AF17</f>
        <v>1018290</v>
      </c>
      <c r="AE21" s="11">
        <f>'Federal Govt.'!AE16+'State &amp; Local Govt.'!AG22-'State &amp; Local Govt.'!AG16-'State &amp; Local Govt.'!AG17</f>
        <v>1181069</v>
      </c>
      <c r="AF21" s="11">
        <f>'Federal Govt.'!AF16+'State &amp; Local Govt.'!AH22-'State &amp; Local Govt.'!AH16-'State &amp; Local Govt.'!AH17</f>
        <v>1167782</v>
      </c>
      <c r="AG21" s="11">
        <f>'Federal Govt.'!AG16+'State &amp; Local Govt.'!AI22-'State &amp; Local Govt.'!AI16-'State &amp; Local Govt.'!AI17</f>
        <v>1314386</v>
      </c>
      <c r="AH21" s="11">
        <f>'Federal Govt.'!AH16+'State &amp; Local Govt.'!AJ22-'State &amp; Local Govt.'!AJ16-'State &amp; Local Govt.'!AJ17</f>
        <v>1452705</v>
      </c>
      <c r="AI21" s="11">
        <f>'Federal Govt.'!AI16+'State &amp; Local Govt.'!AK22-'State &amp; Local Govt.'!AK16-'State &amp; Local Govt.'!AK17</f>
        <v>1501978</v>
      </c>
      <c r="AJ21" s="11">
        <f>'Federal Govt.'!AJ16+'State &amp; Local Govt.'!AL22-'State &amp; Local Govt.'!AL16-'State &amp; Local Govt.'!AL17</f>
        <v>1486207</v>
      </c>
      <c r="AK21" s="11">
        <f>'Federal Govt.'!AK16+'State &amp; Local Govt.'!AM22-'State &amp; Local Govt.'!AM16-'State &amp; Local Govt.'!AM17</f>
        <v>1485158</v>
      </c>
      <c r="AL21" s="11">
        <f>'Federal Govt.'!AL16+'State &amp; Local Govt.'!AN22-'State &amp; Local Govt.'!AN16-'State &amp; Local Govt.'!AN17</f>
        <v>1421094</v>
      </c>
      <c r="AM21" s="11">
        <f>'Federal Govt.'!AM16+'State &amp; Local Govt.'!AO22-'State &amp; Local Govt.'!AO16-'State &amp; Local Govt.'!AO17</f>
        <v>1302041</v>
      </c>
      <c r="AN21" s="11">
        <f>'Federal Govt.'!AN16+'State &amp; Local Govt.'!AP22-'State &amp; Local Govt.'!AP16-'State &amp; Local Govt.'!AP17</f>
        <v>1301277</v>
      </c>
      <c r="AO21" s="11">
        <f>'Federal Govt.'!AO16+'State &amp; Local Govt.'!AQ22-'State &amp; Local Govt.'!AQ16-'State &amp; Local Govt.'!AQ17</f>
        <v>1343022</v>
      </c>
      <c r="AP21" s="11">
        <f>'Federal Govt.'!AP16+'State &amp; Local Govt.'!AR22-'State &amp; Local Govt.'!AR16-'State &amp; Local Govt.'!AR17</f>
        <v>1346536</v>
      </c>
      <c r="AQ21" s="11">
        <f>'Federal Govt.'!AQ16+'State &amp; Local Govt.'!AS22-'State &amp; Local Govt.'!AS16-'State &amp; Local Govt.'!AS17</f>
        <v>1367145</v>
      </c>
    </row>
    <row r="22" spans="2:43" outlineLevel="1">
      <c r="B22" s="4" t="s">
        <v>736</v>
      </c>
      <c r="C22" s="4" t="str">
        <f>D40</f>
        <v>Financial Assets</v>
      </c>
      <c r="D22" s="7" t="s">
        <v>20</v>
      </c>
      <c r="E22" s="4" t="s">
        <v>394</v>
      </c>
      <c r="F22" s="4">
        <f>'Federal Govt.'!F17+'State &amp; Local Govt.'!H23</f>
        <v>34251</v>
      </c>
      <c r="G22" s="11">
        <f>'Federal Govt.'!G17+'State &amp; Local Govt.'!I23</f>
        <v>41343</v>
      </c>
      <c r="H22" s="11">
        <f>'Federal Govt.'!H17+'State &amp; Local Govt.'!J23</f>
        <v>48150</v>
      </c>
      <c r="I22" s="11">
        <f>'Federal Govt.'!I17+'State &amp; Local Govt.'!K23</f>
        <v>51539</v>
      </c>
      <c r="J22" s="11">
        <f>'Federal Govt.'!J17+'State &amp; Local Govt.'!L23</f>
        <v>57759</v>
      </c>
      <c r="K22" s="11">
        <f>'Federal Govt.'!K17+'State &amp; Local Govt.'!M23</f>
        <v>67472</v>
      </c>
      <c r="L22" s="11">
        <f>'Federal Govt.'!L17+'State &amp; Local Govt.'!N23</f>
        <v>74547</v>
      </c>
      <c r="M22" s="11">
        <f>'Federal Govt.'!M17+'State &amp; Local Govt.'!O23</f>
        <v>73741</v>
      </c>
      <c r="N22" s="11">
        <f>'Federal Govt.'!N17+'State &amp; Local Govt.'!P23</f>
        <v>83506</v>
      </c>
      <c r="O22" s="11">
        <f>'Federal Govt.'!O17+'State &amp; Local Govt.'!Q23</f>
        <v>88064</v>
      </c>
      <c r="P22" s="11">
        <f>'Federal Govt.'!P17+'State &amp; Local Govt.'!R23</f>
        <v>96412</v>
      </c>
      <c r="Q22" s="11">
        <f>'Federal Govt.'!Q17+'State &amp; Local Govt.'!S23</f>
        <v>100623</v>
      </c>
      <c r="R22" s="11">
        <f>'Federal Govt.'!R17+'State &amp; Local Govt.'!T23</f>
        <v>95998</v>
      </c>
      <c r="S22" s="11">
        <f>'Federal Govt.'!S17+'State &amp; Local Govt.'!U23</f>
        <v>92146</v>
      </c>
      <c r="T22" s="11">
        <f>'Federal Govt.'!T17+'State &amp; Local Govt.'!V23</f>
        <v>91741</v>
      </c>
      <c r="U22" s="11">
        <f>'Federal Govt.'!U17+'State &amp; Local Govt.'!W23</f>
        <v>93881</v>
      </c>
      <c r="V22" s="11">
        <f>'Federal Govt.'!V17+'State &amp; Local Govt.'!X23</f>
        <v>95123</v>
      </c>
      <c r="W22" s="11">
        <f>'Federal Govt.'!W17+'State &amp; Local Govt.'!Y23</f>
        <v>102881</v>
      </c>
      <c r="X22" s="11">
        <f>'Federal Govt.'!X17+'State &amp; Local Govt.'!Z23</f>
        <v>106244</v>
      </c>
      <c r="Y22" s="11">
        <f>'Federal Govt.'!Y17+'State &amp; Local Govt.'!AA23</f>
        <v>115184</v>
      </c>
      <c r="Z22" s="11">
        <f>'Federal Govt.'!Z17+'State &amp; Local Govt.'!AB23</f>
        <v>125604</v>
      </c>
      <c r="AA22" s="11">
        <f>'Federal Govt.'!AA17+'State &amp; Local Govt.'!AC23</f>
        <v>135216</v>
      </c>
      <c r="AB22" s="11">
        <f>'Federal Govt.'!AB17+'State &amp; Local Govt.'!AD23</f>
        <v>151249</v>
      </c>
      <c r="AC22" s="11">
        <f>'Federal Govt.'!AC17+'State &amp; Local Govt.'!AE23</f>
        <v>149181</v>
      </c>
      <c r="AD22" s="11">
        <f>'Federal Govt.'!AD17+'State &amp; Local Govt.'!AF23</f>
        <v>170436</v>
      </c>
      <c r="AE22" s="11">
        <f>'Federal Govt.'!AE17+'State &amp; Local Govt.'!AG23</f>
        <v>180184</v>
      </c>
      <c r="AF22" s="11">
        <f>'Federal Govt.'!AF17+'State &amp; Local Govt.'!AH23</f>
        <v>202592</v>
      </c>
      <c r="AG22" s="11">
        <f>'Federal Govt.'!AG17+'State &amp; Local Govt.'!AI23</f>
        <v>218408</v>
      </c>
      <c r="AH22" s="11">
        <f>'Federal Govt.'!AH17+'State &amp; Local Govt.'!AJ23</f>
        <v>222064</v>
      </c>
      <c r="AI22" s="11">
        <f>'Federal Govt.'!AI17+'State &amp; Local Govt.'!AK23</f>
        <v>221175</v>
      </c>
      <c r="AJ22" s="11">
        <f>'Federal Govt.'!AJ17+'State &amp; Local Govt.'!AL23</f>
        <v>182660</v>
      </c>
      <c r="AK22" s="11">
        <f>'Federal Govt.'!AK17+'State &amp; Local Govt.'!AM23</f>
        <v>188862</v>
      </c>
      <c r="AL22" s="11">
        <f>'Federal Govt.'!AL17+'State &amp; Local Govt.'!AN23</f>
        <v>202441</v>
      </c>
      <c r="AM22" s="11">
        <f>'Federal Govt.'!AM17+'State &amp; Local Govt.'!AO23</f>
        <v>212424</v>
      </c>
      <c r="AN22" s="11">
        <f>'Federal Govt.'!AN17+'State &amp; Local Govt.'!AP23</f>
        <v>219060</v>
      </c>
      <c r="AO22" s="11">
        <f>'Federal Govt.'!AO17+'State &amp; Local Govt.'!AQ23</f>
        <v>224339</v>
      </c>
      <c r="AP22" s="11">
        <f>'Federal Govt.'!AP17+'State &amp; Local Govt.'!AR23</f>
        <v>236929</v>
      </c>
      <c r="AQ22" s="11">
        <f>'Federal Govt.'!AQ17+'State &amp; Local Govt.'!AS23</f>
        <v>252955</v>
      </c>
    </row>
    <row r="23" spans="2:43" outlineLevel="1">
      <c r="B23" s="4" t="s">
        <v>736</v>
      </c>
      <c r="C23" s="4" t="str">
        <f>D40</f>
        <v>Financial Assets</v>
      </c>
      <c r="D23" s="7" t="s">
        <v>21</v>
      </c>
      <c r="E23" s="4" t="s">
        <v>395</v>
      </c>
      <c r="F23" s="4">
        <f>'Federal Govt.'!F18+'State &amp; Local Govt.'!H24</f>
        <v>30044</v>
      </c>
      <c r="G23" s="11">
        <f>'Federal Govt.'!G18+'State &amp; Local Govt.'!I24</f>
        <v>30650</v>
      </c>
      <c r="H23" s="11">
        <f>'Federal Govt.'!H18+'State &amp; Local Govt.'!J24</f>
        <v>20561</v>
      </c>
      <c r="I23" s="11">
        <f>'Federal Govt.'!I18+'State &amp; Local Govt.'!K24</f>
        <v>17907</v>
      </c>
      <c r="J23" s="11">
        <f>'Federal Govt.'!J18+'State &amp; Local Govt.'!L24</f>
        <v>22700</v>
      </c>
      <c r="K23" s="11">
        <f>'Federal Govt.'!K18+'State &amp; Local Govt.'!M24</f>
        <v>30829</v>
      </c>
      <c r="L23" s="11">
        <f>'Federal Govt.'!L18+'State &amp; Local Govt.'!N24</f>
        <v>36232</v>
      </c>
      <c r="M23" s="11">
        <f>'Federal Govt.'!M18+'State &amp; Local Govt.'!O24</f>
        <v>46596</v>
      </c>
      <c r="N23" s="11">
        <f>'Federal Govt.'!N18+'State &amp; Local Govt.'!P24</f>
        <v>49087</v>
      </c>
      <c r="O23" s="11">
        <f>'Federal Govt.'!O18+'State &amp; Local Govt.'!Q24</f>
        <v>56252</v>
      </c>
      <c r="P23" s="11">
        <f>'Federal Govt.'!P18+'State &amp; Local Govt.'!R24</f>
        <v>59605</v>
      </c>
      <c r="Q23" s="11">
        <f>'Federal Govt.'!Q18+'State &amp; Local Govt.'!S24</f>
        <v>59812</v>
      </c>
      <c r="R23" s="11">
        <f>'Federal Govt.'!R18+'State &amp; Local Govt.'!T24</f>
        <v>54269</v>
      </c>
      <c r="S23" s="11">
        <f>'Federal Govt.'!S18+'State &amp; Local Govt.'!U24</f>
        <v>55789</v>
      </c>
      <c r="T23" s="11">
        <f>'Federal Govt.'!T18+'State &amp; Local Govt.'!V24</f>
        <v>55745</v>
      </c>
      <c r="U23" s="11">
        <f>'Federal Govt.'!U18+'State &amp; Local Govt.'!W24</f>
        <v>55643</v>
      </c>
      <c r="V23" s="11">
        <f>'Federal Govt.'!V18+'State &amp; Local Govt.'!X24</f>
        <v>60055</v>
      </c>
      <c r="W23" s="11">
        <f>'Federal Govt.'!W18+'State &amp; Local Govt.'!Y24</f>
        <v>62116</v>
      </c>
      <c r="X23" s="11">
        <f>'Federal Govt.'!X18+'State &amp; Local Govt.'!Z24</f>
        <v>132373</v>
      </c>
      <c r="Y23" s="11">
        <f>'Federal Govt.'!Y18+'State &amp; Local Govt.'!AA24</f>
        <v>128301</v>
      </c>
      <c r="Z23" s="11">
        <f>'Federal Govt.'!Z18+'State &amp; Local Govt.'!AB24</f>
        <v>134606</v>
      </c>
      <c r="AA23" s="11">
        <f>'Federal Govt.'!AA18+'State &amp; Local Govt.'!AC24</f>
        <v>152063</v>
      </c>
      <c r="AB23" s="11">
        <f>'Federal Govt.'!AB18+'State &amp; Local Govt.'!AD24</f>
        <v>150946</v>
      </c>
      <c r="AC23" s="11">
        <f>'Federal Govt.'!AC18+'State &amp; Local Govt.'!AE24</f>
        <v>163675</v>
      </c>
      <c r="AD23" s="11">
        <f>'Federal Govt.'!AD18+'State &amp; Local Govt.'!AF24</f>
        <v>168089</v>
      </c>
      <c r="AE23" s="11">
        <f>'Federal Govt.'!AE18+'State &amp; Local Govt.'!AG24</f>
        <v>172418</v>
      </c>
      <c r="AF23" s="11">
        <f>'Federal Govt.'!AF18+'State &amp; Local Govt.'!AH24</f>
        <v>185857</v>
      </c>
      <c r="AG23" s="11">
        <f>'Federal Govt.'!AG18+'State &amp; Local Govt.'!AI24</f>
        <v>203942</v>
      </c>
      <c r="AH23" s="11">
        <f>'Federal Govt.'!AH18+'State &amp; Local Govt.'!AJ24</f>
        <v>218074</v>
      </c>
      <c r="AI23" s="11">
        <f>'Federal Govt.'!AI18+'State &amp; Local Govt.'!AK24</f>
        <v>235134</v>
      </c>
      <c r="AJ23" s="11">
        <f>'Federal Govt.'!AJ18+'State &amp; Local Govt.'!AL24</f>
        <v>251010</v>
      </c>
      <c r="AK23" s="11">
        <f>'Federal Govt.'!AK18+'State &amp; Local Govt.'!AM24</f>
        <v>258981</v>
      </c>
      <c r="AL23" s="11">
        <f>'Federal Govt.'!AL18+'State &amp; Local Govt.'!AN24</f>
        <v>271090</v>
      </c>
      <c r="AM23" s="11">
        <f>'Federal Govt.'!AM18+'State &amp; Local Govt.'!AO24</f>
        <v>277164</v>
      </c>
      <c r="AN23" s="11">
        <f>'Federal Govt.'!AN18+'State &amp; Local Govt.'!AP24</f>
        <v>286597</v>
      </c>
      <c r="AO23" s="11">
        <f>'Federal Govt.'!AO18+'State &amp; Local Govt.'!AQ24</f>
        <v>289308</v>
      </c>
      <c r="AP23" s="11">
        <f>'Federal Govt.'!AP18+'State &amp; Local Govt.'!AR24</f>
        <v>315083</v>
      </c>
      <c r="AQ23" s="11">
        <f>'Federal Govt.'!AQ18+'State &amp; Local Govt.'!AS24</f>
        <v>350789</v>
      </c>
    </row>
    <row r="24" spans="2:43" outlineLevel="2">
      <c r="B24" s="4" t="s">
        <v>736</v>
      </c>
      <c r="C24" s="4" t="str">
        <f>D29</f>
        <v>Loans</v>
      </c>
      <c r="D24" s="8" t="s">
        <v>77</v>
      </c>
      <c r="E24" s="4" t="s">
        <v>389</v>
      </c>
      <c r="F24" s="4">
        <f>'Federal Govt.'!F35+'State &amp; Local Govt.'!H25</f>
        <v>52785</v>
      </c>
      <c r="G24" s="11">
        <f>'Federal Govt.'!G35+'State &amp; Local Govt.'!I25</f>
        <v>68519</v>
      </c>
      <c r="H24" s="11">
        <f>'Federal Govt.'!H35+'State &amp; Local Govt.'!J25</f>
        <v>83512</v>
      </c>
      <c r="I24" s="11">
        <f>'Federal Govt.'!I35+'State &amp; Local Govt.'!K25</f>
        <v>91758</v>
      </c>
      <c r="J24" s="11">
        <f>'Federal Govt.'!J35+'State &amp; Local Govt.'!L25</f>
        <v>99853</v>
      </c>
      <c r="K24" s="11">
        <f>'Federal Govt.'!K35+'State &amp; Local Govt.'!M25</f>
        <v>109248</v>
      </c>
      <c r="L24" s="11">
        <f>'Federal Govt.'!L35+'State &amp; Local Govt.'!N25</f>
        <v>121332</v>
      </c>
      <c r="M24" s="11">
        <f>'Federal Govt.'!M35+'State &amp; Local Govt.'!O25</f>
        <v>134831</v>
      </c>
      <c r="N24" s="11">
        <f>'Federal Govt.'!N35+'State &amp; Local Govt.'!P25</f>
        <v>141065</v>
      </c>
      <c r="O24" s="11">
        <f>'Federal Govt.'!O35+'State &amp; Local Govt.'!Q25</f>
        <v>144280</v>
      </c>
      <c r="P24" s="11">
        <f>'Federal Govt.'!P35+'State &amp; Local Govt.'!R25</f>
        <v>149260</v>
      </c>
      <c r="Q24" s="11">
        <f>'Federal Govt.'!Q35+'State &amp; Local Govt.'!S25</f>
        <v>186451</v>
      </c>
      <c r="R24" s="11">
        <f>'Federal Govt.'!R35+'State &amp; Local Govt.'!T25</f>
        <v>215819</v>
      </c>
      <c r="S24" s="11">
        <f>'Federal Govt.'!S35+'State &amp; Local Govt.'!U25</f>
        <v>204460</v>
      </c>
      <c r="T24" s="11">
        <f>'Federal Govt.'!T35+'State &amp; Local Govt.'!V25</f>
        <v>183825</v>
      </c>
      <c r="U24" s="11">
        <f>'Federal Govt.'!U35+'State &amp; Local Govt.'!W25</f>
        <v>184559</v>
      </c>
      <c r="V24" s="11">
        <f>'Federal Govt.'!V35+'State &amp; Local Govt.'!X25</f>
        <v>174206</v>
      </c>
      <c r="W24" s="11">
        <f>'Federal Govt.'!W35+'State &amp; Local Govt.'!Y25</f>
        <v>167092</v>
      </c>
      <c r="X24" s="11">
        <f>'Federal Govt.'!X35+'State &amp; Local Govt.'!Z25</f>
        <v>165637</v>
      </c>
      <c r="Y24" s="11">
        <f>'Federal Govt.'!Y35+'State &amp; Local Govt.'!AA25</f>
        <v>168149</v>
      </c>
      <c r="Z24" s="11">
        <f>'Federal Govt.'!Z35+'State &amp; Local Govt.'!AB25</f>
        <v>206646</v>
      </c>
      <c r="AA24" s="11">
        <f>'Federal Govt.'!AA35+'State &amp; Local Govt.'!AC25</f>
        <v>206705</v>
      </c>
      <c r="AB24" s="11">
        <f>'Federal Govt.'!AB35+'State &amp; Local Govt.'!AD25</f>
        <v>205165</v>
      </c>
      <c r="AC24" s="11">
        <f>'Federal Govt.'!AC35+'State &amp; Local Govt.'!AE25</f>
        <v>200408</v>
      </c>
      <c r="AD24" s="11">
        <f>'Federal Govt.'!AD35+'State &amp; Local Govt.'!AF25</f>
        <v>200469</v>
      </c>
      <c r="AE24" s="11">
        <f>'Federal Govt.'!AE35+'State &amp; Local Govt.'!AG25</f>
        <v>210327</v>
      </c>
      <c r="AF24" s="11">
        <f>'Federal Govt.'!AF35+'State &amp; Local Govt.'!AH25</f>
        <v>223674</v>
      </c>
      <c r="AG24" s="11">
        <f>'Federal Govt.'!AG35+'State &amp; Local Govt.'!AI25</f>
        <v>243635</v>
      </c>
      <c r="AH24" s="11">
        <f>'Federal Govt.'!AH35+'State &amp; Local Govt.'!AJ25</f>
        <v>267901</v>
      </c>
      <c r="AI24" s="11">
        <f>'Federal Govt.'!AI35+'State &amp; Local Govt.'!AK25</f>
        <v>282553</v>
      </c>
      <c r="AJ24" s="11">
        <f>'Federal Govt.'!AJ35+'State &amp; Local Govt.'!AL25</f>
        <v>296980</v>
      </c>
      <c r="AK24" s="11">
        <f>'Federal Govt.'!AK35+'State &amp; Local Govt.'!AM25</f>
        <v>301764</v>
      </c>
      <c r="AL24" s="11">
        <f>'Federal Govt.'!AL35+'State &amp; Local Govt.'!AN25</f>
        <v>312965</v>
      </c>
      <c r="AM24" s="11">
        <f>'Federal Govt.'!AM35+'State &amp; Local Govt.'!AO25</f>
        <v>315219</v>
      </c>
      <c r="AN24" s="11">
        <f>'Federal Govt.'!AN35+'State &amp; Local Govt.'!AP25</f>
        <v>318659</v>
      </c>
      <c r="AO24" s="11">
        <f>'Federal Govt.'!AO35+'State &amp; Local Govt.'!AQ25</f>
        <v>327308</v>
      </c>
      <c r="AP24" s="11">
        <f>'Federal Govt.'!AP35+'State &amp; Local Govt.'!AR25</f>
        <v>330788</v>
      </c>
      <c r="AQ24" s="11">
        <f>'Federal Govt.'!AQ35+'State &amp; Local Govt.'!AS25</f>
        <v>341728</v>
      </c>
    </row>
    <row r="25" spans="2:43" outlineLevel="2">
      <c r="B25" s="4" t="s">
        <v>736</v>
      </c>
      <c r="C25" s="4" t="str">
        <f>D29</f>
        <v>Loans</v>
      </c>
      <c r="D25" s="8" t="s">
        <v>388</v>
      </c>
      <c r="E25" s="4" t="s">
        <v>295</v>
      </c>
      <c r="F25" s="4">
        <f>'State &amp; Local Govt.'!H26</f>
        <v>9017</v>
      </c>
      <c r="G25" s="11">
        <f>'State &amp; Local Govt.'!I26</f>
        <v>10295</v>
      </c>
      <c r="H25" s="11">
        <f>'State &amp; Local Govt.'!J26</f>
        <v>11602</v>
      </c>
      <c r="I25" s="11">
        <f>'State &amp; Local Govt.'!K26</f>
        <v>13226</v>
      </c>
      <c r="J25" s="11">
        <f>'State &amp; Local Govt.'!L26</f>
        <v>14099</v>
      </c>
      <c r="K25" s="11">
        <f>'State &amp; Local Govt.'!M26</f>
        <v>14935</v>
      </c>
      <c r="L25" s="11">
        <f>'State &amp; Local Govt.'!N26</f>
        <v>15345</v>
      </c>
      <c r="M25" s="11">
        <f>'State &amp; Local Govt.'!O26</f>
        <v>15197</v>
      </c>
      <c r="N25" s="11">
        <f>'State &amp; Local Govt.'!P26</f>
        <v>15228</v>
      </c>
      <c r="O25" s="11">
        <f>'State &amp; Local Govt.'!Q26</f>
        <v>15637</v>
      </c>
      <c r="P25" s="11">
        <f>'State &amp; Local Govt.'!R26</f>
        <v>15118</v>
      </c>
      <c r="Q25" s="11">
        <f>'State &amp; Local Govt.'!S26</f>
        <v>15243</v>
      </c>
      <c r="R25" s="11">
        <f>'State &amp; Local Govt.'!T26</f>
        <v>16322</v>
      </c>
      <c r="S25" s="11">
        <f>'State &amp; Local Govt.'!U26</f>
        <v>17066</v>
      </c>
      <c r="T25" s="11">
        <f>'State &amp; Local Govt.'!V26</f>
        <v>14506</v>
      </c>
      <c r="U25" s="11">
        <f>'State &amp; Local Govt.'!W26</f>
        <v>14941</v>
      </c>
      <c r="V25" s="11">
        <f>'State &amp; Local Govt.'!X26</f>
        <v>15558</v>
      </c>
      <c r="W25" s="11">
        <f>'State &amp; Local Govt.'!Y26</f>
        <v>16324</v>
      </c>
      <c r="X25" s="11">
        <f>'State &amp; Local Govt.'!Z26</f>
        <v>17160</v>
      </c>
      <c r="Y25" s="11">
        <f>'State &amp; Local Govt.'!AA26</f>
        <v>20681</v>
      </c>
      <c r="Z25" s="11">
        <f>'State &amp; Local Govt.'!AB26</f>
        <v>23968</v>
      </c>
      <c r="AA25" s="11">
        <f>'State &amp; Local Govt.'!AC26</f>
        <v>24741</v>
      </c>
      <c r="AB25" s="11">
        <f>'State &amp; Local Govt.'!AD26</f>
        <v>20503</v>
      </c>
      <c r="AC25" s="11">
        <f>'State &amp; Local Govt.'!AE26</f>
        <v>20766</v>
      </c>
      <c r="AD25" s="11">
        <f>'State &amp; Local Govt.'!AF26</f>
        <v>22796</v>
      </c>
      <c r="AE25" s="11">
        <f>'State &amp; Local Govt.'!AG26</f>
        <v>17755</v>
      </c>
      <c r="AF25" s="11">
        <f>'State &amp; Local Govt.'!AH26</f>
        <v>11653</v>
      </c>
      <c r="AG25" s="11">
        <f>'State &amp; Local Govt.'!AI26</f>
        <v>13254</v>
      </c>
      <c r="AH25" s="11">
        <f>'State &amp; Local Govt.'!AJ26</f>
        <v>17517</v>
      </c>
      <c r="AI25" s="11">
        <f>'State &amp; Local Govt.'!AK26</f>
        <v>17114</v>
      </c>
      <c r="AJ25" s="11">
        <f>'State &amp; Local Govt.'!AL26</f>
        <v>11964</v>
      </c>
      <c r="AK25" s="11">
        <f>'State &amp; Local Govt.'!AM26</f>
        <v>11787</v>
      </c>
      <c r="AL25" s="11">
        <f>'State &amp; Local Govt.'!AN26</f>
        <v>11247</v>
      </c>
      <c r="AM25" s="11">
        <f>'State &amp; Local Govt.'!AO26</f>
        <v>10698</v>
      </c>
      <c r="AN25" s="11">
        <f>'State &amp; Local Govt.'!AP26</f>
        <v>9242</v>
      </c>
      <c r="AO25" s="11">
        <f>'State &amp; Local Govt.'!AQ26</f>
        <v>9647</v>
      </c>
      <c r="AP25" s="11">
        <f>'State &amp; Local Govt.'!AR26</f>
        <v>10408</v>
      </c>
      <c r="AQ25" s="11">
        <f>'State &amp; Local Govt.'!AS26</f>
        <v>8327</v>
      </c>
    </row>
    <row r="26" spans="2:43" outlineLevel="2">
      <c r="B26" s="4" t="s">
        <v>736</v>
      </c>
      <c r="C26" s="4" t="str">
        <f>D29</f>
        <v>Loans</v>
      </c>
      <c r="D26" s="8" t="s">
        <v>48</v>
      </c>
      <c r="E26" s="4" t="s">
        <v>140</v>
      </c>
      <c r="F26" s="4">
        <f>'Federal Govt.'!F36</f>
        <v>0</v>
      </c>
      <c r="G26" s="11">
        <f>'Federal Govt.'!G36</f>
        <v>0</v>
      </c>
      <c r="H26" s="11">
        <f>'Federal Govt.'!H36</f>
        <v>0</v>
      </c>
      <c r="I26" s="11">
        <f>'Federal Govt.'!I36</f>
        <v>0</v>
      </c>
      <c r="J26" s="11">
        <f>'Federal Govt.'!J36</f>
        <v>0</v>
      </c>
      <c r="K26" s="11">
        <f>'Federal Govt.'!K36</f>
        <v>0</v>
      </c>
      <c r="L26" s="11">
        <f>'Federal Govt.'!L36</f>
        <v>0</v>
      </c>
      <c r="M26" s="11">
        <f>'Federal Govt.'!M36</f>
        <v>0</v>
      </c>
      <c r="N26" s="11">
        <f>'Federal Govt.'!N36</f>
        <v>0</v>
      </c>
      <c r="O26" s="11">
        <f>'Federal Govt.'!O36</f>
        <v>0</v>
      </c>
      <c r="P26" s="11">
        <f>'Federal Govt.'!P36</f>
        <v>0</v>
      </c>
      <c r="Q26" s="11">
        <f>'Federal Govt.'!Q36</f>
        <v>0</v>
      </c>
      <c r="R26" s="11">
        <f>'Federal Govt.'!R36</f>
        <v>0</v>
      </c>
      <c r="S26" s="11">
        <f>'Federal Govt.'!S36</f>
        <v>0</v>
      </c>
      <c r="T26" s="11">
        <f>'Federal Govt.'!T36</f>
        <v>0</v>
      </c>
      <c r="U26" s="11">
        <f>'Federal Govt.'!U36</f>
        <v>558</v>
      </c>
      <c r="V26" s="11">
        <f>'Federal Govt.'!V36</f>
        <v>7166</v>
      </c>
      <c r="W26" s="11">
        <f>'Federal Govt.'!W36</f>
        <v>15529</v>
      </c>
      <c r="X26" s="11">
        <f>'Federal Govt.'!X36</f>
        <v>25614</v>
      </c>
      <c r="Y26" s="11">
        <f>'Federal Govt.'!Y36</f>
        <v>36992</v>
      </c>
      <c r="Z26" s="11">
        <f>'Federal Govt.'!Z36</f>
        <v>46457</v>
      </c>
      <c r="AA26" s="11">
        <f>'Federal Govt.'!AA36</f>
        <v>58542</v>
      </c>
      <c r="AB26" s="11">
        <f>'Federal Govt.'!AB36</f>
        <v>70765</v>
      </c>
      <c r="AC26" s="11">
        <f>'Federal Govt.'!AC36</f>
        <v>80449</v>
      </c>
      <c r="AD26" s="11">
        <f>'Federal Govt.'!AD36</f>
        <v>83311</v>
      </c>
      <c r="AE26" s="11">
        <f>'Federal Govt.'!AE36</f>
        <v>87140</v>
      </c>
      <c r="AF26" s="11">
        <f>'Federal Govt.'!AF36</f>
        <v>91715</v>
      </c>
      <c r="AG26" s="11">
        <f>'Federal Govt.'!AG36</f>
        <v>110459</v>
      </c>
      <c r="AH26" s="11">
        <f>'Federal Govt.'!AH36</f>
        <v>115000</v>
      </c>
      <c r="AI26" s="11">
        <f>'Federal Govt.'!AI36</f>
        <v>131000</v>
      </c>
      <c r="AJ26" s="11">
        <f>'Federal Govt.'!AJ36</f>
        <v>183213</v>
      </c>
      <c r="AK26" s="11">
        <f>'Federal Govt.'!AK36</f>
        <v>323981</v>
      </c>
      <c r="AL26" s="11">
        <f>'Federal Govt.'!AL36</f>
        <v>472791</v>
      </c>
      <c r="AM26" s="11">
        <f>'Federal Govt.'!AM36</f>
        <v>602207</v>
      </c>
      <c r="AN26" s="11">
        <f>'Federal Govt.'!AN36</f>
        <v>720074</v>
      </c>
      <c r="AO26" s="11">
        <f>'Federal Govt.'!AO36</f>
        <v>833020</v>
      </c>
      <c r="AP26" s="11">
        <f>'Federal Govt.'!AP36</f>
        <v>936547</v>
      </c>
      <c r="AQ26" s="11">
        <f>'Federal Govt.'!AQ36</f>
        <v>1038685</v>
      </c>
    </row>
    <row r="27" spans="2:43" outlineLevel="2">
      <c r="B27" s="4" t="s">
        <v>736</v>
      </c>
      <c r="C27" s="4" t="str">
        <f>D29</f>
        <v>Loans</v>
      </c>
      <c r="D27" s="8" t="s">
        <v>33</v>
      </c>
      <c r="E27" s="4" t="s">
        <v>178</v>
      </c>
      <c r="F27" s="4">
        <f>'Federal Govt.'!F19</f>
        <v>1095</v>
      </c>
      <c r="G27" s="11">
        <f>'Federal Govt.'!G19</f>
        <v>1192</v>
      </c>
      <c r="H27" s="11">
        <f>'Federal Govt.'!H19</f>
        <v>1262</v>
      </c>
      <c r="I27" s="11">
        <f>'Federal Govt.'!I19</f>
        <v>1238</v>
      </c>
      <c r="J27" s="11">
        <f>'Federal Govt.'!J19</f>
        <v>1190</v>
      </c>
      <c r="K27" s="11">
        <f>'Federal Govt.'!K19</f>
        <v>1148</v>
      </c>
      <c r="L27" s="11">
        <f>'Federal Govt.'!L19</f>
        <v>1110</v>
      </c>
      <c r="M27" s="11">
        <f>'Federal Govt.'!M19</f>
        <v>1239</v>
      </c>
      <c r="N27" s="11">
        <f>'Federal Govt.'!N19</f>
        <v>1568</v>
      </c>
      <c r="O27" s="11">
        <f>'Federal Govt.'!O19</f>
        <v>1020</v>
      </c>
      <c r="P27" s="11">
        <f>'Federal Govt.'!P19</f>
        <v>1009</v>
      </c>
      <c r="Q27" s="11">
        <f>'Federal Govt.'!Q19</f>
        <v>983</v>
      </c>
      <c r="R27" s="11">
        <f>'Federal Govt.'!R19</f>
        <v>970</v>
      </c>
      <c r="S27" s="11">
        <f>'Federal Govt.'!S19</f>
        <v>937</v>
      </c>
      <c r="T27" s="11">
        <f>'Federal Govt.'!T19</f>
        <v>893</v>
      </c>
      <c r="U27" s="11">
        <f>'Federal Govt.'!U19</f>
        <v>880</v>
      </c>
      <c r="V27" s="11">
        <f>'Federal Govt.'!V19</f>
        <v>919</v>
      </c>
      <c r="W27" s="11">
        <f>'Federal Govt.'!W19</f>
        <v>946</v>
      </c>
      <c r="X27" s="11">
        <f>'Federal Govt.'!X19</f>
        <v>952</v>
      </c>
      <c r="Y27" s="11">
        <f>'Federal Govt.'!Y19</f>
        <v>942</v>
      </c>
      <c r="Z27" s="11">
        <f>'Federal Govt.'!Z19</f>
        <v>926</v>
      </c>
      <c r="AA27" s="11">
        <f>'Federal Govt.'!AA19</f>
        <v>911</v>
      </c>
      <c r="AB27" s="11">
        <f>'Federal Govt.'!AB19</f>
        <v>879</v>
      </c>
      <c r="AC27" s="11">
        <f>'Federal Govt.'!AC19</f>
        <v>828</v>
      </c>
      <c r="AD27" s="11">
        <f>'Federal Govt.'!AD19</f>
        <v>771</v>
      </c>
      <c r="AE27" s="11">
        <f>'Federal Govt.'!AE19</f>
        <v>718</v>
      </c>
      <c r="AF27" s="11">
        <f>'Federal Govt.'!AF19</f>
        <v>675</v>
      </c>
      <c r="AG27" s="11">
        <f>'Federal Govt.'!AG19</f>
        <v>642</v>
      </c>
      <c r="AH27" s="11">
        <f>'Federal Govt.'!AH19</f>
        <v>609</v>
      </c>
      <c r="AI27" s="11">
        <f>'Federal Govt.'!AI19</f>
        <v>574</v>
      </c>
      <c r="AJ27" s="11">
        <f>'Federal Govt.'!AJ19</f>
        <v>541</v>
      </c>
      <c r="AK27" s="11">
        <f>'Federal Govt.'!AK19</f>
        <v>506</v>
      </c>
      <c r="AL27" s="11">
        <f>'Federal Govt.'!AL19</f>
        <v>465</v>
      </c>
      <c r="AM27" s="11">
        <f>'Federal Govt.'!AM19</f>
        <v>426</v>
      </c>
      <c r="AN27" s="11">
        <f>'Federal Govt.'!AN19</f>
        <v>384</v>
      </c>
      <c r="AO27" s="11">
        <f>'Federal Govt.'!AO19</f>
        <v>345</v>
      </c>
      <c r="AP27" s="11">
        <f>'Federal Govt.'!AP19</f>
        <v>308</v>
      </c>
      <c r="AQ27" s="11">
        <f>'Federal Govt.'!AQ19</f>
        <v>270</v>
      </c>
    </row>
    <row r="28" spans="2:43" outlineLevel="2">
      <c r="B28" s="4" t="s">
        <v>736</v>
      </c>
      <c r="C28" s="4" t="str">
        <f>D29</f>
        <v>Loans</v>
      </c>
      <c r="D28" s="8" t="s">
        <v>34</v>
      </c>
      <c r="E28" s="4" t="s">
        <v>390</v>
      </c>
      <c r="F28" s="4">
        <f>'Federal Govt.'!F33-'Federal Govt.'!F29</f>
        <v>94951</v>
      </c>
      <c r="G28" s="11">
        <f>'Federal Govt.'!G33-'Federal Govt.'!G29</f>
        <v>111398</v>
      </c>
      <c r="H28" s="11">
        <f>'Federal Govt.'!H33-'Federal Govt.'!H29</f>
        <v>129901</v>
      </c>
      <c r="I28" s="11">
        <f>'Federal Govt.'!I33-'Federal Govt.'!I29</f>
        <v>144181</v>
      </c>
      <c r="J28" s="11">
        <f>'Federal Govt.'!J33-'Federal Govt.'!J29</f>
        <v>151352</v>
      </c>
      <c r="K28" s="11">
        <f>'Federal Govt.'!K33-'Federal Govt.'!K29</f>
        <v>159640</v>
      </c>
      <c r="L28" s="11">
        <f>'Federal Govt.'!L33-'Federal Govt.'!L29</f>
        <v>171733</v>
      </c>
      <c r="M28" s="11">
        <f>'Federal Govt.'!M33-'Federal Govt.'!M29</f>
        <v>175261</v>
      </c>
      <c r="N28" s="11">
        <f>'Federal Govt.'!N33-'Federal Govt.'!N29</f>
        <v>166578</v>
      </c>
      <c r="O28" s="11">
        <f>'Federal Govt.'!O33-'Federal Govt.'!O29</f>
        <v>167034</v>
      </c>
      <c r="P28" s="11">
        <f>'Federal Govt.'!P33-'Federal Govt.'!P29</f>
        <v>152049</v>
      </c>
      <c r="Q28" s="11">
        <f>'Federal Govt.'!Q33-'Federal Govt.'!Q29</f>
        <v>154547</v>
      </c>
      <c r="R28" s="11">
        <f>'Federal Govt.'!R33-'Federal Govt.'!R29</f>
        <v>141838</v>
      </c>
      <c r="S28" s="11">
        <f>'Federal Govt.'!S33-'Federal Govt.'!S29</f>
        <v>141222</v>
      </c>
      <c r="T28" s="11">
        <f>'Federal Govt.'!T33-'Federal Govt.'!T29</f>
        <v>138575</v>
      </c>
      <c r="U28" s="11">
        <f>'Federal Govt.'!U33-'Federal Govt.'!U29</f>
        <v>124035</v>
      </c>
      <c r="V28" s="11">
        <f>'Federal Govt.'!V33-'Federal Govt.'!V29</f>
        <v>131583</v>
      </c>
      <c r="W28" s="11">
        <f>'Federal Govt.'!W33-'Federal Govt.'!W29</f>
        <v>126107</v>
      </c>
      <c r="X28" s="11">
        <f>'Federal Govt.'!X33-'Federal Govt.'!X29</f>
        <v>129048</v>
      </c>
      <c r="Y28" s="11">
        <f>'Federal Govt.'!Y33-'Federal Govt.'!Y29</f>
        <v>127516</v>
      </c>
      <c r="Z28" s="11">
        <f>'Federal Govt.'!Z33-'Federal Govt.'!Z29</f>
        <v>126036</v>
      </c>
      <c r="AA28" s="11">
        <f>'Federal Govt.'!AA33-'Federal Govt.'!AA29</f>
        <v>118559</v>
      </c>
      <c r="AB28" s="11">
        <f>'Federal Govt.'!AB33-'Federal Govt.'!AB29</f>
        <v>113515</v>
      </c>
      <c r="AC28" s="11">
        <f>'Federal Govt.'!AC33-'Federal Govt.'!AC29</f>
        <v>109280</v>
      </c>
      <c r="AD28" s="11">
        <f>'Federal Govt.'!AD33-'Federal Govt.'!AD29</f>
        <v>106757</v>
      </c>
      <c r="AE28" s="11">
        <f>'Federal Govt.'!AE33-'Federal Govt.'!AE29</f>
        <v>104645</v>
      </c>
      <c r="AF28" s="11">
        <f>'Federal Govt.'!AF33-'Federal Govt.'!AF29</f>
        <v>93723</v>
      </c>
      <c r="AG28" s="11">
        <f>'Federal Govt.'!AG33-'Federal Govt.'!AG29</f>
        <v>92442</v>
      </c>
      <c r="AH28" s="11">
        <f>'Federal Govt.'!AH33-'Federal Govt.'!AH29</f>
        <v>92472</v>
      </c>
      <c r="AI28" s="11">
        <f>'Federal Govt.'!AI33-'Federal Govt.'!AI29</f>
        <v>91012</v>
      </c>
      <c r="AJ28" s="11">
        <f>'Federal Govt.'!AJ33-'Federal Govt.'!AJ29</f>
        <v>157845</v>
      </c>
      <c r="AK28" s="11">
        <f>'Federal Govt.'!AK33-'Federal Govt.'!AK29</f>
        <v>165197</v>
      </c>
      <c r="AL28" s="11">
        <f>'Federal Govt.'!AL33-'Federal Govt.'!AL29</f>
        <v>164773</v>
      </c>
      <c r="AM28" s="11">
        <f>'Federal Govt.'!AM33-'Federal Govt.'!AM29</f>
        <v>170888</v>
      </c>
      <c r="AN28" s="11">
        <f>'Federal Govt.'!AN33-'Federal Govt.'!AN29</f>
        <v>176251</v>
      </c>
      <c r="AO28" s="11">
        <f>'Federal Govt.'!AO33-'Federal Govt.'!AO29</f>
        <v>179263</v>
      </c>
      <c r="AP28" s="11">
        <f>'Federal Govt.'!AP33-'Federal Govt.'!AP29</f>
        <v>177874</v>
      </c>
      <c r="AQ28" s="11">
        <f>'Federal Govt.'!AQ33-'Federal Govt.'!AQ29</f>
        <v>183353</v>
      </c>
    </row>
    <row r="29" spans="2:43" outlineLevel="1">
      <c r="B29" s="4" t="s">
        <v>736</v>
      </c>
      <c r="C29" s="4" t="str">
        <f>D40</f>
        <v>Financial Assets</v>
      </c>
      <c r="D29" s="7" t="s">
        <v>15</v>
      </c>
      <c r="E29" s="4" t="s">
        <v>396</v>
      </c>
      <c r="F29" s="4">
        <f>'Federal Govt.'!F37+'State &amp; Local Govt.'!H25+'State &amp; Local Govt.'!H26-'Federal Govt.'!F29</f>
        <v>157848</v>
      </c>
      <c r="G29" s="11">
        <f>'Federal Govt.'!G37+'State &amp; Local Govt.'!I25+'State &amp; Local Govt.'!I26-'Federal Govt.'!G29</f>
        <v>191404</v>
      </c>
      <c r="H29" s="11">
        <f>'Federal Govt.'!H37+'State &amp; Local Govt.'!J25+'State &amp; Local Govt.'!J26-'Federal Govt.'!H29</f>
        <v>226277</v>
      </c>
      <c r="I29" s="11">
        <f>'Federal Govt.'!I37+'State &amp; Local Govt.'!K25+'State &amp; Local Govt.'!K26-'Federal Govt.'!I29</f>
        <v>250403</v>
      </c>
      <c r="J29" s="11">
        <f>'Federal Govt.'!J37+'State &amp; Local Govt.'!L25+'State &amp; Local Govt.'!L26-'Federal Govt.'!J29</f>
        <v>266494</v>
      </c>
      <c r="K29" s="11">
        <f>'Federal Govt.'!K37+'State &amp; Local Govt.'!M25+'State &amp; Local Govt.'!M26-'Federal Govt.'!K29</f>
        <v>284971</v>
      </c>
      <c r="L29" s="11">
        <f>'Federal Govt.'!L37+'State &amp; Local Govt.'!N25+'State &amp; Local Govt.'!N26-'Federal Govt.'!L29</f>
        <v>309520</v>
      </c>
      <c r="M29" s="11">
        <f>'Federal Govt.'!M37+'State &amp; Local Govt.'!O25+'State &amp; Local Govt.'!O26-'Federal Govt.'!M29</f>
        <v>326528</v>
      </c>
      <c r="N29" s="11">
        <f>'Federal Govt.'!N37+'State &amp; Local Govt.'!P25+'State &amp; Local Govt.'!P26-'Federal Govt.'!N29</f>
        <v>324439</v>
      </c>
      <c r="O29" s="11">
        <f>'Federal Govt.'!O37+'State &amp; Local Govt.'!Q25+'State &amp; Local Govt.'!Q26-'Federal Govt.'!O29</f>
        <v>327971</v>
      </c>
      <c r="P29" s="11">
        <f>'Federal Govt.'!P37+'State &amp; Local Govt.'!R25+'State &amp; Local Govt.'!R26-'Federal Govt.'!P29</f>
        <v>317436</v>
      </c>
      <c r="Q29" s="11">
        <f>'Federal Govt.'!Q37+'State &amp; Local Govt.'!S25+'State &amp; Local Govt.'!S26-'Federal Govt.'!Q29</f>
        <v>357224</v>
      </c>
      <c r="R29" s="11">
        <f>'Federal Govt.'!R37+'State &amp; Local Govt.'!T25+'State &amp; Local Govt.'!T26-'Federal Govt.'!R29</f>
        <v>374949</v>
      </c>
      <c r="S29" s="11">
        <f>'Federal Govt.'!S37+'State &amp; Local Govt.'!U25+'State &amp; Local Govt.'!U26-'Federal Govt.'!S29</f>
        <v>363685</v>
      </c>
      <c r="T29" s="11">
        <f>'Federal Govt.'!T37+'State &amp; Local Govt.'!V25+'State &amp; Local Govt.'!V26-'Federal Govt.'!T29</f>
        <v>337799</v>
      </c>
      <c r="U29" s="11">
        <f>'Federal Govt.'!U37+'State &amp; Local Govt.'!W25+'State &amp; Local Govt.'!W26-'Federal Govt.'!U29</f>
        <v>324973</v>
      </c>
      <c r="V29" s="11">
        <f>'Federal Govt.'!V37+'State &amp; Local Govt.'!X25+'State &amp; Local Govt.'!X26-'Federal Govt.'!V29</f>
        <v>329432</v>
      </c>
      <c r="W29" s="11">
        <f>'Federal Govt.'!W37+'State &amp; Local Govt.'!Y25+'State &amp; Local Govt.'!Y26-'Federal Govt.'!W29</f>
        <v>325998</v>
      </c>
      <c r="X29" s="11">
        <f>'Federal Govt.'!X37+'State &amp; Local Govt.'!Z25+'State &amp; Local Govt.'!Z26-'Federal Govt.'!X29</f>
        <v>338411</v>
      </c>
      <c r="Y29" s="11">
        <f>'Federal Govt.'!Y37+'State &amp; Local Govt.'!AA25+'State &amp; Local Govt.'!AA26-'Federal Govt.'!Y29</f>
        <v>354280</v>
      </c>
      <c r="Z29" s="11">
        <f>'Federal Govt.'!Z37+'State &amp; Local Govt.'!AB25+'State &amp; Local Govt.'!AB26-'Federal Govt.'!Z29</f>
        <v>404033</v>
      </c>
      <c r="AA29" s="11">
        <f>'Federal Govt.'!AA37+'State &amp; Local Govt.'!AC25+'State &amp; Local Govt.'!AC26-'Federal Govt.'!AA29</f>
        <v>409458</v>
      </c>
      <c r="AB29" s="11">
        <f>'Federal Govt.'!AB37+'State &amp; Local Govt.'!AD25+'State &amp; Local Govt.'!AD26-'Federal Govt.'!AB29</f>
        <v>410827</v>
      </c>
      <c r="AC29" s="11">
        <f>'Federal Govt.'!AC37+'State &amp; Local Govt.'!AE25+'State &amp; Local Govt.'!AE26-'Federal Govt.'!AC29</f>
        <v>411731</v>
      </c>
      <c r="AD29" s="11">
        <f>'Federal Govt.'!AD37+'State &amp; Local Govt.'!AF25+'State &amp; Local Govt.'!AF26-'Federal Govt.'!AD29</f>
        <v>414104</v>
      </c>
      <c r="AE29" s="11">
        <f>'Federal Govt.'!AE37+'State &amp; Local Govt.'!AG25+'State &amp; Local Govt.'!AG26-'Federal Govt.'!AE29</f>
        <v>420585</v>
      </c>
      <c r="AF29" s="11">
        <f>'Federal Govt.'!AF37+'State &amp; Local Govt.'!AH25+'State &amp; Local Govt.'!AH26-'Federal Govt.'!AF29</f>
        <v>421440</v>
      </c>
      <c r="AG29" s="11">
        <f>'Federal Govt.'!AG37+'State &amp; Local Govt.'!AI25+'State &amp; Local Govt.'!AI26-'Federal Govt.'!AG29</f>
        <v>460432</v>
      </c>
      <c r="AH29" s="11">
        <f>'Federal Govt.'!AH37+'State &amp; Local Govt.'!AJ25+'State &amp; Local Govt.'!AJ26-'Federal Govt.'!AH29</f>
        <v>493499</v>
      </c>
      <c r="AI29" s="11">
        <f>'Federal Govt.'!AI37+'State &amp; Local Govt.'!AK25+'State &amp; Local Govt.'!AK26-'Federal Govt.'!AI29</f>
        <v>522253</v>
      </c>
      <c r="AJ29" s="11">
        <f>'Federal Govt.'!AJ37+'State &amp; Local Govt.'!AL25+'State &amp; Local Govt.'!AL26-'Federal Govt.'!AJ29</f>
        <v>650543</v>
      </c>
      <c r="AK29" s="11">
        <f>'Federal Govt.'!AK37+'State &amp; Local Govt.'!AM25+'State &amp; Local Govt.'!AM26-'Federal Govt.'!AK29</f>
        <v>803235</v>
      </c>
      <c r="AL29" s="11">
        <f>'Federal Govt.'!AL37+'State &amp; Local Govt.'!AN25+'State &amp; Local Govt.'!AN26-'Federal Govt.'!AL29</f>
        <v>962241</v>
      </c>
      <c r="AM29" s="11">
        <f>'Federal Govt.'!AM37+'State &amp; Local Govt.'!AO25+'State &amp; Local Govt.'!AO26-'Federal Govt.'!AM29</f>
        <v>1099438</v>
      </c>
      <c r="AN29" s="11">
        <f>'Federal Govt.'!AN37+'State &amp; Local Govt.'!AP25+'State &amp; Local Govt.'!AP26-'Federal Govt.'!AN29</f>
        <v>1224610</v>
      </c>
      <c r="AO29" s="11">
        <f>'Federal Govt.'!AO37+'State &amp; Local Govt.'!AQ25+'State &amp; Local Govt.'!AQ26-'Federal Govt.'!AO29</f>
        <v>1349583</v>
      </c>
      <c r="AP29" s="11">
        <f>'Federal Govt.'!AP37+'State &amp; Local Govt.'!AR25+'State &amp; Local Govt.'!AR26-'Federal Govt.'!AP29</f>
        <v>1455925</v>
      </c>
      <c r="AQ29" s="11">
        <f>'Federal Govt.'!AQ37+'State &amp; Local Govt.'!AS25+'State &amp; Local Govt.'!AS26-'Federal Govt.'!AQ29</f>
        <v>1572363</v>
      </c>
    </row>
    <row r="30" spans="2:43" outlineLevel="1">
      <c r="B30" s="4" t="s">
        <v>736</v>
      </c>
      <c r="C30" s="4" t="str">
        <f>D40</f>
        <v>Financial Assets</v>
      </c>
      <c r="D30" s="7" t="s">
        <v>18</v>
      </c>
      <c r="E30" s="4" t="s">
        <v>392</v>
      </c>
      <c r="F30" s="4">
        <f>'Federal Govt.'!F43-'Federal Govt.'!F42+'State &amp; Local Govt.'!H27</f>
        <v>0</v>
      </c>
      <c r="G30" s="11">
        <f>'Federal Govt.'!G43-'Federal Govt.'!G42+'State &amp; Local Govt.'!I27</f>
        <v>0</v>
      </c>
      <c r="H30" s="11">
        <f>'Federal Govt.'!H43-'Federal Govt.'!H42+'State &amp; Local Govt.'!J27</f>
        <v>0</v>
      </c>
      <c r="I30" s="11">
        <f>'Federal Govt.'!I43-'Federal Govt.'!I42+'State &amp; Local Govt.'!K27</f>
        <v>0</v>
      </c>
      <c r="J30" s="11">
        <f>'Federal Govt.'!J43-'Federal Govt.'!J42+'State &amp; Local Govt.'!L27</f>
        <v>0</v>
      </c>
      <c r="K30" s="11">
        <f>'Federal Govt.'!K43-'Federal Govt.'!K42+'State &amp; Local Govt.'!M27</f>
        <v>0</v>
      </c>
      <c r="L30" s="11">
        <f>'Federal Govt.'!L43-'Federal Govt.'!L42+'State &amp; Local Govt.'!N27</f>
        <v>0</v>
      </c>
      <c r="M30" s="11">
        <f>'Federal Govt.'!M43-'Federal Govt.'!M42+'State &amp; Local Govt.'!O27</f>
        <v>0</v>
      </c>
      <c r="N30" s="11">
        <f>'Federal Govt.'!N43-'Federal Govt.'!N42+'State &amp; Local Govt.'!P27</f>
        <v>500</v>
      </c>
      <c r="O30" s="11">
        <f>'Federal Govt.'!O43-'Federal Govt.'!O42+'State &amp; Local Govt.'!Q27</f>
        <v>1000</v>
      </c>
      <c r="P30" s="11">
        <f>'Federal Govt.'!P43-'Federal Govt.'!P42+'State &amp; Local Govt.'!R27</f>
        <v>2500</v>
      </c>
      <c r="Q30" s="11">
        <f>'Federal Govt.'!Q43-'Federal Govt.'!Q42+'State &amp; Local Govt.'!S27</f>
        <v>4000</v>
      </c>
      <c r="R30" s="11">
        <f>'Federal Govt.'!R43-'Federal Govt.'!R42+'State &amp; Local Govt.'!T27</f>
        <v>5500</v>
      </c>
      <c r="S30" s="11">
        <f>'Federal Govt.'!S43-'Federal Govt.'!S42+'State &amp; Local Govt.'!U27</f>
        <v>7000</v>
      </c>
      <c r="T30" s="11">
        <f>'Federal Govt.'!T43-'Federal Govt.'!T42+'State &amp; Local Govt.'!V27</f>
        <v>8500</v>
      </c>
      <c r="U30" s="11">
        <f>'Federal Govt.'!U43-'Federal Govt.'!U42+'State &amp; Local Govt.'!W27</f>
        <v>10000</v>
      </c>
      <c r="V30" s="11">
        <f>'Federal Govt.'!V43-'Federal Govt.'!V42+'State &amp; Local Govt.'!X27</f>
        <v>11427</v>
      </c>
      <c r="W30" s="11">
        <f>'Federal Govt.'!W43-'Federal Govt.'!W42+'State &amp; Local Govt.'!Y27</f>
        <v>36489</v>
      </c>
      <c r="X30" s="11">
        <f>'Federal Govt.'!X43-'Federal Govt.'!X42+'State &amp; Local Govt.'!Z27</f>
        <v>60139</v>
      </c>
      <c r="Y30" s="11">
        <f>'Federal Govt.'!Y43-'Federal Govt.'!Y42+'State &amp; Local Govt.'!AA27</f>
        <v>93943</v>
      </c>
      <c r="Z30" s="11">
        <f>'Federal Govt.'!Z43-'Federal Govt.'!Z42+'State &amp; Local Govt.'!AB27</f>
        <v>97972</v>
      </c>
      <c r="AA30" s="11">
        <f>'Federal Govt.'!AA43-'Federal Govt.'!AA42+'State &amp; Local Govt.'!AC27</f>
        <v>96002</v>
      </c>
      <c r="AB30" s="11">
        <f>'Federal Govt.'!AB43-'Federal Govt.'!AB42+'State &amp; Local Govt.'!AD27</f>
        <v>91334</v>
      </c>
      <c r="AC30" s="11">
        <f>'Federal Govt.'!AC43-'Federal Govt.'!AC42+'State &amp; Local Govt.'!AE27</f>
        <v>83367</v>
      </c>
      <c r="AD30" s="11">
        <f>'Federal Govt.'!AD43-'Federal Govt.'!AD42+'State &amp; Local Govt.'!AF27</f>
        <v>81649</v>
      </c>
      <c r="AE30" s="11">
        <f>'Federal Govt.'!AE43-'Federal Govt.'!AE42+'State &amp; Local Govt.'!AG27</f>
        <v>98953</v>
      </c>
      <c r="AF30" s="11">
        <f>'Federal Govt.'!AF43-'Federal Govt.'!AF42+'State &amp; Local Govt.'!AH27</f>
        <v>107289</v>
      </c>
      <c r="AG30" s="11">
        <f>'Federal Govt.'!AG43-'Federal Govt.'!AG42+'State &amp; Local Govt.'!AI27</f>
        <v>119187</v>
      </c>
      <c r="AH30" s="11">
        <f>'Federal Govt.'!AH43-'Federal Govt.'!AH42+'State &amp; Local Govt.'!AJ27</f>
        <v>142900</v>
      </c>
      <c r="AI30" s="11">
        <f>'Federal Govt.'!AI43-'Federal Govt.'!AI42+'State &amp; Local Govt.'!AK27</f>
        <v>127350</v>
      </c>
      <c r="AJ30" s="11">
        <f>'Federal Govt.'!AJ43-'Federal Govt.'!AJ42+'State &amp; Local Govt.'!AL27</f>
        <v>251379</v>
      </c>
      <c r="AK30" s="11">
        <f>'Federal Govt.'!AK43-'Federal Govt.'!AK42+'State &amp; Local Govt.'!AM27</f>
        <v>156152</v>
      </c>
      <c r="AL30" s="11">
        <f>'Federal Govt.'!AL43-'Federal Govt.'!AL42+'State &amp; Local Govt.'!AN27</f>
        <v>188410</v>
      </c>
      <c r="AM30" s="11">
        <f>'Federal Govt.'!AM43-'Federal Govt.'!AM42+'State &amp; Local Govt.'!AO27</f>
        <v>173712</v>
      </c>
      <c r="AN30" s="11">
        <f>'Federal Govt.'!AN43-'Federal Govt.'!AN42+'State &amp; Local Govt.'!AP27</f>
        <v>184635</v>
      </c>
      <c r="AO30" s="11">
        <f>'Federal Govt.'!AO43-'Federal Govt.'!AO42+'State &amp; Local Govt.'!AQ27</f>
        <v>203816</v>
      </c>
      <c r="AP30" s="11">
        <f>'Federal Govt.'!AP43-'Federal Govt.'!AP42+'State &amp; Local Govt.'!AR27</f>
        <v>209875</v>
      </c>
      <c r="AQ30" s="11">
        <f>'Federal Govt.'!AQ43-'Federal Govt.'!AQ42+'State &amp; Local Govt.'!AS27</f>
        <v>214886</v>
      </c>
    </row>
    <row r="31" spans="2:43" outlineLevel="1">
      <c r="B31" s="4" t="s">
        <v>736</v>
      </c>
      <c r="C31" s="4" t="str">
        <f>D40</f>
        <v>Financial Assets</v>
      </c>
      <c r="D31" s="7" t="s">
        <v>291</v>
      </c>
      <c r="E31" s="4" t="s">
        <v>391</v>
      </c>
      <c r="F31" s="4">
        <f>'Federal Govt.'!F42+'State &amp; Local Govt.'!H28</f>
        <v>35908</v>
      </c>
      <c r="G31" s="11">
        <f>'Federal Govt.'!G42+'State &amp; Local Govt.'!I28</f>
        <v>38460</v>
      </c>
      <c r="H31" s="11">
        <f>'Federal Govt.'!H42+'State &amp; Local Govt.'!J28</f>
        <v>46506</v>
      </c>
      <c r="I31" s="11">
        <f>'Federal Govt.'!I42+'State &amp; Local Govt.'!K28</f>
        <v>44136</v>
      </c>
      <c r="J31" s="11">
        <f>'Federal Govt.'!J42+'State &amp; Local Govt.'!L28</f>
        <v>81807</v>
      </c>
      <c r="K31" s="11">
        <f>'Federal Govt.'!K42+'State &amp; Local Govt.'!M28</f>
        <v>87637</v>
      </c>
      <c r="L31" s="11">
        <f>'Federal Govt.'!L42+'State &amp; Local Govt.'!N28</f>
        <v>111742</v>
      </c>
      <c r="M31" s="11">
        <f>'Federal Govt.'!M42+'State &amp; Local Govt.'!O28</f>
        <v>147760</v>
      </c>
      <c r="N31" s="11">
        <f>'Federal Govt.'!N42+'State &amp; Local Govt.'!P28</f>
        <v>196669</v>
      </c>
      <c r="O31" s="11">
        <f>'Federal Govt.'!O42+'State &amp; Local Govt.'!Q28</f>
        <v>196898</v>
      </c>
      <c r="P31" s="11">
        <f>'Federal Govt.'!P42+'State &amp; Local Govt.'!R28</f>
        <v>251759</v>
      </c>
      <c r="Q31" s="11">
        <f>'Federal Govt.'!Q42+'State &amp; Local Govt.'!S28</f>
        <v>282130</v>
      </c>
      <c r="R31" s="11">
        <f>'Federal Govt.'!R42+'State &amp; Local Govt.'!T28</f>
        <v>328790</v>
      </c>
      <c r="S31" s="11">
        <f>'Federal Govt.'!S42+'State &amp; Local Govt.'!U28</f>
        <v>391220</v>
      </c>
      <c r="T31" s="11">
        <f>'Federal Govt.'!T42+'State &amp; Local Govt.'!V28</f>
        <v>465277</v>
      </c>
      <c r="U31" s="11">
        <f>'Federal Govt.'!U42+'State &amp; Local Govt.'!W28</f>
        <v>494757</v>
      </c>
      <c r="V31" s="11">
        <f>'Federal Govt.'!V42+'State &amp; Local Govt.'!X28</f>
        <v>612334</v>
      </c>
      <c r="W31" s="11">
        <f>'Federal Govt.'!W42+'State &amp; Local Govt.'!Y28</f>
        <v>762670</v>
      </c>
      <c r="X31" s="11">
        <f>'Federal Govt.'!X42+'State &amp; Local Govt.'!Z28</f>
        <v>952228</v>
      </c>
      <c r="Y31" s="11">
        <f>'Federal Govt.'!Y42+'State &amp; Local Govt.'!AA28</f>
        <v>1162493</v>
      </c>
      <c r="Z31" s="11">
        <f>'Federal Govt.'!Z42+'State &amp; Local Govt.'!AB28</f>
        <v>1312387</v>
      </c>
      <c r="AA31" s="11">
        <f>'Federal Govt.'!AA42+'State &amp; Local Govt.'!AC28</f>
        <v>1408895</v>
      </c>
      <c r="AB31" s="11">
        <f>'Federal Govt.'!AB42+'State &amp; Local Govt.'!AD28</f>
        <v>1265772</v>
      </c>
      <c r="AC31" s="11">
        <f>'Federal Govt.'!AC42+'State &amp; Local Govt.'!AE28</f>
        <v>1194179</v>
      </c>
      <c r="AD31" s="11">
        <f>'Federal Govt.'!AD42+'State &amp; Local Govt.'!AF28</f>
        <v>1230775</v>
      </c>
      <c r="AE31" s="11">
        <f>'Federal Govt.'!AE42+'State &amp; Local Govt.'!AG28</f>
        <v>1460957</v>
      </c>
      <c r="AF31" s="11">
        <f>'Federal Govt.'!AF42+'State &amp; Local Govt.'!AH28</f>
        <v>1557591</v>
      </c>
      <c r="AG31" s="11">
        <f>'Federal Govt.'!AG42+'State &amp; Local Govt.'!AI28</f>
        <v>1644277</v>
      </c>
      <c r="AH31" s="11">
        <f>'Federal Govt.'!AH42+'State &amp; Local Govt.'!AJ28</f>
        <v>1864636</v>
      </c>
      <c r="AI31" s="11">
        <f>'Federal Govt.'!AI42+'State &amp; Local Govt.'!AK28</f>
        <v>1759064</v>
      </c>
      <c r="AJ31" s="11">
        <f>'Federal Govt.'!AJ42+'State &amp; Local Govt.'!AL28</f>
        <v>1291449</v>
      </c>
      <c r="AK31" s="11">
        <f>'Federal Govt.'!AK42+'State &amp; Local Govt.'!AM28</f>
        <v>1482651</v>
      </c>
      <c r="AL31" s="11">
        <f>'Federal Govt.'!AL42+'State &amp; Local Govt.'!AN28</f>
        <v>1750966</v>
      </c>
      <c r="AM31" s="11">
        <f>'Federal Govt.'!AM42+'State &amp; Local Govt.'!AO28</f>
        <v>1818686</v>
      </c>
      <c r="AN31" s="11">
        <f>'Federal Govt.'!AN42+'State &amp; Local Govt.'!AP28</f>
        <v>1977164</v>
      </c>
      <c r="AO31" s="11">
        <f>'Federal Govt.'!AO42+'State &amp; Local Govt.'!AQ28</f>
        <v>2213165</v>
      </c>
      <c r="AP31" s="11">
        <f>'Federal Govt.'!AP42+'State &amp; Local Govt.'!AR28</f>
        <v>2251462</v>
      </c>
      <c r="AQ31" s="11">
        <f>'Federal Govt.'!AQ42+'State &amp; Local Govt.'!AS28</f>
        <v>2184431</v>
      </c>
    </row>
    <row r="32" spans="2:43" outlineLevel="1">
      <c r="B32" s="4" t="s">
        <v>736</v>
      </c>
      <c r="C32" s="4" t="str">
        <f>D40</f>
        <v>Financial Assets</v>
      </c>
      <c r="D32" s="7" t="s">
        <v>28</v>
      </c>
      <c r="E32" s="4" t="s">
        <v>154</v>
      </c>
      <c r="F32" s="4">
        <f>'State &amp; Local Govt.'!H29</f>
        <v>0</v>
      </c>
      <c r="G32" s="11">
        <f>'State &amp; Local Govt.'!I29</f>
        <v>0</v>
      </c>
      <c r="H32" s="11">
        <f>'State &amp; Local Govt.'!J29</f>
        <v>0</v>
      </c>
      <c r="I32" s="11">
        <f>'State &amp; Local Govt.'!K29</f>
        <v>0</v>
      </c>
      <c r="J32" s="11">
        <f>'State &amp; Local Govt.'!L29</f>
        <v>0</v>
      </c>
      <c r="K32" s="11">
        <f>'State &amp; Local Govt.'!M29</f>
        <v>0</v>
      </c>
      <c r="L32" s="11">
        <f>'State &amp; Local Govt.'!N29</f>
        <v>0</v>
      </c>
      <c r="M32" s="11">
        <f>'State &amp; Local Govt.'!O29</f>
        <v>0</v>
      </c>
      <c r="N32" s="11">
        <f>'State &amp; Local Govt.'!P29</f>
        <v>0</v>
      </c>
      <c r="O32" s="11">
        <f>'State &amp; Local Govt.'!Q29</f>
        <v>0</v>
      </c>
      <c r="P32" s="11">
        <f>'State &amp; Local Govt.'!R29</f>
        <v>500</v>
      </c>
      <c r="Q32" s="11">
        <f>'State &amp; Local Govt.'!S29</f>
        <v>3000</v>
      </c>
      <c r="R32" s="11">
        <f>'State &amp; Local Govt.'!T29</f>
        <v>7000</v>
      </c>
      <c r="S32" s="11">
        <f>'State &amp; Local Govt.'!U29</f>
        <v>12000</v>
      </c>
      <c r="T32" s="11">
        <f>'State &amp; Local Govt.'!V29</f>
        <v>18000</v>
      </c>
      <c r="U32" s="11">
        <f>'State &amp; Local Govt.'!W29</f>
        <v>25000</v>
      </c>
      <c r="V32" s="11">
        <f>'State &amp; Local Govt.'!X29</f>
        <v>33450</v>
      </c>
      <c r="W32" s="11">
        <f>'State &amp; Local Govt.'!Y29</f>
        <v>39108</v>
      </c>
      <c r="X32" s="11">
        <f>'State &amp; Local Govt.'!Z29</f>
        <v>38824</v>
      </c>
      <c r="Y32" s="11">
        <f>'State &amp; Local Govt.'!AA29</f>
        <v>32921</v>
      </c>
      <c r="Z32" s="11">
        <f>'State &amp; Local Govt.'!AB29</f>
        <v>33606</v>
      </c>
      <c r="AA32" s="11">
        <f>'State &amp; Local Govt.'!AC29</f>
        <v>32180</v>
      </c>
      <c r="AB32" s="11">
        <f>'State &amp; Local Govt.'!AD29</f>
        <v>29736</v>
      </c>
      <c r="AC32" s="11">
        <f>'State &amp; Local Govt.'!AE29</f>
        <v>26128</v>
      </c>
      <c r="AD32" s="11">
        <f>'State &amp; Local Govt.'!AF29</f>
        <v>24987</v>
      </c>
      <c r="AE32" s="11">
        <f>'State &amp; Local Govt.'!AG29</f>
        <v>32021</v>
      </c>
      <c r="AF32" s="11">
        <f>'State &amp; Local Govt.'!AH29</f>
        <v>36616</v>
      </c>
      <c r="AG32" s="11">
        <f>'State &amp; Local Govt.'!AI29</f>
        <v>42849</v>
      </c>
      <c r="AH32" s="11">
        <f>'State &amp; Local Govt.'!AJ29</f>
        <v>54191</v>
      </c>
      <c r="AI32" s="11">
        <f>'State &amp; Local Govt.'!AK29</f>
        <v>50453</v>
      </c>
      <c r="AJ32" s="11">
        <f>'State &amp; Local Govt.'!AL29</f>
        <v>38363</v>
      </c>
      <c r="AK32" s="11">
        <f>'State &amp; Local Govt.'!AM29</f>
        <v>46761</v>
      </c>
      <c r="AL32" s="11">
        <f>'State &amp; Local Govt.'!AN29</f>
        <v>61346</v>
      </c>
      <c r="AM32" s="11">
        <f>'State &amp; Local Govt.'!AO29</f>
        <v>63111</v>
      </c>
      <c r="AN32" s="11">
        <f>'State &amp; Local Govt.'!AP29</f>
        <v>71729</v>
      </c>
      <c r="AO32" s="11">
        <f>'State &amp; Local Govt.'!AQ29</f>
        <v>82507</v>
      </c>
      <c r="AP32" s="11">
        <f>'State &amp; Local Govt.'!AR29</f>
        <v>85722</v>
      </c>
      <c r="AQ32" s="11">
        <f>'State &amp; Local Govt.'!AS29</f>
        <v>88333</v>
      </c>
    </row>
    <row r="33" spans="1:45" outlineLevel="1">
      <c r="B33" s="4" t="s">
        <v>736</v>
      </c>
      <c r="C33" s="4" t="str">
        <f>D40</f>
        <v>Financial Assets</v>
      </c>
      <c r="D33" s="7" t="s">
        <v>292</v>
      </c>
      <c r="E33" s="4" t="s">
        <v>293</v>
      </c>
      <c r="F33" s="4">
        <f>'State &amp; Local Govt.'!H30</f>
        <v>0</v>
      </c>
      <c r="G33" s="11">
        <f>'State &amp; Local Govt.'!I30</f>
        <v>0</v>
      </c>
      <c r="H33" s="11">
        <f>'State &amp; Local Govt.'!J30</f>
        <v>0</v>
      </c>
      <c r="I33" s="11">
        <f>'State &amp; Local Govt.'!K30</f>
        <v>0</v>
      </c>
      <c r="J33" s="11">
        <f>'State &amp; Local Govt.'!L30</f>
        <v>0</v>
      </c>
      <c r="K33" s="11">
        <f>'State &amp; Local Govt.'!M30</f>
        <v>0</v>
      </c>
      <c r="L33" s="11">
        <f>'State &amp; Local Govt.'!N30</f>
        <v>0</v>
      </c>
      <c r="M33" s="11">
        <f>'State &amp; Local Govt.'!O30</f>
        <v>6799</v>
      </c>
      <c r="N33" s="11">
        <f>'State &amp; Local Govt.'!P30</f>
        <v>9277</v>
      </c>
      <c r="O33" s="11">
        <f>'State &amp; Local Govt.'!Q30</f>
        <v>8870</v>
      </c>
      <c r="P33" s="11">
        <f>'State &amp; Local Govt.'!R30</f>
        <v>7614</v>
      </c>
      <c r="Q33" s="11">
        <f>'State &amp; Local Govt.'!S30</f>
        <v>8380</v>
      </c>
      <c r="R33" s="11">
        <f>'State &amp; Local Govt.'!T30</f>
        <v>10273</v>
      </c>
      <c r="S33" s="11">
        <f>'State &amp; Local Govt.'!U30</f>
        <v>15673</v>
      </c>
      <c r="T33" s="11">
        <f>'State &amp; Local Govt.'!V30</f>
        <v>21158</v>
      </c>
      <c r="U33" s="11">
        <f>'State &amp; Local Govt.'!W30</f>
        <v>27578</v>
      </c>
      <c r="V33" s="11">
        <f>'State &amp; Local Govt.'!X30</f>
        <v>55761</v>
      </c>
      <c r="W33" s="11">
        <f>'State &amp; Local Govt.'!Y30</f>
        <v>66448</v>
      </c>
      <c r="X33" s="11">
        <f>'State &amp; Local Govt.'!Z30</f>
        <v>84676</v>
      </c>
      <c r="Y33" s="11">
        <f>'State &amp; Local Govt.'!AA30</f>
        <v>106732</v>
      </c>
      <c r="Z33" s="11">
        <f>'State &amp; Local Govt.'!AB30</f>
        <v>128360</v>
      </c>
      <c r="AA33" s="11">
        <f>'State &amp; Local Govt.'!AC30</f>
        <v>155780</v>
      </c>
      <c r="AB33" s="11">
        <f>'State &amp; Local Govt.'!AD30</f>
        <v>181102</v>
      </c>
      <c r="AC33" s="11">
        <f>'State &amp; Local Govt.'!AE30</f>
        <v>178024</v>
      </c>
      <c r="AD33" s="11">
        <f>'State &amp; Local Govt.'!AF30</f>
        <v>185115</v>
      </c>
      <c r="AE33" s="11">
        <f>'State &amp; Local Govt.'!AG30</f>
        <v>215636</v>
      </c>
      <c r="AF33" s="11">
        <f>'State &amp; Local Govt.'!AH30</f>
        <v>259498</v>
      </c>
      <c r="AG33" s="11">
        <f>'State &amp; Local Govt.'!AI30</f>
        <v>287823</v>
      </c>
      <c r="AH33" s="11">
        <f>'State &amp; Local Govt.'!AJ30</f>
        <v>321758</v>
      </c>
      <c r="AI33" s="11">
        <f>'State &amp; Local Govt.'!AK30</f>
        <v>243634</v>
      </c>
      <c r="AJ33" s="11">
        <f>'State &amp; Local Govt.'!AL30</f>
        <v>164004</v>
      </c>
      <c r="AK33" s="11">
        <f>'State &amp; Local Govt.'!AM30</f>
        <v>181804</v>
      </c>
      <c r="AL33" s="11">
        <f>'State &amp; Local Govt.'!AN30</f>
        <v>206179</v>
      </c>
      <c r="AM33" s="11">
        <f>'State &amp; Local Govt.'!AO30</f>
        <v>115810</v>
      </c>
      <c r="AN33" s="11">
        <f>'State &amp; Local Govt.'!AP30</f>
        <v>189198</v>
      </c>
      <c r="AO33" s="11">
        <f>'State &amp; Local Govt.'!AQ30</f>
        <v>233885</v>
      </c>
      <c r="AP33" s="11">
        <f>'State &amp; Local Govt.'!AR30</f>
        <v>296686</v>
      </c>
      <c r="AQ33" s="11">
        <f>'State &amp; Local Govt.'!AS30</f>
        <v>286923</v>
      </c>
    </row>
    <row r="34" spans="1:45" outlineLevel="1">
      <c r="B34" s="4" t="s">
        <v>736</v>
      </c>
      <c r="C34" s="4" t="str">
        <f>D40</f>
        <v>Financial Assets</v>
      </c>
      <c r="D34" s="7" t="s">
        <v>52</v>
      </c>
      <c r="E34" s="4" t="s">
        <v>169</v>
      </c>
      <c r="F34" s="4">
        <f>'Federal Govt.'!F44</f>
        <v>924</v>
      </c>
      <c r="G34" s="11">
        <f>'Federal Govt.'!G44</f>
        <v>720</v>
      </c>
      <c r="H34" s="11">
        <f>'Federal Govt.'!H44</f>
        <v>1820</v>
      </c>
      <c r="I34" s="11">
        <f>'Federal Govt.'!I44</f>
        <v>1913</v>
      </c>
      <c r="J34" s="11">
        <f>'Federal Govt.'!J44</f>
        <v>1875</v>
      </c>
      <c r="K34" s="11">
        <f>'Federal Govt.'!K44</f>
        <v>2191</v>
      </c>
      <c r="L34" s="11">
        <f>'Federal Govt.'!L44</f>
        <v>1874</v>
      </c>
      <c r="M34" s="11">
        <f>'Federal Govt.'!M44</f>
        <v>920</v>
      </c>
      <c r="N34" s="11">
        <f>'Federal Govt.'!N44</f>
        <v>925</v>
      </c>
      <c r="O34" s="11">
        <f>'Federal Govt.'!O44</f>
        <v>590</v>
      </c>
      <c r="P34" s="11">
        <f>'Federal Govt.'!P44</f>
        <v>705</v>
      </c>
      <c r="Q34" s="11">
        <f>'Federal Govt.'!Q44</f>
        <v>674</v>
      </c>
      <c r="R34" s="11">
        <f>'Federal Govt.'!R44</f>
        <v>1330</v>
      </c>
      <c r="S34" s="11">
        <f>'Federal Govt.'!S44</f>
        <v>1624</v>
      </c>
      <c r="T34" s="11">
        <f>'Federal Govt.'!T44</f>
        <v>2985</v>
      </c>
      <c r="U34" s="11">
        <f>'Federal Govt.'!U44</f>
        <v>2410</v>
      </c>
      <c r="V34" s="11">
        <f>'Federal Govt.'!V44</f>
        <v>2281</v>
      </c>
      <c r="W34" s="11">
        <f>'Federal Govt.'!W44</f>
        <v>2065</v>
      </c>
      <c r="X34" s="11">
        <f>'Federal Govt.'!X44</f>
        <v>2189</v>
      </c>
      <c r="Y34" s="11">
        <f>'Federal Govt.'!Y44</f>
        <v>1978</v>
      </c>
      <c r="Z34" s="11">
        <f>'Federal Govt.'!Z44</f>
        <v>2269</v>
      </c>
      <c r="AA34" s="11">
        <f>'Federal Govt.'!AA44</f>
        <v>2436</v>
      </c>
      <c r="AB34" s="11">
        <f>'Federal Govt.'!AB44</f>
        <v>2550</v>
      </c>
      <c r="AC34" s="11">
        <f>'Federal Govt.'!AC44</f>
        <v>2593</v>
      </c>
      <c r="AD34" s="11">
        <f>'Federal Govt.'!AD44</f>
        <v>2627</v>
      </c>
      <c r="AE34" s="11">
        <f>'Federal Govt.'!AE44</f>
        <v>2627</v>
      </c>
      <c r="AF34" s="11">
        <f>'Federal Govt.'!AF44</f>
        <v>2627</v>
      </c>
      <c r="AG34" s="11">
        <f>'Federal Govt.'!AG44</f>
        <v>2627</v>
      </c>
      <c r="AH34" s="11">
        <f>'Federal Govt.'!AH44</f>
        <v>2627</v>
      </c>
      <c r="AI34" s="11">
        <f>'Federal Govt.'!AI44</f>
        <v>2627</v>
      </c>
      <c r="AJ34" s="11">
        <f>'Federal Govt.'!AJ44</f>
        <v>2627</v>
      </c>
      <c r="AK34" s="11">
        <f>'Federal Govt.'!AK44</f>
        <v>2627</v>
      </c>
      <c r="AL34" s="11">
        <f>'Federal Govt.'!AL44</f>
        <v>2627</v>
      </c>
      <c r="AM34" s="11">
        <f>'Federal Govt.'!AM44</f>
        <v>2626</v>
      </c>
      <c r="AN34" s="11">
        <f>'Federal Govt.'!AN44</f>
        <v>2626</v>
      </c>
      <c r="AO34" s="11">
        <f>'Federal Govt.'!AO44</f>
        <v>2626</v>
      </c>
      <c r="AP34" s="11">
        <f>'Federal Govt.'!AP44</f>
        <v>2626</v>
      </c>
      <c r="AQ34" s="11">
        <f>'Federal Govt.'!AQ44</f>
        <v>2626</v>
      </c>
    </row>
    <row r="35" spans="1:45" outlineLevel="1">
      <c r="B35" s="4" t="s">
        <v>736</v>
      </c>
      <c r="C35" s="4" t="str">
        <f>D40</f>
        <v>Financial Assets</v>
      </c>
      <c r="D35" s="7" t="s">
        <v>19</v>
      </c>
      <c r="E35" s="4" t="s">
        <v>172</v>
      </c>
      <c r="F35" s="4">
        <f>'Federal Govt.'!F45</f>
        <v>0</v>
      </c>
      <c r="G35" s="11">
        <f>'Federal Govt.'!G45</f>
        <v>0</v>
      </c>
      <c r="H35" s="11">
        <f>'Federal Govt.'!H45</f>
        <v>0</v>
      </c>
      <c r="I35" s="11">
        <f>'Federal Govt.'!I45</f>
        <v>0</v>
      </c>
      <c r="J35" s="11">
        <f>'Federal Govt.'!J45</f>
        <v>0</v>
      </c>
      <c r="K35" s="11">
        <f>'Federal Govt.'!K45</f>
        <v>0</v>
      </c>
      <c r="L35" s="11">
        <f>'Federal Govt.'!L45</f>
        <v>0</v>
      </c>
      <c r="M35" s="11">
        <f>'Federal Govt.'!M45</f>
        <v>0</v>
      </c>
      <c r="N35" s="11">
        <f>'Federal Govt.'!N45</f>
        <v>0</v>
      </c>
      <c r="O35" s="11">
        <f>'Federal Govt.'!O45</f>
        <v>0</v>
      </c>
      <c r="P35" s="11">
        <f>'Federal Govt.'!P45</f>
        <v>0</v>
      </c>
      <c r="Q35" s="11">
        <f>'Federal Govt.'!Q45</f>
        <v>0</v>
      </c>
      <c r="R35" s="11">
        <f>'Federal Govt.'!R45</f>
        <v>0</v>
      </c>
      <c r="S35" s="11">
        <f>'Federal Govt.'!S45</f>
        <v>0</v>
      </c>
      <c r="T35" s="11">
        <f>'Federal Govt.'!T45</f>
        <v>0</v>
      </c>
      <c r="U35" s="11">
        <f>'Federal Govt.'!U45</f>
        <v>0</v>
      </c>
      <c r="V35" s="11">
        <f>'Federal Govt.'!V45</f>
        <v>0</v>
      </c>
      <c r="W35" s="11">
        <f>'Federal Govt.'!W45</f>
        <v>0</v>
      </c>
      <c r="X35" s="11">
        <f>'Federal Govt.'!X45</f>
        <v>0</v>
      </c>
      <c r="Y35" s="11">
        <f>'Federal Govt.'!Y45</f>
        <v>0</v>
      </c>
      <c r="Z35" s="11">
        <f>'Federal Govt.'!Z45</f>
        <v>0</v>
      </c>
      <c r="AA35" s="11">
        <f>'Federal Govt.'!AA45</f>
        <v>0</v>
      </c>
      <c r="AB35" s="11">
        <f>'Federal Govt.'!AB45</f>
        <v>0</v>
      </c>
      <c r="AC35" s="11">
        <f>'Federal Govt.'!AC45</f>
        <v>0</v>
      </c>
      <c r="AD35" s="11">
        <f>'Federal Govt.'!AD45</f>
        <v>0</v>
      </c>
      <c r="AE35" s="11">
        <f>'Federal Govt.'!AE45</f>
        <v>0</v>
      </c>
      <c r="AF35" s="11">
        <f>'Federal Govt.'!AF45</f>
        <v>0</v>
      </c>
      <c r="AG35" s="11">
        <f>'Federal Govt.'!AG45</f>
        <v>0</v>
      </c>
      <c r="AH35" s="11">
        <f>'Federal Govt.'!AH45</f>
        <v>0</v>
      </c>
      <c r="AI35" s="11">
        <f>'Federal Govt.'!AI45</f>
        <v>0</v>
      </c>
      <c r="AJ35" s="11">
        <f>'Federal Govt.'!AJ45</f>
        <v>0</v>
      </c>
      <c r="AK35" s="11">
        <f>'Federal Govt.'!AK45</f>
        <v>3556</v>
      </c>
      <c r="AL35" s="11">
        <f>'Federal Govt.'!AL45</f>
        <v>5196</v>
      </c>
      <c r="AM35" s="11">
        <f>'Federal Govt.'!AM45</f>
        <v>3056</v>
      </c>
      <c r="AN35" s="11">
        <f>'Federal Govt.'!AN45</f>
        <v>0</v>
      </c>
      <c r="AO35" s="11">
        <f>'Federal Govt.'!AO45</f>
        <v>0</v>
      </c>
      <c r="AP35" s="11">
        <f>'Federal Govt.'!AP45</f>
        <v>0</v>
      </c>
      <c r="AQ35" s="11">
        <f>'Federal Govt.'!AQ45</f>
        <v>0</v>
      </c>
    </row>
    <row r="36" spans="1:45" outlineLevel="1">
      <c r="B36" s="4" t="s">
        <v>736</v>
      </c>
      <c r="C36" s="4" t="str">
        <f>D40</f>
        <v>Financial Assets</v>
      </c>
      <c r="D36" s="7" t="s">
        <v>53</v>
      </c>
      <c r="E36" s="4" t="s">
        <v>170</v>
      </c>
      <c r="F36" s="4">
        <f>'Federal Govt.'!F46</f>
        <v>7292</v>
      </c>
      <c r="G36" s="11">
        <f>'Federal Govt.'!G46</f>
        <v>8076</v>
      </c>
      <c r="H36" s="11">
        <f>'Federal Govt.'!H46</f>
        <v>9031</v>
      </c>
      <c r="I36" s="11">
        <f>'Federal Govt.'!I46</f>
        <v>10094</v>
      </c>
      <c r="J36" s="11">
        <f>'Federal Govt.'!J46</f>
        <v>11335</v>
      </c>
      <c r="K36" s="11">
        <f>'Federal Govt.'!K46</f>
        <v>12726</v>
      </c>
      <c r="L36" s="11">
        <f>'Federal Govt.'!L46</f>
        <v>14152</v>
      </c>
      <c r="M36" s="11">
        <f>'Federal Govt.'!M46</f>
        <v>15759</v>
      </c>
      <c r="N36" s="11">
        <f>'Federal Govt.'!N46</f>
        <v>16802</v>
      </c>
      <c r="O36" s="11">
        <f>'Federal Govt.'!O46</f>
        <v>18037</v>
      </c>
      <c r="P36" s="11">
        <f>'Federal Govt.'!P46</f>
        <v>19282</v>
      </c>
      <c r="Q36" s="11">
        <f>'Federal Govt.'!Q46</f>
        <v>20715</v>
      </c>
      <c r="R36" s="11">
        <f>'Federal Govt.'!R46</f>
        <v>21976</v>
      </c>
      <c r="S36" s="11">
        <f>'Federal Govt.'!S46</f>
        <v>23432</v>
      </c>
      <c r="T36" s="11">
        <f>'Federal Govt.'!T46</f>
        <v>24608</v>
      </c>
      <c r="U36" s="11">
        <f>'Federal Govt.'!U46</f>
        <v>25981</v>
      </c>
      <c r="V36" s="11">
        <f>'Federal Govt.'!V46</f>
        <v>27424</v>
      </c>
      <c r="W36" s="11">
        <f>'Federal Govt.'!W46</f>
        <v>29198</v>
      </c>
      <c r="X36" s="11">
        <f>'Federal Govt.'!X46</f>
        <v>31037</v>
      </c>
      <c r="Y36" s="11">
        <f>'Federal Govt.'!Y46</f>
        <v>32615</v>
      </c>
      <c r="Z36" s="11">
        <f>'Federal Govt.'!Z46</f>
        <v>34132</v>
      </c>
      <c r="AA36" s="11">
        <f>'Federal Govt.'!AA46</f>
        <v>35492</v>
      </c>
      <c r="AB36" s="11">
        <f>'Federal Govt.'!AB46</f>
        <v>37282</v>
      </c>
      <c r="AC36" s="11">
        <f>'Federal Govt.'!AC46</f>
        <v>38787</v>
      </c>
      <c r="AD36" s="11">
        <f>'Federal Govt.'!AD46</f>
        <v>40235</v>
      </c>
      <c r="AE36" s="11">
        <f>'Federal Govt.'!AE46</f>
        <v>42233</v>
      </c>
      <c r="AF36" s="11">
        <f>'Federal Govt.'!AF46</f>
        <v>43534</v>
      </c>
      <c r="AG36" s="11">
        <f>'Federal Govt.'!AG46</f>
        <v>45586</v>
      </c>
      <c r="AH36" s="11">
        <f>'Federal Govt.'!AH46</f>
        <v>47368</v>
      </c>
      <c r="AI36" s="11">
        <f>'Federal Govt.'!AI46</f>
        <v>48760</v>
      </c>
      <c r="AJ36" s="11">
        <f>'Federal Govt.'!AJ46</f>
        <v>50358</v>
      </c>
      <c r="AK36" s="11">
        <f>'Federal Govt.'!AK46</f>
        <v>52636</v>
      </c>
      <c r="AL36" s="11">
        <f>'Federal Govt.'!AL46</f>
        <v>55285</v>
      </c>
      <c r="AM36" s="11">
        <f>'Federal Govt.'!AM46</f>
        <v>57761</v>
      </c>
      <c r="AN36" s="11">
        <f>'Federal Govt.'!AN46</f>
        <v>59966</v>
      </c>
      <c r="AO36" s="11">
        <f>'Federal Govt.'!AO46</f>
        <v>62207</v>
      </c>
      <c r="AP36" s="11">
        <f>'Federal Govt.'!AP46</f>
        <v>64610</v>
      </c>
      <c r="AQ36" s="11">
        <f>'Federal Govt.'!AQ46</f>
        <v>66540</v>
      </c>
    </row>
    <row r="37" spans="1:45" outlineLevel="1">
      <c r="B37" s="4" t="s">
        <v>736</v>
      </c>
      <c r="C37" s="4" t="str">
        <f>D40</f>
        <v>Financial Assets</v>
      </c>
      <c r="D37" s="7" t="s">
        <v>168</v>
      </c>
      <c r="E37" s="4" t="s">
        <v>171</v>
      </c>
      <c r="F37" s="4">
        <f>'Federal Govt.'!F47</f>
        <v>0</v>
      </c>
      <c r="G37" s="11">
        <f>'Federal Govt.'!G47</f>
        <v>0</v>
      </c>
      <c r="H37" s="11">
        <f>'Federal Govt.'!H47</f>
        <v>0</v>
      </c>
      <c r="I37" s="11">
        <f>'Federal Govt.'!I47</f>
        <v>0</v>
      </c>
      <c r="J37" s="11">
        <f>'Federal Govt.'!J47</f>
        <v>0</v>
      </c>
      <c r="K37" s="11">
        <f>'Federal Govt.'!K47</f>
        <v>0</v>
      </c>
      <c r="L37" s="11">
        <f>'Federal Govt.'!L47</f>
        <v>0</v>
      </c>
      <c r="M37" s="11">
        <f>'Federal Govt.'!M47</f>
        <v>0</v>
      </c>
      <c r="N37" s="11">
        <f>'Federal Govt.'!N47</f>
        <v>0</v>
      </c>
      <c r="O37" s="11">
        <f>'Federal Govt.'!O47</f>
        <v>0</v>
      </c>
      <c r="P37" s="11">
        <f>'Federal Govt.'!P47</f>
        <v>0</v>
      </c>
      <c r="Q37" s="11">
        <f>'Federal Govt.'!Q47</f>
        <v>0</v>
      </c>
      <c r="R37" s="11">
        <f>'Federal Govt.'!R47</f>
        <v>0</v>
      </c>
      <c r="S37" s="11">
        <f>'Federal Govt.'!S47</f>
        <v>0</v>
      </c>
      <c r="T37" s="11">
        <f>'Federal Govt.'!T47</f>
        <v>0</v>
      </c>
      <c r="U37" s="11">
        <f>'Federal Govt.'!U47</f>
        <v>0</v>
      </c>
      <c r="V37" s="11">
        <f>'Federal Govt.'!V47</f>
        <v>0</v>
      </c>
      <c r="W37" s="11">
        <f>'Federal Govt.'!W47</f>
        <v>0</v>
      </c>
      <c r="X37" s="11">
        <f>'Federal Govt.'!X47</f>
        <v>0</v>
      </c>
      <c r="Y37" s="11">
        <f>'Federal Govt.'!Y47</f>
        <v>0</v>
      </c>
      <c r="Z37" s="11">
        <f>'Federal Govt.'!Z47</f>
        <v>0</v>
      </c>
      <c r="AA37" s="11">
        <f>'Federal Govt.'!AA47</f>
        <v>0</v>
      </c>
      <c r="AB37" s="11">
        <f>'Federal Govt.'!AB47</f>
        <v>0</v>
      </c>
      <c r="AC37" s="11">
        <f>'Federal Govt.'!AC47</f>
        <v>0</v>
      </c>
      <c r="AD37" s="11">
        <f>'Federal Govt.'!AD47</f>
        <v>0</v>
      </c>
      <c r="AE37" s="11">
        <f>'Federal Govt.'!AE47</f>
        <v>0</v>
      </c>
      <c r="AF37" s="11">
        <f>'Federal Govt.'!AF47</f>
        <v>0</v>
      </c>
      <c r="AG37" s="11">
        <f>'Federal Govt.'!AG47</f>
        <v>0</v>
      </c>
      <c r="AH37" s="11">
        <f>'Federal Govt.'!AH47</f>
        <v>0</v>
      </c>
      <c r="AI37" s="11">
        <f>'Federal Govt.'!AI47</f>
        <v>0</v>
      </c>
      <c r="AJ37" s="11">
        <f>'Federal Govt.'!AJ47</f>
        <v>0</v>
      </c>
      <c r="AK37" s="11">
        <f>'Federal Govt.'!AK47</f>
        <v>0</v>
      </c>
      <c r="AL37" s="11">
        <f>'Federal Govt.'!AL47</f>
        <v>0</v>
      </c>
      <c r="AM37" s="11">
        <f>'Federal Govt.'!AM47</f>
        <v>0</v>
      </c>
      <c r="AN37" s="11">
        <f>'Federal Govt.'!AN47</f>
        <v>0</v>
      </c>
      <c r="AO37" s="11">
        <f>'Federal Govt.'!AO47</f>
        <v>0</v>
      </c>
      <c r="AP37" s="11">
        <f>'Federal Govt.'!AP47</f>
        <v>0</v>
      </c>
      <c r="AQ37" s="11">
        <f>'Federal Govt.'!AQ47</f>
        <v>0</v>
      </c>
    </row>
    <row r="38" spans="1:45" outlineLevel="1">
      <c r="B38" s="4" t="s">
        <v>736</v>
      </c>
      <c r="C38" s="4" t="str">
        <f>D40</f>
        <v>Financial Assets</v>
      </c>
      <c r="D38" s="7" t="s">
        <v>54</v>
      </c>
      <c r="E38" s="4" t="s">
        <v>626</v>
      </c>
      <c r="F38" s="4">
        <f>'Federal Govt.'!F48+'State &amp; Local Govt.'!H31</f>
        <v>229</v>
      </c>
      <c r="G38" s="11">
        <f>'Federal Govt.'!G48+'State &amp; Local Govt.'!I31</f>
        <v>154</v>
      </c>
      <c r="H38" s="11">
        <f>'Federal Govt.'!H48+'State &amp; Local Govt.'!J31</f>
        <v>270</v>
      </c>
      <c r="I38" s="11">
        <f>'Federal Govt.'!I48+'State &amp; Local Govt.'!K31</f>
        <v>172</v>
      </c>
      <c r="J38" s="11">
        <f>'Federal Govt.'!J48+'State &amp; Local Govt.'!L31</f>
        <v>429</v>
      </c>
      <c r="K38" s="11">
        <f>'Federal Govt.'!K48+'State &amp; Local Govt.'!M31</f>
        <v>1320</v>
      </c>
      <c r="L38" s="11">
        <f>'Federal Govt.'!L48+'State &amp; Local Govt.'!N31</f>
        <v>1692</v>
      </c>
      <c r="M38" s="11">
        <f>'Federal Govt.'!M48+'State &amp; Local Govt.'!O31</f>
        <v>9176</v>
      </c>
      <c r="N38" s="11">
        <f>'Federal Govt.'!N48+'State &amp; Local Govt.'!P31</f>
        <v>9655</v>
      </c>
      <c r="O38" s="11">
        <f>'Federal Govt.'!O48+'State &amp; Local Govt.'!Q31</f>
        <v>7227</v>
      </c>
      <c r="P38" s="11">
        <f>'Federal Govt.'!P48+'State &amp; Local Govt.'!R31</f>
        <v>16749</v>
      </c>
      <c r="Q38" s="11">
        <f>'Federal Govt.'!Q48+'State &amp; Local Govt.'!S31</f>
        <v>45777</v>
      </c>
      <c r="R38" s="11">
        <f>'Federal Govt.'!R48+'State &amp; Local Govt.'!T31</f>
        <v>90491</v>
      </c>
      <c r="S38" s="11">
        <f>'Federal Govt.'!S48+'State &amp; Local Govt.'!U31</f>
        <v>109014</v>
      </c>
      <c r="T38" s="11">
        <f>'Federal Govt.'!T48+'State &amp; Local Govt.'!V31</f>
        <v>87240</v>
      </c>
      <c r="U38" s="11">
        <f>'Federal Govt.'!U48+'State &amp; Local Govt.'!W31</f>
        <v>83945</v>
      </c>
      <c r="V38" s="11">
        <f>'Federal Govt.'!V48+'State &amp; Local Govt.'!X31</f>
        <v>149298</v>
      </c>
      <c r="W38" s="11">
        <f>'Federal Govt.'!W48+'State &amp; Local Govt.'!Y31</f>
        <v>116671</v>
      </c>
      <c r="X38" s="11">
        <f>'Federal Govt.'!X48+'State &amp; Local Govt.'!Z31</f>
        <v>191691</v>
      </c>
      <c r="Y38" s="11">
        <f>'Federal Govt.'!Y48+'State &amp; Local Govt.'!AA31</f>
        <v>257434</v>
      </c>
      <c r="Z38" s="11">
        <f>'Federal Govt.'!Z48+'State &amp; Local Govt.'!AB31</f>
        <v>229384</v>
      </c>
      <c r="AA38" s="11">
        <f>'Federal Govt.'!AA48+'State &amp; Local Govt.'!AC31</f>
        <v>217389</v>
      </c>
      <c r="AB38" s="11">
        <f>'Federal Govt.'!AB48+'State &amp; Local Govt.'!AD31</f>
        <v>207325</v>
      </c>
      <c r="AC38" s="11">
        <f>'Federal Govt.'!AC48+'State &amp; Local Govt.'!AE31</f>
        <v>174214</v>
      </c>
      <c r="AD38" s="11">
        <f>'Federal Govt.'!AD48+'State &amp; Local Govt.'!AF31</f>
        <v>168384</v>
      </c>
      <c r="AE38" s="11">
        <f>'Federal Govt.'!AE48+'State &amp; Local Govt.'!AG31</f>
        <v>164638</v>
      </c>
      <c r="AF38" s="11">
        <f>'Federal Govt.'!AF48+'State &amp; Local Govt.'!AH31</f>
        <v>169752</v>
      </c>
      <c r="AG38" s="11">
        <f>'Federal Govt.'!AG48+'State &amp; Local Govt.'!AI31</f>
        <v>176939</v>
      </c>
      <c r="AH38" s="11">
        <f>'Federal Govt.'!AH48+'State &amp; Local Govt.'!AJ31</f>
        <v>187275</v>
      </c>
      <c r="AI38" s="11">
        <f>'Federal Govt.'!AI48+'State &amp; Local Govt.'!AK31</f>
        <v>165456</v>
      </c>
      <c r="AJ38" s="11">
        <f>'Federal Govt.'!AJ48+'State &amp; Local Govt.'!AL31</f>
        <v>138982</v>
      </c>
      <c r="AK38" s="11">
        <f>'Federal Govt.'!AK48+'State &amp; Local Govt.'!AM31</f>
        <v>173742</v>
      </c>
      <c r="AL38" s="11">
        <f>'Federal Govt.'!AL48+'State &amp; Local Govt.'!AN31</f>
        <v>178380</v>
      </c>
      <c r="AM38" s="11">
        <f>'Federal Govt.'!AM48+'State &amp; Local Govt.'!AO31</f>
        <v>177703</v>
      </c>
      <c r="AN38" s="11">
        <f>'Federal Govt.'!AN48+'State &amp; Local Govt.'!AP31</f>
        <v>182695</v>
      </c>
      <c r="AO38" s="11">
        <f>'Federal Govt.'!AO48+'State &amp; Local Govt.'!AQ31</f>
        <v>202549</v>
      </c>
      <c r="AP38" s="11">
        <f>'Federal Govt.'!AP48+'State &amp; Local Govt.'!AR31</f>
        <v>220874</v>
      </c>
      <c r="AQ38" s="11">
        <f>'Federal Govt.'!AQ48+'State &amp; Local Govt.'!AS31</f>
        <v>240068</v>
      </c>
    </row>
    <row r="39" spans="1:45" outlineLevel="1">
      <c r="B39" s="4" t="s">
        <v>736</v>
      </c>
      <c r="C39" s="4" t="str">
        <f>D40</f>
        <v>Financial Assets</v>
      </c>
      <c r="D39" s="7" t="s">
        <v>637</v>
      </c>
      <c r="F39" s="4">
        <f>'State &amp; Local Govt.'!H32</f>
        <v>0</v>
      </c>
      <c r="G39" s="11">
        <f>'State &amp; Local Govt.'!I32</f>
        <v>35</v>
      </c>
      <c r="H39" s="11">
        <f>'State &amp; Local Govt.'!J32</f>
        <v>105</v>
      </c>
      <c r="I39" s="11">
        <f>'State &amp; Local Govt.'!K32</f>
        <v>202</v>
      </c>
      <c r="J39" s="11">
        <f>'State &amp; Local Govt.'!L32</f>
        <v>351</v>
      </c>
      <c r="K39" s="11">
        <f>'State &amp; Local Govt.'!M32</f>
        <v>439</v>
      </c>
      <c r="L39" s="11">
        <f>'State &amp; Local Govt.'!N32</f>
        <v>404</v>
      </c>
      <c r="M39" s="11">
        <f>'State &amp; Local Govt.'!O32</f>
        <v>680</v>
      </c>
      <c r="N39" s="11">
        <f>'State &amp; Local Govt.'!P32</f>
        <v>765</v>
      </c>
      <c r="O39" s="11">
        <f>'State &amp; Local Govt.'!Q32</f>
        <v>483</v>
      </c>
      <c r="P39" s="11">
        <f>'State &amp; Local Govt.'!R32</f>
        <v>3919</v>
      </c>
      <c r="Q39" s="11">
        <f>'State &amp; Local Govt.'!S32</f>
        <v>7829</v>
      </c>
      <c r="R39" s="11">
        <f>'State &amp; Local Govt.'!T32</f>
        <v>4763</v>
      </c>
      <c r="S39" s="11">
        <f>'State &amp; Local Govt.'!U32</f>
        <v>4741</v>
      </c>
      <c r="T39" s="11">
        <f>'State &amp; Local Govt.'!V32</f>
        <v>4725</v>
      </c>
      <c r="U39" s="11">
        <f>'State &amp; Local Govt.'!W32</f>
        <v>4074</v>
      </c>
      <c r="V39" s="11">
        <f>'State &amp; Local Govt.'!X32</f>
        <v>4581</v>
      </c>
      <c r="W39" s="11">
        <f>'State &amp; Local Govt.'!Y32</f>
        <v>5438</v>
      </c>
      <c r="X39" s="11">
        <f>'State &amp; Local Govt.'!Z32</f>
        <v>5173</v>
      </c>
      <c r="Y39" s="11">
        <f>'State &amp; Local Govt.'!AA32</f>
        <v>5916</v>
      </c>
      <c r="Z39" s="11">
        <f>'State &amp; Local Govt.'!AB32</f>
        <v>6524</v>
      </c>
      <c r="AA39" s="11">
        <f>'State &amp; Local Govt.'!AC32</f>
        <v>7232</v>
      </c>
      <c r="AB39" s="11">
        <f>'State &amp; Local Govt.'!AD32</f>
        <v>9394</v>
      </c>
      <c r="AC39" s="11">
        <f>'State &amp; Local Govt.'!AE32</f>
        <v>9921</v>
      </c>
      <c r="AD39" s="11">
        <f>'State &amp; Local Govt.'!AF32</f>
        <v>10316</v>
      </c>
      <c r="AE39" s="11">
        <f>'State &amp; Local Govt.'!AG32</f>
        <v>12017</v>
      </c>
      <c r="AF39" s="11">
        <f>'State &amp; Local Govt.'!AH32</f>
        <v>55576</v>
      </c>
      <c r="AG39" s="11">
        <f>'State &amp; Local Govt.'!AI32</f>
        <v>103875</v>
      </c>
      <c r="AH39" s="11">
        <f>'State &amp; Local Govt.'!AJ32</f>
        <v>110929</v>
      </c>
      <c r="AI39" s="11">
        <f>'State &amp; Local Govt.'!AK32</f>
        <v>108666</v>
      </c>
      <c r="AJ39" s="11">
        <f>'State &amp; Local Govt.'!AL32</f>
        <v>76165</v>
      </c>
      <c r="AK39" s="11">
        <f>'State &amp; Local Govt.'!AM32</f>
        <v>87917</v>
      </c>
      <c r="AL39" s="11">
        <f>'State &amp; Local Govt.'!AN32</f>
        <v>106635</v>
      </c>
      <c r="AM39" s="11">
        <f>'State &amp; Local Govt.'!AO32</f>
        <v>90533</v>
      </c>
      <c r="AN39" s="11">
        <f>'State &amp; Local Govt.'!AP32</f>
        <v>101119</v>
      </c>
      <c r="AO39" s="11">
        <f>'State &amp; Local Govt.'!AQ32</f>
        <v>110010</v>
      </c>
      <c r="AP39" s="11">
        <f>'State &amp; Local Govt.'!AR32</f>
        <v>122499</v>
      </c>
      <c r="AQ39" s="11">
        <f>'State &amp; Local Govt.'!AS32</f>
        <v>111762</v>
      </c>
    </row>
    <row r="40" spans="1:45">
      <c r="B40" s="4" t="s">
        <v>736</v>
      </c>
      <c r="C40" s="4" t="str">
        <f>D5</f>
        <v>ASSETS</v>
      </c>
      <c r="D40" s="21" t="s">
        <v>1</v>
      </c>
      <c r="E40" s="22" t="s">
        <v>403</v>
      </c>
      <c r="F40" s="23">
        <f>'Federal Govt.'!F49+'State &amp; Local Govt.'!H33-'State &amp; Local Govt.'!H16-'State &amp; Local Govt.'!H17-'Federal Govt.'!F29</f>
        <v>528945</v>
      </c>
      <c r="G40" s="23">
        <f>'Federal Govt.'!G49+'State &amp; Local Govt.'!I33-'State &amp; Local Govt.'!I16-'State &amp; Local Govt.'!I17-'Federal Govt.'!G29</f>
        <v>607790</v>
      </c>
      <c r="H40" s="23">
        <f>'Federal Govt.'!H49+'State &amp; Local Govt.'!J33-'State &amp; Local Govt.'!J16-'State &amp; Local Govt.'!J17-'Federal Govt.'!H29</f>
        <v>660201</v>
      </c>
      <c r="I40" s="23">
        <f>'Federal Govt.'!I49+'State &amp; Local Govt.'!K33-'State &amp; Local Govt.'!K16-'State &amp; Local Govt.'!K17-'Federal Govt.'!I29</f>
        <v>715891</v>
      </c>
      <c r="J40" s="23">
        <f>'Federal Govt.'!J49+'State &amp; Local Govt.'!L33-'State &amp; Local Govt.'!L16-'State &amp; Local Govt.'!L17-'Federal Govt.'!J29</f>
        <v>815895</v>
      </c>
      <c r="K40" s="23">
        <f>'Federal Govt.'!K49+'State &amp; Local Govt.'!M33-'State &amp; Local Govt.'!M16-'State &amp; Local Govt.'!M17-'Federal Govt.'!K29</f>
        <v>879835</v>
      </c>
      <c r="L40" s="23">
        <f>'Federal Govt.'!L49+'State &amp; Local Govt.'!N33-'State &amp; Local Govt.'!N16-'State &amp; Local Govt.'!N17-'Federal Govt.'!L29</f>
        <v>997639</v>
      </c>
      <c r="M40" s="23">
        <f>'Federal Govt.'!M49+'State &amp; Local Govt.'!O33-'State &amp; Local Govt.'!O16-'State &amp; Local Govt.'!O17-'Federal Govt.'!M29</f>
        <v>1129991</v>
      </c>
      <c r="N40" s="23">
        <f>'Federal Govt.'!N49+'State &amp; Local Govt.'!P33-'State &amp; Local Govt.'!P16-'State &amp; Local Govt.'!P17-'Federal Govt.'!N29</f>
        <v>1228348</v>
      </c>
      <c r="O40" s="23">
        <f>'Federal Govt.'!O49+'State &amp; Local Govt.'!Q33-'State &amp; Local Govt.'!Q16-'State &amp; Local Govt.'!Q17-'Federal Govt.'!O29</f>
        <v>1298071</v>
      </c>
      <c r="P40" s="23">
        <f>'Federal Govt.'!P49+'State &amp; Local Govt.'!R33-'State &amp; Local Govt.'!R16-'State &amp; Local Govt.'!R17-'Federal Govt.'!P29</f>
        <v>1439027</v>
      </c>
      <c r="Q40" s="23">
        <f>'Federal Govt.'!Q49+'State &amp; Local Govt.'!S33-'State &amp; Local Govt.'!S16-'State &amp; Local Govt.'!S17-'Federal Govt.'!Q29</f>
        <v>1579422</v>
      </c>
      <c r="R40" s="23">
        <f>'Federal Govt.'!R49+'State &amp; Local Govt.'!T33-'State &amp; Local Govt.'!T16-'State &amp; Local Govt.'!T17-'Federal Govt.'!R29</f>
        <v>1690847</v>
      </c>
      <c r="S40" s="23">
        <f>'Federal Govt.'!S49+'State &amp; Local Govt.'!U33-'State &amp; Local Govt.'!U16-'State &amp; Local Govt.'!U17-'Federal Govt.'!S29</f>
        <v>1843703</v>
      </c>
      <c r="T40" s="23">
        <f>'Federal Govt.'!T49+'State &amp; Local Govt.'!V33-'State &amp; Local Govt.'!V16-'State &amp; Local Govt.'!V17-'Federal Govt.'!T29</f>
        <v>1894854</v>
      </c>
      <c r="U40" s="23">
        <f>'Federal Govt.'!U49+'State &amp; Local Govt.'!W33-'State &amp; Local Govt.'!W16-'State &amp; Local Govt.'!W17-'Federal Govt.'!U29</f>
        <v>1940428</v>
      </c>
      <c r="V40" s="23">
        <f>'Federal Govt.'!V49+'State &amp; Local Govt.'!X33-'State &amp; Local Govt.'!X16-'State &amp; Local Govt.'!X17-'Federal Govt.'!V29</f>
        <v>2253731</v>
      </c>
      <c r="W40" s="23">
        <f>'Federal Govt.'!W49+'State &amp; Local Govt.'!Y33-'State &amp; Local Govt.'!Y16-'State &amp; Local Govt.'!Y17-'Federal Govt.'!W29</f>
        <v>2492736</v>
      </c>
      <c r="X40" s="23">
        <f>'Federal Govt.'!X49+'State &amp; Local Govt.'!Z33-'State &amp; Local Govt.'!Z16-'State &amp; Local Govt.'!Z17-'Federal Govt.'!X29</f>
        <v>2934216</v>
      </c>
      <c r="Y40" s="23">
        <f>'Federal Govt.'!Y49+'State &amp; Local Govt.'!AA33-'State &amp; Local Govt.'!AA16-'State &amp; Local Govt.'!AA17-'Federal Govt.'!Y29</f>
        <v>3401438</v>
      </c>
      <c r="Z40" s="23">
        <f>'Federal Govt.'!Z49+'State &amp; Local Govt.'!AB33-'State &amp; Local Govt.'!AB16-'State &amp; Local Govt.'!AB17-'Federal Govt.'!Z29</f>
        <v>3800416</v>
      </c>
      <c r="AA40" s="23">
        <f>'Federal Govt.'!AA49+'State &amp; Local Govt.'!AC33-'State &amp; Local Govt.'!AC16-'State &amp; Local Govt.'!AC17-'Federal Govt.'!AA29</f>
        <v>4083080</v>
      </c>
      <c r="AB40" s="23">
        <f>'Federal Govt.'!AB49+'State &amp; Local Govt.'!AD33-'State &amp; Local Govt.'!AD16-'State &amp; Local Govt.'!AD17-'Federal Govt.'!AB29</f>
        <v>4073080</v>
      </c>
      <c r="AC40" s="23">
        <f>'Federal Govt.'!AC49+'State &amp; Local Govt.'!AE33-'State &amp; Local Govt.'!AE16-'State &amp; Local Govt.'!AE17-'Federal Govt.'!AC29</f>
        <v>4042987</v>
      </c>
      <c r="AD40" s="23">
        <f>'Federal Govt.'!AD49+'State &amp; Local Govt.'!AF33-'State &amp; Local Govt.'!AF16-'State &amp; Local Govt.'!AF17-'Federal Govt.'!AD29</f>
        <v>4058640</v>
      </c>
      <c r="AE40" s="23">
        <f>'Federal Govt.'!AE49+'State &amp; Local Govt.'!AG33-'State &amp; Local Govt.'!AG16-'State &amp; Local Govt.'!AG17-'Federal Govt.'!AE29</f>
        <v>4522269</v>
      </c>
      <c r="AF40" s="23">
        <f>'Federal Govt.'!AF49+'State &amp; Local Govt.'!AH33-'State &amp; Local Govt.'!AH16-'State &amp; Local Govt.'!AH17-'Federal Govt.'!AF29</f>
        <v>4776469</v>
      </c>
      <c r="AG40" s="23">
        <f>'Federal Govt.'!AG49+'State &amp; Local Govt.'!AI33-'State &amp; Local Govt.'!AI16-'State &amp; Local Govt.'!AI17-'Federal Govt.'!AG29</f>
        <v>5243337</v>
      </c>
      <c r="AH40" s="23">
        <f>'Federal Govt.'!AH49+'State &amp; Local Govt.'!AJ33-'State &amp; Local Govt.'!AJ16-'State &amp; Local Govt.'!AJ17-'Federal Govt.'!AH29</f>
        <v>5823722</v>
      </c>
      <c r="AI40" s="23">
        <f>'Federal Govt.'!AI49+'State &amp; Local Govt.'!AK33-'State &amp; Local Govt.'!AK16-'State &amp; Local Govt.'!AK17-'Federal Govt.'!AI29</f>
        <v>6024835</v>
      </c>
      <c r="AJ40" s="23">
        <f>'Federal Govt.'!AJ49+'State &amp; Local Govt.'!AL33-'State &amp; Local Govt.'!AL16-'State &amp; Local Govt.'!AL17-'Federal Govt.'!AJ29</f>
        <v>5627848</v>
      </c>
      <c r="AK40" s="23">
        <f>'Federal Govt.'!AK49+'State &amp; Local Govt.'!AM33-'State &amp; Local Govt.'!AM16-'State &amp; Local Govt.'!AM17-'Federal Govt.'!AK29</f>
        <v>6002614</v>
      </c>
      <c r="AL40" s="23">
        <f>'Federal Govt.'!AL49+'State &amp; Local Govt.'!AN33-'State &amp; Local Govt.'!AN16-'State &amp; Local Govt.'!AN17-'Federal Govt.'!AL29</f>
        <v>6295740</v>
      </c>
      <c r="AM40" s="23">
        <f>'Federal Govt.'!AM49+'State &amp; Local Govt.'!AO33-'State &amp; Local Govt.'!AO16-'State &amp; Local Govt.'!AO17-'Federal Govt.'!AM29</f>
        <v>6342335</v>
      </c>
      <c r="AN40" s="23">
        <f>'Federal Govt.'!AN49+'State &amp; Local Govt.'!AP33-'State &amp; Local Govt.'!AP16-'State &amp; Local Govt.'!AP17-'Federal Govt.'!AN29</f>
        <v>6777658</v>
      </c>
      <c r="AO40" s="23">
        <f>'Federal Govt.'!AO49+'State &amp; Local Govt.'!AQ33-'State &amp; Local Govt.'!AQ16-'State &amp; Local Govt.'!AQ17-'Federal Govt.'!AO29</f>
        <v>7401685</v>
      </c>
      <c r="AP40" s="23">
        <f>'Federal Govt.'!AP49+'State &amp; Local Govt.'!AR33-'State &amp; Local Govt.'!AR16-'State &amp; Local Govt.'!AR17-'Federal Govt.'!AP29</f>
        <v>7760518</v>
      </c>
      <c r="AQ40" s="23">
        <f>'Federal Govt.'!AQ49+'State &amp; Local Govt.'!AS33-'State &amp; Local Govt.'!AS16-'State &amp; Local Govt.'!AS17-'Federal Govt.'!AQ29</f>
        <v>8068472</v>
      </c>
    </row>
    <row r="41" spans="1:45" outlineLevel="1">
      <c r="B41" s="4" t="s">
        <v>736</v>
      </c>
      <c r="C41" s="4" t="str">
        <f>D44</f>
        <v>Nonfinancial Assets (excluding land)</v>
      </c>
      <c r="D41" s="7" t="s">
        <v>4</v>
      </c>
      <c r="E41" s="4" t="s">
        <v>274</v>
      </c>
      <c r="F41" s="4">
        <f>'Federal Govt.'!F50+'State &amp; Local Govt.'!H34</f>
        <v>1546399</v>
      </c>
      <c r="G41" s="11">
        <f>'Federal Govt.'!G50+'State &amp; Local Govt.'!I34</f>
        <v>1774515</v>
      </c>
      <c r="H41" s="11">
        <f>'Federal Govt.'!H50+'State &amp; Local Govt.'!J34</f>
        <v>2000635</v>
      </c>
      <c r="I41" s="11">
        <f>'Federal Govt.'!I50+'State &amp; Local Govt.'!K34</f>
        <v>2151586</v>
      </c>
      <c r="J41" s="11">
        <f>'Federal Govt.'!J50+'State &amp; Local Govt.'!L34</f>
        <v>2197189</v>
      </c>
      <c r="K41" s="11">
        <f>'Federal Govt.'!K50+'State &amp; Local Govt.'!M34</f>
        <v>2248591</v>
      </c>
      <c r="L41" s="11">
        <f>'Federal Govt.'!L50+'State &amp; Local Govt.'!N34</f>
        <v>2334400</v>
      </c>
      <c r="M41" s="11">
        <f>'Federal Govt.'!M50+'State &amp; Local Govt.'!O34</f>
        <v>2449853</v>
      </c>
      <c r="N41" s="11">
        <f>'Federal Govt.'!N50+'State &amp; Local Govt.'!P34</f>
        <v>2597624</v>
      </c>
      <c r="O41" s="11">
        <f>'Federal Govt.'!O50+'State &amp; Local Govt.'!Q34</f>
        <v>2717143</v>
      </c>
      <c r="P41" s="11">
        <f>'Federal Govt.'!P50+'State &amp; Local Govt.'!R34</f>
        <v>2850631</v>
      </c>
      <c r="Q41" s="11">
        <f>'Federal Govt.'!Q50+'State &amp; Local Govt.'!S34</f>
        <v>2994624</v>
      </c>
      <c r="R41" s="11">
        <f>'Federal Govt.'!R50+'State &amp; Local Govt.'!T34</f>
        <v>3109874</v>
      </c>
      <c r="S41" s="11">
        <f>'Federal Govt.'!S50+'State &amp; Local Govt.'!U34</f>
        <v>3198312</v>
      </c>
      <c r="T41" s="11">
        <f>'Federal Govt.'!T50+'State &amp; Local Govt.'!V34</f>
        <v>3359969</v>
      </c>
      <c r="U41" s="11">
        <f>'Federal Govt.'!U50+'State &amp; Local Govt.'!W34</f>
        <v>3514953</v>
      </c>
      <c r="V41" s="11">
        <f>'Federal Govt.'!V50+'State &amp; Local Govt.'!X34</f>
        <v>3741973</v>
      </c>
      <c r="W41" s="11">
        <f>'Federal Govt.'!W50+'State &amp; Local Govt.'!Y34</f>
        <v>3919370</v>
      </c>
      <c r="X41" s="11">
        <f>'Federal Govt.'!X50+'State &amp; Local Govt.'!Z34</f>
        <v>4108672</v>
      </c>
      <c r="Y41" s="11">
        <f>'Federal Govt.'!Y50+'State &amp; Local Govt.'!AA34</f>
        <v>4291006</v>
      </c>
      <c r="Z41" s="11">
        <f>'Federal Govt.'!Z50+'State &amp; Local Govt.'!AB34</f>
        <v>4557829</v>
      </c>
      <c r="AA41" s="11">
        <f>'Federal Govt.'!AA50+'State &amp; Local Govt.'!AC34</f>
        <v>4869556</v>
      </c>
      <c r="AB41" s="11">
        <f>'Federal Govt.'!AB50+'State &amp; Local Govt.'!AD34</f>
        <v>5135082</v>
      </c>
      <c r="AC41" s="11">
        <f>'Federal Govt.'!AC50+'State &amp; Local Govt.'!AE34</f>
        <v>5403973</v>
      </c>
      <c r="AD41" s="11">
        <f>'Federal Govt.'!AD50+'State &amp; Local Govt.'!AF34</f>
        <v>5662405</v>
      </c>
      <c r="AE41" s="11">
        <f>'Federal Govt.'!AE50+'State &amp; Local Govt.'!AG34</f>
        <v>6044099</v>
      </c>
      <c r="AF41" s="11">
        <f>'Federal Govt.'!AF50+'State &amp; Local Govt.'!AH34</f>
        <v>6798689</v>
      </c>
      <c r="AG41" s="11">
        <f>'Federal Govt.'!AG50+'State &amp; Local Govt.'!AI34</f>
        <v>7540863</v>
      </c>
      <c r="AH41" s="11">
        <f>'Federal Govt.'!AH50+'State &amp; Local Govt.'!AJ34</f>
        <v>8376306</v>
      </c>
      <c r="AI41" s="11">
        <f>'Federal Govt.'!AI50+'State &amp; Local Govt.'!AK34</f>
        <v>8877262</v>
      </c>
      <c r="AJ41" s="11">
        <f>'Federal Govt.'!AJ50+'State &amp; Local Govt.'!AL34</f>
        <v>9251710</v>
      </c>
      <c r="AK41" s="11">
        <f>'Federal Govt.'!AK50+'State &amp; Local Govt.'!AM34</f>
        <v>9392761</v>
      </c>
      <c r="AL41" s="11">
        <f>'Federal Govt.'!AL50+'State &amp; Local Govt.'!AN34</f>
        <v>9829163</v>
      </c>
      <c r="AM41" s="11">
        <f>'Federal Govt.'!AM50+'State &amp; Local Govt.'!AO34</f>
        <v>10349050</v>
      </c>
      <c r="AN41" s="11">
        <f>'Federal Govt.'!AN50+'State &amp; Local Govt.'!AP34</f>
        <v>10634545</v>
      </c>
      <c r="AO41" s="11">
        <f>'Federal Govt.'!AO50+'State &amp; Local Govt.'!AQ34</f>
        <v>10982780</v>
      </c>
      <c r="AP41" s="11">
        <f>'Federal Govt.'!AP50+'State &amp; Local Govt.'!AR34</f>
        <v>11209802</v>
      </c>
      <c r="AQ41" s="11">
        <f>'Federal Govt.'!AQ50+'State &amp; Local Govt.'!AS34</f>
        <v>11387394</v>
      </c>
    </row>
    <row r="42" spans="1:45" outlineLevel="1">
      <c r="B42" s="4" t="s">
        <v>736</v>
      </c>
      <c r="C42" s="4" t="str">
        <f>D44</f>
        <v>Nonfinancial Assets (excluding land)</v>
      </c>
      <c r="D42" s="7" t="s">
        <v>5</v>
      </c>
      <c r="E42" s="4" t="s">
        <v>276</v>
      </c>
      <c r="F42" s="4">
        <f>'Federal Govt.'!F51+'State &amp; Local Govt.'!H35</f>
        <v>211393</v>
      </c>
      <c r="G42" s="11">
        <f>'Federal Govt.'!G51+'State &amp; Local Govt.'!I35</f>
        <v>232933</v>
      </c>
      <c r="H42" s="11">
        <f>'Federal Govt.'!H51+'State &amp; Local Govt.'!J35</f>
        <v>263361</v>
      </c>
      <c r="I42" s="11">
        <f>'Federal Govt.'!I51+'State &amp; Local Govt.'!K35</f>
        <v>289750</v>
      </c>
      <c r="J42" s="11">
        <f>'Federal Govt.'!J51+'State &amp; Local Govt.'!L35</f>
        <v>314513</v>
      </c>
      <c r="K42" s="11">
        <f>'Federal Govt.'!K51+'State &amp; Local Govt.'!M35</f>
        <v>334750</v>
      </c>
      <c r="L42" s="11">
        <f>'Federal Govt.'!L51+'State &amp; Local Govt.'!N35</f>
        <v>356770</v>
      </c>
      <c r="M42" s="11">
        <f>'Federal Govt.'!M51+'State &amp; Local Govt.'!O35</f>
        <v>381399</v>
      </c>
      <c r="N42" s="11">
        <f>'Federal Govt.'!N51+'State &amp; Local Govt.'!P35</f>
        <v>402551</v>
      </c>
      <c r="O42" s="11">
        <f>'Federal Govt.'!O51+'State &amp; Local Govt.'!Q35</f>
        <v>430678</v>
      </c>
      <c r="P42" s="11">
        <f>'Federal Govt.'!P51+'State &amp; Local Govt.'!R35</f>
        <v>471191</v>
      </c>
      <c r="Q42" s="11">
        <f>'Federal Govt.'!Q51+'State &amp; Local Govt.'!S35</f>
        <v>501967</v>
      </c>
      <c r="R42" s="11">
        <f>'Federal Govt.'!R51+'State &amp; Local Govt.'!T35</f>
        <v>536020</v>
      </c>
      <c r="S42" s="11">
        <f>'Federal Govt.'!S51+'State &amp; Local Govt.'!U35</f>
        <v>561628</v>
      </c>
      <c r="T42" s="11">
        <f>'Federal Govt.'!T51+'State &amp; Local Govt.'!V35</f>
        <v>587903</v>
      </c>
      <c r="U42" s="11">
        <f>'Federal Govt.'!U51+'State &amp; Local Govt.'!W35</f>
        <v>615300</v>
      </c>
      <c r="V42" s="11">
        <f>'Federal Govt.'!V51+'State &amp; Local Govt.'!X35</f>
        <v>622670</v>
      </c>
      <c r="W42" s="11">
        <f>'Federal Govt.'!W51+'State &amp; Local Govt.'!Y35</f>
        <v>627085</v>
      </c>
      <c r="X42" s="11">
        <f>'Federal Govt.'!X51+'State &amp; Local Govt.'!Z35</f>
        <v>621990</v>
      </c>
      <c r="Y42" s="11">
        <f>'Federal Govt.'!Y51+'State &amp; Local Govt.'!AA35</f>
        <v>620516</v>
      </c>
      <c r="Z42" s="11">
        <f>'Federal Govt.'!Z51+'State &amp; Local Govt.'!AB35</f>
        <v>635250</v>
      </c>
      <c r="AA42" s="11">
        <f>'Federal Govt.'!AA51+'State &amp; Local Govt.'!AC35</f>
        <v>642627</v>
      </c>
      <c r="AB42" s="11">
        <f>'Federal Govt.'!AB51+'State &amp; Local Govt.'!AD35</f>
        <v>644754</v>
      </c>
      <c r="AC42" s="11">
        <f>'Federal Govt.'!AC51+'State &amp; Local Govt.'!AE35</f>
        <v>649307</v>
      </c>
      <c r="AD42" s="11">
        <f>'Federal Govt.'!AD51+'State &amp; Local Govt.'!AF35</f>
        <v>664720</v>
      </c>
      <c r="AE42" s="11">
        <f>'Federal Govt.'!AE51+'State &amp; Local Govt.'!AG35</f>
        <v>690776</v>
      </c>
      <c r="AF42" s="11">
        <f>'Federal Govt.'!AF51+'State &amp; Local Govt.'!AH35</f>
        <v>720821</v>
      </c>
      <c r="AG42" s="11">
        <f>'Federal Govt.'!AG51+'State &amp; Local Govt.'!AI35</f>
        <v>754450</v>
      </c>
      <c r="AH42" s="11">
        <f>'Federal Govt.'!AH51+'State &amp; Local Govt.'!AJ35</f>
        <v>786493</v>
      </c>
      <c r="AI42" s="11">
        <f>'Federal Govt.'!AI51+'State &amp; Local Govt.'!AK35</f>
        <v>832744</v>
      </c>
      <c r="AJ42" s="11">
        <f>'Federal Govt.'!AJ51+'State &amp; Local Govt.'!AL35</f>
        <v>877958</v>
      </c>
      <c r="AK42" s="11">
        <f>'Federal Govt.'!AK51+'State &amp; Local Govt.'!AM35</f>
        <v>914770</v>
      </c>
      <c r="AL42" s="11">
        <f>'Federal Govt.'!AL51+'State &amp; Local Govt.'!AN35</f>
        <v>953265</v>
      </c>
      <c r="AM42" s="11">
        <f>'Federal Govt.'!AM51+'State &amp; Local Govt.'!AO35</f>
        <v>975507</v>
      </c>
      <c r="AN42" s="11">
        <f>'Federal Govt.'!AN51+'State &amp; Local Govt.'!AP35</f>
        <v>975034</v>
      </c>
      <c r="AO42" s="11">
        <f>'Federal Govt.'!AO51+'State &amp; Local Govt.'!AQ35</f>
        <v>991365</v>
      </c>
      <c r="AP42" s="11">
        <f>'Federal Govt.'!AP51+'State &amp; Local Govt.'!AR35</f>
        <v>992366</v>
      </c>
      <c r="AQ42" s="11">
        <f>'Federal Govt.'!AQ51+'State &amp; Local Govt.'!AS35</f>
        <v>993041</v>
      </c>
    </row>
    <row r="43" spans="1:45" outlineLevel="1">
      <c r="B43" s="4" t="s">
        <v>736</v>
      </c>
      <c r="C43" s="4" t="str">
        <f>D44</f>
        <v>Nonfinancial Assets (excluding land)</v>
      </c>
      <c r="D43" s="7" t="s">
        <v>6</v>
      </c>
      <c r="E43" s="4" t="s">
        <v>277</v>
      </c>
      <c r="F43" s="4">
        <f>'Federal Govt.'!F52+'State &amp; Local Govt.'!H36</f>
        <v>206582</v>
      </c>
      <c r="G43" s="11">
        <f>'Federal Govt.'!G52+'State &amp; Local Govt.'!I36</f>
        <v>233113</v>
      </c>
      <c r="H43" s="11">
        <f>'Federal Govt.'!H52+'State &amp; Local Govt.'!J36</f>
        <v>261425</v>
      </c>
      <c r="I43" s="11">
        <f>'Federal Govt.'!I52+'State &amp; Local Govt.'!K36</f>
        <v>286946</v>
      </c>
      <c r="J43" s="11">
        <f>'Federal Govt.'!J52+'State &amp; Local Govt.'!L36</f>
        <v>309701</v>
      </c>
      <c r="K43" s="11">
        <f>'Federal Govt.'!K52+'State &amp; Local Govt.'!M36</f>
        <v>334828</v>
      </c>
      <c r="L43" s="11">
        <f>'Federal Govt.'!L52+'State &amp; Local Govt.'!N36</f>
        <v>358004</v>
      </c>
      <c r="M43" s="11">
        <f>'Federal Govt.'!M52+'State &amp; Local Govt.'!O36</f>
        <v>378795</v>
      </c>
      <c r="N43" s="11">
        <f>'Federal Govt.'!N52+'State &amp; Local Govt.'!P36</f>
        <v>404641</v>
      </c>
      <c r="O43" s="11">
        <f>'Federal Govt.'!O52+'State &amp; Local Govt.'!Q36</f>
        <v>439356</v>
      </c>
      <c r="P43" s="11">
        <f>'Federal Govt.'!P52+'State &amp; Local Govt.'!R36</f>
        <v>465413</v>
      </c>
      <c r="Q43" s="11">
        <f>'Federal Govt.'!Q52+'State &amp; Local Govt.'!S36</f>
        <v>490601</v>
      </c>
      <c r="R43" s="11">
        <f>'Federal Govt.'!R52+'State &amp; Local Govt.'!T36</f>
        <v>513617</v>
      </c>
      <c r="S43" s="11">
        <f>'Federal Govt.'!S52+'State &amp; Local Govt.'!U36</f>
        <v>524944</v>
      </c>
      <c r="T43" s="11">
        <f>'Federal Govt.'!T52+'State &amp; Local Govt.'!V36</f>
        <v>537426</v>
      </c>
      <c r="U43" s="11">
        <f>'Federal Govt.'!U52+'State &amp; Local Govt.'!W36</f>
        <v>554960</v>
      </c>
      <c r="V43" s="11">
        <f>'Federal Govt.'!V52+'State &amp; Local Govt.'!X36</f>
        <v>578809</v>
      </c>
      <c r="W43" s="11">
        <f>'Federal Govt.'!W52+'State &amp; Local Govt.'!Y36</f>
        <v>582987</v>
      </c>
      <c r="X43" s="11">
        <f>'Federal Govt.'!X52+'State &amp; Local Govt.'!Z36</f>
        <v>596433</v>
      </c>
      <c r="Y43" s="11">
        <f>'Federal Govt.'!Y52+'State &amp; Local Govt.'!AA36</f>
        <v>603214</v>
      </c>
      <c r="Z43" s="11">
        <f>'Federal Govt.'!Z52+'State &amp; Local Govt.'!AB36</f>
        <v>620930</v>
      </c>
      <c r="AA43" s="11">
        <f>'Federal Govt.'!AA52+'State &amp; Local Govt.'!AC36</f>
        <v>647471</v>
      </c>
      <c r="AB43" s="11">
        <f>'Federal Govt.'!AB52+'State &amp; Local Govt.'!AD36</f>
        <v>660860</v>
      </c>
      <c r="AC43" s="11">
        <f>'Federal Govt.'!AC52+'State &amp; Local Govt.'!AE36</f>
        <v>679742</v>
      </c>
      <c r="AD43" s="11">
        <f>'Federal Govt.'!AD52+'State &amp; Local Govt.'!AF36</f>
        <v>712707</v>
      </c>
      <c r="AE43" s="11">
        <f>'Federal Govt.'!AE52+'State &amp; Local Govt.'!AG36</f>
        <v>749409</v>
      </c>
      <c r="AF43" s="11">
        <f>'Federal Govt.'!AF52+'State &amp; Local Govt.'!AH36</f>
        <v>791921</v>
      </c>
      <c r="AG43" s="11">
        <f>'Federal Govt.'!AG52+'State &amp; Local Govt.'!AI36</f>
        <v>830415</v>
      </c>
      <c r="AH43" s="11">
        <f>'Federal Govt.'!AH52+'State &amp; Local Govt.'!AJ36</f>
        <v>882605</v>
      </c>
      <c r="AI43" s="11">
        <f>'Federal Govt.'!AI52+'State &amp; Local Govt.'!AK36</f>
        <v>931403</v>
      </c>
      <c r="AJ43" s="11">
        <f>'Federal Govt.'!AJ52+'State &amp; Local Govt.'!AL36</f>
        <v>949279</v>
      </c>
      <c r="AK43" s="11">
        <f>'Federal Govt.'!AK52+'State &amp; Local Govt.'!AM36</f>
        <v>1009998</v>
      </c>
      <c r="AL43" s="11">
        <f>'Federal Govt.'!AL52+'State &amp; Local Govt.'!AN36</f>
        <v>1054260</v>
      </c>
      <c r="AM43" s="11">
        <f>'Federal Govt.'!AM52+'State &amp; Local Govt.'!AO36</f>
        <v>1083188</v>
      </c>
      <c r="AN43" s="11">
        <f>'Federal Govt.'!AN52+'State &amp; Local Govt.'!AP36</f>
        <v>1107297</v>
      </c>
      <c r="AO43" s="11">
        <f>'Federal Govt.'!AO52+'State &amp; Local Govt.'!AQ36</f>
        <v>1132844</v>
      </c>
      <c r="AP43" s="11">
        <f>'Federal Govt.'!AP52+'State &amp; Local Govt.'!AR36</f>
        <v>1145565</v>
      </c>
      <c r="AQ43" s="11">
        <f>'Federal Govt.'!AQ52+'State &amp; Local Govt.'!AS36</f>
        <v>1164373</v>
      </c>
    </row>
    <row r="44" spans="1:45">
      <c r="A44" s="4" t="s">
        <v>738</v>
      </c>
      <c r="B44" s="4" t="s">
        <v>736</v>
      </c>
      <c r="C44" s="4" t="str">
        <f>D5</f>
        <v>ASSETS</v>
      </c>
      <c r="D44" s="21" t="s">
        <v>305</v>
      </c>
      <c r="E44" s="22" t="s">
        <v>275</v>
      </c>
      <c r="F44" s="23">
        <f>'Federal Govt.'!F53+'State &amp; Local Govt.'!H37</f>
        <v>1964374</v>
      </c>
      <c r="G44" s="23">
        <f>'Federal Govt.'!G53+'State &amp; Local Govt.'!I37</f>
        <v>2240561</v>
      </c>
      <c r="H44" s="23">
        <f>'Federal Govt.'!H53+'State &amp; Local Govt.'!J37</f>
        <v>2525421</v>
      </c>
      <c r="I44" s="23">
        <f>'Federal Govt.'!I53+'State &amp; Local Govt.'!K37</f>
        <v>2728282</v>
      </c>
      <c r="J44" s="23">
        <f>'Federal Govt.'!J53+'State &amp; Local Govt.'!L37</f>
        <v>2821403</v>
      </c>
      <c r="K44" s="23">
        <f>'Federal Govt.'!K53+'State &amp; Local Govt.'!M37</f>
        <v>2918169</v>
      </c>
      <c r="L44" s="23">
        <f>'Federal Govt.'!L53+'State &amp; Local Govt.'!N37</f>
        <v>3049174</v>
      </c>
      <c r="M44" s="23">
        <f>'Federal Govt.'!M53+'State &amp; Local Govt.'!O37</f>
        <v>3210047</v>
      </c>
      <c r="N44" s="23">
        <f>'Federal Govt.'!N53+'State &amp; Local Govt.'!P37</f>
        <v>3404816</v>
      </c>
      <c r="O44" s="23">
        <f>'Federal Govt.'!O53+'State &amp; Local Govt.'!Q37</f>
        <v>3587177</v>
      </c>
      <c r="P44" s="23">
        <f>'Federal Govt.'!P53+'State &amp; Local Govt.'!R37</f>
        <v>3787235</v>
      </c>
      <c r="Q44" s="23">
        <f>'Federal Govt.'!Q53+'State &amp; Local Govt.'!S37</f>
        <v>3987192</v>
      </c>
      <c r="R44" s="23">
        <f>'Federal Govt.'!R53+'State &amp; Local Govt.'!T37</f>
        <v>4159511</v>
      </c>
      <c r="S44" s="23">
        <f>'Federal Govt.'!S53+'State &amp; Local Govt.'!U37</f>
        <v>4284884</v>
      </c>
      <c r="T44" s="23">
        <f>'Federal Govt.'!T53+'State &amp; Local Govt.'!V37</f>
        <v>4485298</v>
      </c>
      <c r="U44" s="23">
        <f>'Federal Govt.'!U53+'State &amp; Local Govt.'!W37</f>
        <v>4685213</v>
      </c>
      <c r="V44" s="23">
        <f>'Federal Govt.'!V53+'State &amp; Local Govt.'!X37</f>
        <v>4943452</v>
      </c>
      <c r="W44" s="23">
        <f>'Federal Govt.'!W53+'State &amp; Local Govt.'!Y37</f>
        <v>5129442</v>
      </c>
      <c r="X44" s="23">
        <f>'Federal Govt.'!X53+'State &amp; Local Govt.'!Z37</f>
        <v>5327095</v>
      </c>
      <c r="Y44" s="23">
        <f>'Federal Govt.'!Y53+'State &amp; Local Govt.'!AA37</f>
        <v>5514736</v>
      </c>
      <c r="Z44" s="23">
        <f>'Federal Govt.'!Z53+'State &amp; Local Govt.'!AB37</f>
        <v>5814009</v>
      </c>
      <c r="AA44" s="23">
        <f>'Federal Govt.'!AA53+'State &amp; Local Govt.'!AC37</f>
        <v>6159654</v>
      </c>
      <c r="AB44" s="23">
        <f>'Federal Govt.'!AB53+'State &amp; Local Govt.'!AD37</f>
        <v>6440696</v>
      </c>
      <c r="AC44" s="23">
        <f>'Federal Govt.'!AC53+'State &amp; Local Govt.'!AE37</f>
        <v>6733022</v>
      </c>
      <c r="AD44" s="23">
        <f>'Federal Govt.'!AD53+'State &amp; Local Govt.'!AF37</f>
        <v>7039832</v>
      </c>
      <c r="AE44" s="23">
        <f>'Federal Govt.'!AE53+'State &amp; Local Govt.'!AG37</f>
        <v>7484284</v>
      </c>
      <c r="AF44" s="23">
        <f>'Federal Govt.'!AF53+'State &amp; Local Govt.'!AH37</f>
        <v>8311431</v>
      </c>
      <c r="AG44" s="23">
        <f>'Federal Govt.'!AG53+'State &amp; Local Govt.'!AI37</f>
        <v>9125728</v>
      </c>
      <c r="AH44" s="23">
        <f>'Federal Govt.'!AH53+'State &amp; Local Govt.'!AJ37</f>
        <v>10045404</v>
      </c>
      <c r="AI44" s="23">
        <f>'Federal Govt.'!AI53+'State &amp; Local Govt.'!AK37</f>
        <v>10641409</v>
      </c>
      <c r="AJ44" s="23">
        <f>'Federal Govt.'!AJ53+'State &amp; Local Govt.'!AL37</f>
        <v>11078947</v>
      </c>
      <c r="AK44" s="23">
        <f>'Federal Govt.'!AK53+'State &amp; Local Govt.'!AM37</f>
        <v>11317529</v>
      </c>
      <c r="AL44" s="23">
        <f>'Federal Govt.'!AL53+'State &amp; Local Govt.'!AN37</f>
        <v>11836688</v>
      </c>
      <c r="AM44" s="23">
        <f>'Federal Govt.'!AM53+'State &amp; Local Govt.'!AO37</f>
        <v>12407745</v>
      </c>
      <c r="AN44" s="23">
        <f>'Federal Govt.'!AN53+'State &amp; Local Govt.'!AP37</f>
        <v>12716876</v>
      </c>
      <c r="AO44" s="23">
        <f>'Federal Govt.'!AO53+'State &amp; Local Govt.'!AQ37</f>
        <v>13106989</v>
      </c>
      <c r="AP44" s="23">
        <f>'Federal Govt.'!AP53+'State &amp; Local Govt.'!AR37</f>
        <v>13347733</v>
      </c>
      <c r="AQ44" s="23">
        <f>'Federal Govt.'!AQ53+'State &amp; Local Govt.'!AS37</f>
        <v>13544808</v>
      </c>
    </row>
    <row r="45" spans="1:45">
      <c r="B45" s="4" t="s">
        <v>737</v>
      </c>
      <c r="C45" s="4" t="str">
        <f>D5</f>
        <v>ASSETS</v>
      </c>
      <c r="D45" s="12" t="s">
        <v>304</v>
      </c>
      <c r="E45" s="13" t="s">
        <v>262</v>
      </c>
      <c r="F45" s="14">
        <f t="shared" ref="F45:AQ45" si="0">F40+F44</f>
        <v>2493319</v>
      </c>
      <c r="G45" s="14">
        <f t="shared" si="0"/>
        <v>2848351</v>
      </c>
      <c r="H45" s="14">
        <f t="shared" si="0"/>
        <v>3185622</v>
      </c>
      <c r="I45" s="14">
        <f t="shared" si="0"/>
        <v>3444173</v>
      </c>
      <c r="J45" s="14">
        <f t="shared" si="0"/>
        <v>3637298</v>
      </c>
      <c r="K45" s="14">
        <f t="shared" si="0"/>
        <v>3798004</v>
      </c>
      <c r="L45" s="14">
        <f t="shared" si="0"/>
        <v>4046813</v>
      </c>
      <c r="M45" s="14">
        <f t="shared" si="0"/>
        <v>4340038</v>
      </c>
      <c r="N45" s="14">
        <f t="shared" si="0"/>
        <v>4633164</v>
      </c>
      <c r="O45" s="14">
        <f t="shared" si="0"/>
        <v>4885248</v>
      </c>
      <c r="P45" s="14">
        <f t="shared" si="0"/>
        <v>5226262</v>
      </c>
      <c r="Q45" s="14">
        <f t="shared" si="0"/>
        <v>5566614</v>
      </c>
      <c r="R45" s="14">
        <f t="shared" si="0"/>
        <v>5850358</v>
      </c>
      <c r="S45" s="14">
        <f t="shared" si="0"/>
        <v>6128587</v>
      </c>
      <c r="T45" s="14">
        <f t="shared" si="0"/>
        <v>6380152</v>
      </c>
      <c r="U45" s="14">
        <f t="shared" si="0"/>
        <v>6625641</v>
      </c>
      <c r="V45" s="14">
        <f t="shared" si="0"/>
        <v>7197183</v>
      </c>
      <c r="W45" s="14">
        <f t="shared" si="0"/>
        <v>7622178</v>
      </c>
      <c r="X45" s="14">
        <f t="shared" si="0"/>
        <v>8261311</v>
      </c>
      <c r="Y45" s="14">
        <f t="shared" si="0"/>
        <v>8916174</v>
      </c>
      <c r="Z45" s="14">
        <f t="shared" si="0"/>
        <v>9614425</v>
      </c>
      <c r="AA45" s="14">
        <f t="shared" si="0"/>
        <v>10242734</v>
      </c>
      <c r="AB45" s="14">
        <f t="shared" si="0"/>
        <v>10513776</v>
      </c>
      <c r="AC45" s="14">
        <f t="shared" si="0"/>
        <v>10776009</v>
      </c>
      <c r="AD45" s="14">
        <f t="shared" si="0"/>
        <v>11098472</v>
      </c>
      <c r="AE45" s="14">
        <f t="shared" si="0"/>
        <v>12006553</v>
      </c>
      <c r="AF45" s="14">
        <f t="shared" si="0"/>
        <v>13087900</v>
      </c>
      <c r="AG45" s="14">
        <f t="shared" si="0"/>
        <v>14369065</v>
      </c>
      <c r="AH45" s="14">
        <f t="shared" si="0"/>
        <v>15869126</v>
      </c>
      <c r="AI45" s="14">
        <f t="shared" si="0"/>
        <v>16666244</v>
      </c>
      <c r="AJ45" s="14">
        <f t="shared" si="0"/>
        <v>16706795</v>
      </c>
      <c r="AK45" s="14">
        <f t="shared" si="0"/>
        <v>17320143</v>
      </c>
      <c r="AL45" s="14">
        <f t="shared" si="0"/>
        <v>18132428</v>
      </c>
      <c r="AM45" s="14">
        <f t="shared" si="0"/>
        <v>18750080</v>
      </c>
      <c r="AN45" s="14">
        <f t="shared" si="0"/>
        <v>19494534</v>
      </c>
      <c r="AO45" s="14">
        <f t="shared" si="0"/>
        <v>20508674</v>
      </c>
      <c r="AP45" s="14">
        <f t="shared" si="0"/>
        <v>21108251</v>
      </c>
      <c r="AQ45" s="14">
        <f t="shared" si="0"/>
        <v>21613280</v>
      </c>
      <c r="AS45" s="11"/>
    </row>
    <row r="46" spans="1:45">
      <c r="A46" s="4" t="s">
        <v>739</v>
      </c>
      <c r="B46" s="4" t="s">
        <v>735</v>
      </c>
      <c r="D46" s="10" t="s">
        <v>648</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row>
    <row r="47" spans="1:45">
      <c r="B47" s="4" t="s">
        <v>736</v>
      </c>
      <c r="C47" s="4" t="str">
        <f>D66</f>
        <v>Liabilities</v>
      </c>
      <c r="D47" s="7" t="s">
        <v>379</v>
      </c>
      <c r="E47" s="4" t="s">
        <v>237</v>
      </c>
      <c r="F47" s="11">
        <f>'Federal Govt.'!F57</f>
        <v>4175</v>
      </c>
      <c r="G47" s="11">
        <f>'Federal Govt.'!G57</f>
        <v>5305</v>
      </c>
      <c r="H47" s="11">
        <f>'Federal Govt.'!H57</f>
        <v>5608</v>
      </c>
      <c r="I47" s="11">
        <f>'Federal Govt.'!I57</f>
        <v>5254</v>
      </c>
      <c r="J47" s="11">
        <f>'Federal Govt.'!J57</f>
        <v>5178</v>
      </c>
      <c r="K47" s="11">
        <f>'Federal Govt.'!K57</f>
        <v>4895</v>
      </c>
      <c r="L47" s="11">
        <f>'Federal Govt.'!L57</f>
        <v>5191</v>
      </c>
      <c r="M47" s="11">
        <f>'Federal Govt.'!M57</f>
        <v>5945</v>
      </c>
      <c r="N47" s="11">
        <f>'Federal Govt.'!N57</f>
        <v>6270</v>
      </c>
      <c r="O47" s="11">
        <f>'Federal Govt.'!O57</f>
        <v>6322</v>
      </c>
      <c r="P47" s="11">
        <f>'Federal Govt.'!P57</f>
        <v>6270</v>
      </c>
      <c r="Q47" s="11">
        <f>'Federal Govt.'!Q57</f>
        <v>6823</v>
      </c>
      <c r="R47" s="11">
        <f>'Federal Govt.'!R57</f>
        <v>6703</v>
      </c>
      <c r="S47" s="11">
        <f>'Federal Govt.'!S57</f>
        <v>7216</v>
      </c>
      <c r="T47" s="11">
        <f>'Federal Govt.'!T57</f>
        <v>6949</v>
      </c>
      <c r="U47" s="11">
        <f>'Federal Govt.'!U57</f>
        <v>7189</v>
      </c>
      <c r="V47" s="11">
        <f>'Federal Govt.'!V57</f>
        <v>7380</v>
      </c>
      <c r="W47" s="11">
        <f>'Federal Govt.'!W57</f>
        <v>7052</v>
      </c>
      <c r="X47" s="11">
        <f>'Federal Govt.'!X57</f>
        <v>6689</v>
      </c>
      <c r="Y47" s="11">
        <f>'Federal Govt.'!Y57</f>
        <v>6719</v>
      </c>
      <c r="Z47" s="11">
        <f>'Federal Govt.'!Z57</f>
        <v>6799</v>
      </c>
      <c r="AA47" s="11">
        <f>'Federal Govt.'!AA57</f>
        <v>6359</v>
      </c>
      <c r="AB47" s="11">
        <f>'Federal Govt.'!AB57</f>
        <v>6316</v>
      </c>
      <c r="AC47" s="11">
        <f>'Federal Govt.'!AC57</f>
        <v>6481</v>
      </c>
      <c r="AD47" s="11">
        <f>'Federal Govt.'!AD57</f>
        <v>7005</v>
      </c>
      <c r="AE47" s="11">
        <f>'Federal Govt.'!AE57</f>
        <v>7197</v>
      </c>
      <c r="AF47" s="11">
        <f>'Federal Govt.'!AF57</f>
        <v>7102</v>
      </c>
      <c r="AG47" s="11">
        <f>'Federal Govt.'!AG57</f>
        <v>7234</v>
      </c>
      <c r="AH47" s="11">
        <f>'Federal Govt.'!AH57</f>
        <v>7627</v>
      </c>
      <c r="AI47" s="11">
        <f>'Federal Govt.'!AI57</f>
        <v>7630</v>
      </c>
      <c r="AJ47" s="11">
        <f>'Federal Govt.'!AJ57</f>
        <v>55953</v>
      </c>
      <c r="AK47" s="11">
        <f>'Federal Govt.'!AK57</f>
        <v>54958</v>
      </c>
      <c r="AL47" s="11">
        <f>'Federal Govt.'!AL57</f>
        <v>55150</v>
      </c>
      <c r="AM47" s="11">
        <f>'Federal Govt.'!AM57</f>
        <v>54463</v>
      </c>
      <c r="AN47" s="11">
        <f>'Federal Govt.'!AN57</f>
        <v>54177</v>
      </c>
      <c r="AO47" s="11">
        <f>'Federal Govt.'!AO57</f>
        <v>52358</v>
      </c>
      <c r="AP47" s="11">
        <f>'Federal Govt.'!AP57</f>
        <v>49574</v>
      </c>
      <c r="AQ47" s="11">
        <f>'Federal Govt.'!AQ57</f>
        <v>49294</v>
      </c>
    </row>
    <row r="48" spans="1:45">
      <c r="B48" s="4" t="s">
        <v>736</v>
      </c>
      <c r="C48" s="4" t="str">
        <f>D66</f>
        <v>Liabilities</v>
      </c>
      <c r="D48" s="7" t="s">
        <v>104</v>
      </c>
      <c r="E48" s="4" t="s">
        <v>238</v>
      </c>
      <c r="F48" s="11">
        <f>'Federal Govt.'!F58</f>
        <v>1800</v>
      </c>
      <c r="G48" s="11">
        <f>'Federal Govt.'!G58</f>
        <v>3268</v>
      </c>
      <c r="H48" s="11">
        <f>'Federal Govt.'!H58</f>
        <v>3318</v>
      </c>
      <c r="I48" s="11">
        <f>'Federal Govt.'!I58</f>
        <v>4218</v>
      </c>
      <c r="J48" s="11">
        <f>'Federal Govt.'!J58</f>
        <v>4618</v>
      </c>
      <c r="K48" s="11">
        <f>'Federal Govt.'!K58</f>
        <v>4618</v>
      </c>
      <c r="L48" s="11">
        <f>'Federal Govt.'!L58</f>
        <v>4618</v>
      </c>
      <c r="M48" s="11">
        <f>'Federal Govt.'!M58</f>
        <v>5018</v>
      </c>
      <c r="N48" s="11">
        <f>'Federal Govt.'!N58</f>
        <v>5018</v>
      </c>
      <c r="O48" s="11">
        <f>'Federal Govt.'!O58</f>
        <v>5018</v>
      </c>
      <c r="P48" s="11">
        <f>'Federal Govt.'!P58</f>
        <v>8518</v>
      </c>
      <c r="Q48" s="11">
        <f>'Federal Govt.'!Q58</f>
        <v>8518</v>
      </c>
      <c r="R48" s="11">
        <f>'Federal Govt.'!R58</f>
        <v>10018</v>
      </c>
      <c r="S48" s="11">
        <f>'Federal Govt.'!S58</f>
        <v>10018</v>
      </c>
      <c r="T48" s="11">
        <f>'Federal Govt.'!T58</f>
        <v>8018</v>
      </c>
      <c r="U48" s="11">
        <f>'Federal Govt.'!U58</f>
        <v>8018</v>
      </c>
      <c r="V48" s="11">
        <f>'Federal Govt.'!V58</f>
        <v>10168</v>
      </c>
      <c r="W48" s="11">
        <f>'Federal Govt.'!W58</f>
        <v>9718</v>
      </c>
      <c r="X48" s="11">
        <f>'Federal Govt.'!X58</f>
        <v>9200</v>
      </c>
      <c r="Y48" s="11">
        <f>'Federal Govt.'!Y58</f>
        <v>9200</v>
      </c>
      <c r="Z48" s="11">
        <f>'Federal Govt.'!Z58</f>
        <v>7200</v>
      </c>
      <c r="AA48" s="11">
        <f>'Federal Govt.'!AA58</f>
        <v>3200</v>
      </c>
      <c r="AB48" s="11">
        <f>'Federal Govt.'!AB58</f>
        <v>2200</v>
      </c>
      <c r="AC48" s="11">
        <f>'Federal Govt.'!AC58</f>
        <v>2200</v>
      </c>
      <c r="AD48" s="11">
        <f>'Federal Govt.'!AD58</f>
        <v>2200</v>
      </c>
      <c r="AE48" s="11">
        <f>'Federal Govt.'!AE58</f>
        <v>2200</v>
      </c>
      <c r="AF48" s="11">
        <f>'Federal Govt.'!AF58</f>
        <v>2200</v>
      </c>
      <c r="AG48" s="11">
        <f>'Federal Govt.'!AG58</f>
        <v>2200</v>
      </c>
      <c r="AH48" s="11">
        <f>'Federal Govt.'!AH58</f>
        <v>2200</v>
      </c>
      <c r="AI48" s="11">
        <f>'Federal Govt.'!AI58</f>
        <v>2200</v>
      </c>
      <c r="AJ48" s="11">
        <f>'Federal Govt.'!AJ58</f>
        <v>5200</v>
      </c>
      <c r="AK48" s="11">
        <f>'Federal Govt.'!AK58</f>
        <v>5200</v>
      </c>
      <c r="AL48" s="11">
        <f>'Federal Govt.'!AL58</f>
        <v>5200</v>
      </c>
      <c r="AM48" s="11">
        <f>'Federal Govt.'!AM58</f>
        <v>5200</v>
      </c>
      <c r="AN48" s="11">
        <f>'Federal Govt.'!AN58</f>
        <v>5200</v>
      </c>
      <c r="AO48" s="11">
        <f>'Federal Govt.'!AO58</f>
        <v>5200</v>
      </c>
      <c r="AP48" s="11">
        <f>'Federal Govt.'!AP58</f>
        <v>5200</v>
      </c>
      <c r="AQ48" s="11">
        <f>'Federal Govt.'!AQ58</f>
        <v>5200</v>
      </c>
    </row>
    <row r="49" spans="2:43">
      <c r="B49" s="4" t="s">
        <v>736</v>
      </c>
      <c r="C49" s="4" t="str">
        <f>D66</f>
        <v>Liabilities</v>
      </c>
      <c r="D49" s="7" t="s">
        <v>105</v>
      </c>
      <c r="E49" s="4" t="s">
        <v>239</v>
      </c>
      <c r="F49" s="11">
        <f>'Federal Govt.'!F59</f>
        <v>10262</v>
      </c>
      <c r="G49" s="11">
        <f>'Federal Govt.'!G59</f>
        <v>10925</v>
      </c>
      <c r="H49" s="11">
        <f>'Federal Govt.'!H59</f>
        <v>11374</v>
      </c>
      <c r="I49" s="11">
        <f>'Federal Govt.'!I59</f>
        <v>11764</v>
      </c>
      <c r="J49" s="11">
        <f>'Federal Govt.'!J59</f>
        <v>12241</v>
      </c>
      <c r="K49" s="11">
        <f>'Federal Govt.'!K59</f>
        <v>12739</v>
      </c>
      <c r="L49" s="11">
        <f>'Federal Govt.'!L59</f>
        <v>13255</v>
      </c>
      <c r="M49" s="11">
        <f>'Federal Govt.'!M59</f>
        <v>13647</v>
      </c>
      <c r="N49" s="11">
        <f>'Federal Govt.'!N59</f>
        <v>14105</v>
      </c>
      <c r="O49" s="11">
        <f>'Federal Govt.'!O59</f>
        <v>14574</v>
      </c>
      <c r="P49" s="11">
        <f>'Federal Govt.'!P59</f>
        <v>15166</v>
      </c>
      <c r="Q49" s="11">
        <f>'Federal Govt.'!Q59</f>
        <v>15713</v>
      </c>
      <c r="R49" s="11">
        <f>'Federal Govt.'!R59</f>
        <v>16170</v>
      </c>
      <c r="S49" s="11">
        <f>'Federal Govt.'!S59</f>
        <v>16433</v>
      </c>
      <c r="T49" s="11">
        <f>'Federal Govt.'!T59</f>
        <v>16784</v>
      </c>
      <c r="U49" s="11">
        <f>'Federal Govt.'!U59</f>
        <v>17477</v>
      </c>
      <c r="V49" s="11">
        <f>'Federal Govt.'!V59</f>
        <v>18199</v>
      </c>
      <c r="W49" s="11">
        <f>'Federal Govt.'!W59</f>
        <v>18866</v>
      </c>
      <c r="X49" s="11">
        <f>'Federal Govt.'!X59</f>
        <v>19326</v>
      </c>
      <c r="Y49" s="11">
        <f>'Federal Govt.'!Y59</f>
        <v>19886</v>
      </c>
      <c r="Z49" s="11">
        <f>'Federal Govt.'!Z59</f>
        <v>20902</v>
      </c>
      <c r="AA49" s="11">
        <f>'Federal Govt.'!AA59</f>
        <v>23181</v>
      </c>
      <c r="AB49" s="11">
        <f>'Federal Govt.'!AB59</f>
        <v>24462</v>
      </c>
      <c r="AC49" s="11">
        <f>'Federal Govt.'!AC59</f>
        <v>25450</v>
      </c>
      <c r="AD49" s="11">
        <f>'Federal Govt.'!AD59</f>
        <v>26015</v>
      </c>
      <c r="AE49" s="11">
        <f>'Federal Govt.'!AE59</f>
        <v>26673</v>
      </c>
      <c r="AF49" s="11">
        <f>'Federal Govt.'!AF59</f>
        <v>27401</v>
      </c>
      <c r="AG49" s="11">
        <f>'Federal Govt.'!AG59</f>
        <v>28065</v>
      </c>
      <c r="AH49" s="11">
        <f>'Federal Govt.'!AH59</f>
        <v>27484</v>
      </c>
      <c r="AI49" s="11">
        <f>'Federal Govt.'!AI59</f>
        <v>26742</v>
      </c>
      <c r="AJ49" s="11">
        <f>'Federal Govt.'!AJ59</f>
        <v>26299</v>
      </c>
      <c r="AK49" s="11">
        <f>'Federal Govt.'!AK59</f>
        <v>25923</v>
      </c>
      <c r="AL49" s="11">
        <f>'Federal Govt.'!AL59</f>
        <v>25923</v>
      </c>
      <c r="AM49" s="11">
        <f>'Federal Govt.'!AM59</f>
        <v>25923</v>
      </c>
      <c r="AN49" s="11">
        <f>'Federal Govt.'!AN59</f>
        <v>25573</v>
      </c>
      <c r="AO49" s="11">
        <f>'Federal Govt.'!AO59</f>
        <v>25323</v>
      </c>
      <c r="AP49" s="11">
        <f>'Federal Govt.'!AP59</f>
        <v>25323</v>
      </c>
      <c r="AQ49" s="11">
        <f>'Federal Govt.'!AQ59</f>
        <v>25322</v>
      </c>
    </row>
    <row r="50" spans="2:43" outlineLevel="1">
      <c r="B50" s="4" t="s">
        <v>736</v>
      </c>
      <c r="C50" s="4" t="str">
        <f>D56</f>
        <v>Debt Securities</v>
      </c>
      <c r="D50" s="8" t="s">
        <v>22</v>
      </c>
      <c r="E50" s="4" t="s">
        <v>399</v>
      </c>
      <c r="F50" s="11">
        <f>'Federal Govt.'!F60+'Federal Govt.'!F62-'Federal Govt.'!F90-'Federal Govt.'!F91</f>
        <v>530638</v>
      </c>
      <c r="G50" s="11">
        <f>'Federal Govt.'!G60+'Federal Govt.'!G62-'Federal Govt.'!G90-'Federal Govt.'!G91</f>
        <v>596160</v>
      </c>
      <c r="H50" s="11">
        <f>'Federal Govt.'!H60+'Federal Govt.'!H62-'Federal Govt.'!H90-'Federal Govt.'!H91</f>
        <v>648012</v>
      </c>
      <c r="I50" s="11">
        <f>'Federal Govt.'!I60+'Federal Govt.'!I62-'Federal Govt.'!I90-'Federal Govt.'!I91</f>
        <v>756802</v>
      </c>
      <c r="J50" s="11">
        <f>'Federal Govt.'!J60+'Federal Govt.'!J62-'Federal Govt.'!J90-'Federal Govt.'!J91</f>
        <v>938346</v>
      </c>
      <c r="K50" s="11">
        <f>'Federal Govt.'!K60+'Federal Govt.'!K62-'Federal Govt.'!K90-'Federal Govt.'!K91</f>
        <v>1070288</v>
      </c>
      <c r="L50" s="11">
        <f>'Federal Govt.'!L60+'Federal Govt.'!L62-'Federal Govt.'!L90-'Federal Govt.'!L91</f>
        <v>1219205</v>
      </c>
      <c r="M50" s="11">
        <f>'Federal Govt.'!M60+'Federal Govt.'!M62-'Federal Govt.'!M90-'Federal Govt.'!M91</f>
        <v>1335381</v>
      </c>
      <c r="N50" s="11">
        <f>'Federal Govt.'!N60+'Federal Govt.'!N62-'Federal Govt.'!N90-'Federal Govt.'!N91</f>
        <v>1395978</v>
      </c>
      <c r="O50" s="11">
        <f>'Federal Govt.'!O60+'Federal Govt.'!O62-'Federal Govt.'!O90-'Federal Govt.'!O91</f>
        <v>1533461</v>
      </c>
      <c r="P50" s="11">
        <f>'Federal Govt.'!P60+'Federal Govt.'!P62-'Federal Govt.'!P90-'Federal Govt.'!P91</f>
        <v>1651964</v>
      </c>
      <c r="Q50" s="11">
        <f>'Federal Govt.'!Q60+'Federal Govt.'!Q62-'Federal Govt.'!Q90-'Federal Govt.'!Q91</f>
        <v>1800410</v>
      </c>
      <c r="R50" s="11">
        <f>'Federal Govt.'!R60+'Federal Govt.'!R62-'Federal Govt.'!R90-'Federal Govt.'!R91</f>
        <v>2075447</v>
      </c>
      <c r="S50" s="11">
        <f>'Federal Govt.'!S60+'Federal Govt.'!S62-'Federal Govt.'!S90-'Federal Govt.'!S91</f>
        <v>2353736</v>
      </c>
      <c r="T50" s="11">
        <f>'Federal Govt.'!T60+'Federal Govt.'!T62-'Federal Govt.'!T90-'Federal Govt.'!T91</f>
        <v>2566811</v>
      </c>
      <c r="U50" s="11">
        <f>'Federal Govt.'!U60+'Federal Govt.'!U62-'Federal Govt.'!U90-'Federal Govt.'!U91</f>
        <v>2788599</v>
      </c>
      <c r="V50" s="11">
        <f>'Federal Govt.'!V60+'Federal Govt.'!V62-'Federal Govt.'!V90-'Federal Govt.'!V91</f>
        <v>3060896</v>
      </c>
      <c r="W50" s="11">
        <f>'Federal Govt.'!W60+'Federal Govt.'!W62-'Federal Govt.'!W90-'Federal Govt.'!W91</f>
        <v>3228399</v>
      </c>
      <c r="X50" s="11">
        <f>'Federal Govt.'!X60+'Federal Govt.'!X62-'Federal Govt.'!X90-'Federal Govt.'!X91</f>
        <v>3286310</v>
      </c>
      <c r="Y50" s="11">
        <f>'Federal Govt.'!Y60+'Federal Govt.'!Y62-'Federal Govt.'!Y90-'Federal Govt.'!Y91</f>
        <v>3214975</v>
      </c>
      <c r="Z50" s="11">
        <f>'Federal Govt.'!Z60+'Federal Govt.'!Z62-'Federal Govt.'!Z90-'Federal Govt.'!Z91</f>
        <v>3101000</v>
      </c>
      <c r="AA50" s="11">
        <f>'Federal Govt.'!AA60+'Federal Govt.'!AA62-'Federal Govt.'!AA90-'Federal Govt.'!AA91</f>
        <v>2889165</v>
      </c>
      <c r="AB50" s="11">
        <f>'Federal Govt.'!AB60+'Federal Govt.'!AB62-'Federal Govt.'!AB90-'Federal Govt.'!AB91</f>
        <v>2805010</v>
      </c>
      <c r="AC50" s="11">
        <f>'Federal Govt.'!AC60+'Federal Govt.'!AC62-'Federal Govt.'!AC90-'Federal Govt.'!AC91</f>
        <v>3018789</v>
      </c>
      <c r="AD50" s="11">
        <f>'Federal Govt.'!AD60+'Federal Govt.'!AD62-'Federal Govt.'!AD90-'Federal Govt.'!AD91</f>
        <v>3373169</v>
      </c>
      <c r="AE50" s="11">
        <f>'Federal Govt.'!AE60+'Federal Govt.'!AE62-'Federal Govt.'!AE90-'Federal Govt.'!AE91</f>
        <v>3734577</v>
      </c>
      <c r="AF50" s="11">
        <f>'Federal Govt.'!AF60+'Federal Govt.'!AF62-'Federal Govt.'!AF90-'Federal Govt.'!AF91</f>
        <v>3911135</v>
      </c>
      <c r="AG50" s="11">
        <f>'Federal Govt.'!AG60+'Federal Govt.'!AG62-'Federal Govt.'!AG90-'Federal Govt.'!AG91</f>
        <v>4113332</v>
      </c>
      <c r="AH50" s="11">
        <f>'Federal Govt.'!AH60+'Federal Govt.'!AH62-'Federal Govt.'!AH90-'Federal Govt.'!AH91</f>
        <v>4215680</v>
      </c>
      <c r="AI50" s="11">
        <f>'Federal Govt.'!AI60+'Federal Govt.'!AI62-'Federal Govt.'!AI90-'Federal Govt.'!AI91</f>
        <v>5028063</v>
      </c>
      <c r="AJ50" s="11">
        <f>'Federal Govt.'!AJ60+'Federal Govt.'!AJ62-'Federal Govt.'!AJ90-'Federal Govt.'!AJ91</f>
        <v>6794884</v>
      </c>
      <c r="AK50" s="11">
        <f>'Federal Govt.'!AK60+'Federal Govt.'!AK62-'Federal Govt.'!AK90-'Federal Govt.'!AK91</f>
        <v>8260824</v>
      </c>
      <c r="AL50" s="11">
        <f>'Federal Govt.'!AL60+'Federal Govt.'!AL62-'Federal Govt.'!AL90-'Federal Govt.'!AL91</f>
        <v>9387283</v>
      </c>
      <c r="AM50" s="11">
        <f>'Federal Govt.'!AM60+'Federal Govt.'!AM62-'Federal Govt.'!AM90-'Federal Govt.'!AM91</f>
        <v>10488867</v>
      </c>
      <c r="AN50" s="11">
        <f>'Federal Govt.'!AN60+'Federal Govt.'!AN62-'Federal Govt.'!AN90-'Federal Govt.'!AN91</f>
        <v>11188410</v>
      </c>
      <c r="AO50" s="11">
        <f>'Federal Govt.'!AO60+'Federal Govt.'!AO62-'Federal Govt.'!AO90-'Federal Govt.'!AO91</f>
        <v>11965345</v>
      </c>
      <c r="AP50" s="11">
        <f>'Federal Govt.'!AP60+'Federal Govt.'!AP62-'Federal Govt.'!AP90-'Federal Govt.'!AP91</f>
        <v>12274114</v>
      </c>
      <c r="AQ50" s="11">
        <f>'Federal Govt.'!AQ60+'Federal Govt.'!AQ62-'Federal Govt.'!AQ90-'Federal Govt.'!AQ91</f>
        <v>13243617</v>
      </c>
    </row>
    <row r="51" spans="2:43" outlineLevel="1">
      <c r="B51" s="4" t="s">
        <v>736</v>
      </c>
      <c r="C51" s="4" t="str">
        <f>D56</f>
        <v>Debt Securities</v>
      </c>
      <c r="D51" s="8" t="s">
        <v>279</v>
      </c>
      <c r="E51" s="4" t="s">
        <v>397</v>
      </c>
      <c r="F51" s="11">
        <f>'Federal Govt.'!F63+'Federal Govt.'!F91+'Federal Govt.'!F61</f>
        <v>80894</v>
      </c>
      <c r="G51" s="11">
        <f>'Federal Govt.'!G63+'Federal Govt.'!G91+'Federal Govt.'!G61</f>
        <v>96923</v>
      </c>
      <c r="H51" s="11">
        <f>'Federal Govt.'!H63+'Federal Govt.'!H91+'Federal Govt.'!H61</f>
        <v>112110</v>
      </c>
      <c r="I51" s="11">
        <f>'Federal Govt.'!I63+'Federal Govt.'!I91+'Federal Govt.'!I61</f>
        <v>134365</v>
      </c>
      <c r="J51" s="11">
        <f>'Federal Govt.'!J63+'Federal Govt.'!J91+'Federal Govt.'!J61</f>
        <v>157778</v>
      </c>
      <c r="K51" s="11">
        <f>'Federal Govt.'!K63+'Federal Govt.'!K91+'Federal Govt.'!K61</f>
        <v>193295</v>
      </c>
      <c r="L51" s="11">
        <f>'Federal Govt.'!L63+'Federal Govt.'!L91+'Federal Govt.'!L61</f>
        <v>238651</v>
      </c>
      <c r="M51" s="11">
        <f>'Federal Govt.'!M63+'Federal Govt.'!M91+'Federal Govt.'!M61</f>
        <v>291245</v>
      </c>
      <c r="N51" s="11">
        <f>'Federal Govt.'!N63+'Federal Govt.'!N91+'Federal Govt.'!N61</f>
        <v>353255</v>
      </c>
      <c r="O51" s="11">
        <f>'Federal Govt.'!O63+'Federal Govt.'!O91+'Federal Govt.'!O61</f>
        <v>396933</v>
      </c>
      <c r="P51" s="11">
        <f>'Federal Govt.'!P63+'Federal Govt.'!P91+'Federal Govt.'!P61</f>
        <v>434377</v>
      </c>
      <c r="Q51" s="11">
        <f>'Federal Govt.'!Q63+'Federal Govt.'!Q91+'Federal Govt.'!Q61</f>
        <v>484895</v>
      </c>
      <c r="R51" s="11">
        <f>'Federal Govt.'!R63+'Federal Govt.'!R91+'Federal Govt.'!R61</f>
        <v>514582</v>
      </c>
      <c r="S51" s="11">
        <f>'Federal Govt.'!S63+'Federal Govt.'!S91+'Federal Govt.'!S61</f>
        <v>587579</v>
      </c>
      <c r="T51" s="11">
        <f>'Federal Govt.'!T63+'Federal Govt.'!T91+'Federal Govt.'!T61</f>
        <v>649063</v>
      </c>
      <c r="U51" s="11">
        <f>'Federal Govt.'!U63+'Federal Govt.'!U91+'Federal Govt.'!U61</f>
        <v>681253</v>
      </c>
      <c r="V51" s="11">
        <f>'Federal Govt.'!V63+'Federal Govt.'!V91+'Federal Govt.'!V61</f>
        <v>712899</v>
      </c>
      <c r="W51" s="11">
        <f>'Federal Govt.'!W63+'Federal Govt.'!W91+'Federal Govt.'!W61</f>
        <v>749227</v>
      </c>
      <c r="X51" s="11">
        <f>'Federal Govt.'!X63+'Federal Govt.'!X91+'Federal Govt.'!X61</f>
        <v>800133</v>
      </c>
      <c r="Y51" s="11">
        <f>'Federal Govt.'!Y63+'Federal Govt.'!Y91+'Federal Govt.'!Y61</f>
        <v>824099</v>
      </c>
      <c r="Z51" s="11">
        <f>'Federal Govt.'!Z63+'Federal Govt.'!Z91+'Federal Govt.'!Z61</f>
        <v>862258</v>
      </c>
      <c r="AA51" s="11">
        <f>'Federal Govt.'!AA63+'Federal Govt.'!AA91+'Federal Govt.'!AA61</f>
        <v>882834</v>
      </c>
      <c r="AB51" s="11">
        <f>'Federal Govt.'!AB63+'Federal Govt.'!AB91+'Federal Govt.'!AB61</f>
        <v>905046</v>
      </c>
      <c r="AC51" s="11">
        <f>'Federal Govt.'!AC63+'Federal Govt.'!AC91+'Federal Govt.'!AC61</f>
        <v>929969</v>
      </c>
      <c r="AD51" s="11">
        <f>'Federal Govt.'!AD63+'Federal Govt.'!AD91+'Federal Govt.'!AD61</f>
        <v>946370</v>
      </c>
      <c r="AE51" s="11">
        <f>'Federal Govt.'!AE63+'Federal Govt.'!AE91+'Federal Govt.'!AE61</f>
        <v>966028</v>
      </c>
      <c r="AF51" s="11">
        <f>'Federal Govt.'!AF63+'Federal Govt.'!AF91+'Federal Govt.'!AF61</f>
        <v>1015405</v>
      </c>
      <c r="AG51" s="11">
        <f>'Federal Govt.'!AG63+'Federal Govt.'!AG91+'Federal Govt.'!AG61</f>
        <v>1035858</v>
      </c>
      <c r="AH51" s="11">
        <f>'Federal Govt.'!AH63+'Federal Govt.'!AH91+'Federal Govt.'!AH61</f>
        <v>1059570</v>
      </c>
      <c r="AI51" s="11">
        <f>'Federal Govt.'!AI63+'Federal Govt.'!AI91+'Federal Govt.'!AI61</f>
        <v>1098182</v>
      </c>
      <c r="AJ51" s="11">
        <f>'Federal Govt.'!AJ63+'Federal Govt.'!AJ91+'Federal Govt.'!AJ61</f>
        <v>1155569</v>
      </c>
      <c r="AK51" s="11">
        <f>'Federal Govt.'!AK63+'Federal Govt.'!AK91+'Federal Govt.'!AK61</f>
        <v>1228837</v>
      </c>
      <c r="AL51" s="11">
        <f>'Federal Govt.'!AL63+'Federal Govt.'!AL91+'Federal Govt.'!AL61</f>
        <v>1306758</v>
      </c>
      <c r="AM51" s="11">
        <f>'Federal Govt.'!AM63+'Federal Govt.'!AM91+'Federal Govt.'!AM61</f>
        <v>1396167</v>
      </c>
      <c r="AN51" s="11">
        <f>'Federal Govt.'!AN63+'Federal Govt.'!AN91+'Federal Govt.'!AN61</f>
        <v>1345769</v>
      </c>
      <c r="AO51" s="11">
        <f>'Federal Govt.'!AO63+'Federal Govt.'!AO91+'Federal Govt.'!AO61</f>
        <v>1550493</v>
      </c>
      <c r="AP51" s="11">
        <f>'Federal Govt.'!AP63+'Federal Govt.'!AP91+'Federal Govt.'!AP61</f>
        <v>1458977</v>
      </c>
      <c r="AQ51" s="11">
        <f>'Federal Govt.'!AQ63+'Federal Govt.'!AQ91+'Federal Govt.'!AQ61</f>
        <v>1687364</v>
      </c>
    </row>
    <row r="52" spans="2:43" outlineLevel="1">
      <c r="B52" s="4" t="s">
        <v>736</v>
      </c>
      <c r="C52" s="4" t="str">
        <f>D56</f>
        <v>Debt Securities</v>
      </c>
      <c r="D52" s="8" t="s">
        <v>75</v>
      </c>
      <c r="E52" s="4" t="s">
        <v>311</v>
      </c>
      <c r="F52" s="11">
        <f>'State &amp; Local Govt.'!H41</f>
        <v>292639</v>
      </c>
      <c r="G52" s="11">
        <f>'State &amp; Local Govt.'!I41</f>
        <v>314350</v>
      </c>
      <c r="H52" s="11">
        <f>'State &amp; Local Govt.'!J41</f>
        <v>336055</v>
      </c>
      <c r="I52" s="11">
        <f>'State &amp; Local Govt.'!K41</f>
        <v>371580</v>
      </c>
      <c r="J52" s="11">
        <f>'State &amp; Local Govt.'!L41</f>
        <v>418307</v>
      </c>
      <c r="K52" s="11">
        <f>'State &amp; Local Govt.'!M41</f>
        <v>466001</v>
      </c>
      <c r="L52" s="11">
        <f>'State &amp; Local Govt.'!N41</f>
        <v>529820</v>
      </c>
      <c r="M52" s="11">
        <f>'State &amp; Local Govt.'!O41</f>
        <v>672790</v>
      </c>
      <c r="N52" s="11">
        <f>'State &amp; Local Govt.'!P41</f>
        <v>759771</v>
      </c>
      <c r="O52" s="11">
        <f>'State &amp; Local Govt.'!Q41</f>
        <v>827300</v>
      </c>
      <c r="P52" s="11">
        <f>'State &amp; Local Govt.'!R41</f>
        <v>888901</v>
      </c>
      <c r="Q52" s="11">
        <f>'State &amp; Local Govt.'!S41</f>
        <v>949324</v>
      </c>
      <c r="R52" s="11">
        <f>'State &amp; Local Govt.'!T41</f>
        <v>997017</v>
      </c>
      <c r="S52" s="11">
        <f>'State &amp; Local Govt.'!U41</f>
        <v>1068640</v>
      </c>
      <c r="T52" s="11">
        <f>'State &amp; Local Govt.'!V41</f>
        <v>1117944</v>
      </c>
      <c r="U52" s="11">
        <f>'State &amp; Local Govt.'!W41</f>
        <v>1118240</v>
      </c>
      <c r="V52" s="11">
        <f>'State &amp; Local Govt.'!X41</f>
        <v>1065000</v>
      </c>
      <c r="W52" s="11">
        <f>'State &amp; Local Govt.'!Y41</f>
        <v>1027422</v>
      </c>
      <c r="X52" s="11">
        <f>'State &amp; Local Govt.'!Z41</f>
        <v>1030278</v>
      </c>
      <c r="Y52" s="11">
        <f>'State &amp; Local Govt.'!AA41</f>
        <v>1105653</v>
      </c>
      <c r="Z52" s="11">
        <f>'State &amp; Local Govt.'!AB41</f>
        <v>1158483</v>
      </c>
      <c r="AA52" s="11">
        <f>'State &amp; Local Govt.'!AC41</f>
        <v>1176256</v>
      </c>
      <c r="AB52" s="11">
        <f>'State &amp; Local Govt.'!AD41</f>
        <v>1244765</v>
      </c>
      <c r="AC52" s="11">
        <f>'State &amp; Local Govt.'!AE41</f>
        <v>1361363</v>
      </c>
      <c r="AD52" s="11">
        <f>'State &amp; Local Govt.'!AF41</f>
        <v>1514891</v>
      </c>
      <c r="AE52" s="11">
        <f>'State &amp; Local Govt.'!AG41</f>
        <v>2380403</v>
      </c>
      <c r="AF52" s="11">
        <f>'State &amp; Local Govt.'!AH41</f>
        <v>2568833</v>
      </c>
      <c r="AG52" s="11">
        <f>'State &amp; Local Govt.'!AI41</f>
        <v>2674099</v>
      </c>
      <c r="AH52" s="11">
        <f>'State &amp; Local Govt.'!AJ41</f>
        <v>2850519</v>
      </c>
      <c r="AI52" s="11">
        <f>'State &amp; Local Govt.'!AK41</f>
        <v>2936821</v>
      </c>
      <c r="AJ52" s="11">
        <f>'State &amp; Local Govt.'!AL41</f>
        <v>2999442</v>
      </c>
      <c r="AK52" s="11">
        <f>'State &amp; Local Govt.'!AM41</f>
        <v>3089482</v>
      </c>
      <c r="AL52" s="11">
        <f>'State &amp; Local Govt.'!AN41</f>
        <v>3088484</v>
      </c>
      <c r="AM52" s="11">
        <f>'State &amp; Local Govt.'!AO41</f>
        <v>3103111</v>
      </c>
      <c r="AN52" s="11">
        <f>'State &amp; Local Govt.'!AP41</f>
        <v>3077468</v>
      </c>
      <c r="AO52" s="11">
        <f>'State &amp; Local Govt.'!AQ41</f>
        <v>3019330</v>
      </c>
      <c r="AP52" s="11">
        <f>'State &amp; Local Govt.'!AR41</f>
        <v>3023978</v>
      </c>
      <c r="AQ52" s="11">
        <f>'State &amp; Local Govt.'!AS41</f>
        <v>3041050</v>
      </c>
    </row>
    <row r="53" spans="2:43" outlineLevel="1">
      <c r="B53" s="4" t="s">
        <v>736</v>
      </c>
      <c r="C53" s="4" t="str">
        <f>D56</f>
        <v>Debt Securities</v>
      </c>
      <c r="D53" s="8" t="s">
        <v>301</v>
      </c>
      <c r="E53" s="4" t="s">
        <v>297</v>
      </c>
      <c r="F53" s="11">
        <f>'State &amp; Local Govt.'!H42</f>
        <v>3867</v>
      </c>
      <c r="G53" s="11">
        <f>'State &amp; Local Govt.'!I42</f>
        <v>4025</v>
      </c>
      <c r="H53" s="11">
        <f>'State &amp; Local Govt.'!J42</f>
        <v>3995</v>
      </c>
      <c r="I53" s="11">
        <f>'State &amp; Local Govt.'!K42</f>
        <v>3848</v>
      </c>
      <c r="J53" s="11">
        <f>'State &amp; Local Govt.'!L42</f>
        <v>2483</v>
      </c>
      <c r="K53" s="11">
        <f>'State &amp; Local Govt.'!M42</f>
        <v>2264</v>
      </c>
      <c r="L53" s="11">
        <f>'State &amp; Local Govt.'!N42</f>
        <v>1278</v>
      </c>
      <c r="M53" s="11">
        <f>'State &amp; Local Govt.'!O42</f>
        <v>1196</v>
      </c>
      <c r="N53" s="11">
        <f>'State &amp; Local Govt.'!P42</f>
        <v>606</v>
      </c>
      <c r="O53" s="11">
        <f>'State &amp; Local Govt.'!Q42</f>
        <v>742</v>
      </c>
      <c r="P53" s="11">
        <f>'State &amp; Local Govt.'!R42</f>
        <v>403</v>
      </c>
      <c r="Q53" s="11">
        <f>'State &amp; Local Govt.'!S42</f>
        <v>486</v>
      </c>
      <c r="R53" s="11">
        <f>'State &amp; Local Govt.'!T42</f>
        <v>487</v>
      </c>
      <c r="S53" s="11">
        <f>'State &amp; Local Govt.'!U42</f>
        <v>534</v>
      </c>
      <c r="T53" s="11">
        <f>'State &amp; Local Govt.'!V42</f>
        <v>617</v>
      </c>
      <c r="U53" s="11">
        <f>'State &amp; Local Govt.'!W42</f>
        <v>845</v>
      </c>
      <c r="V53" s="11">
        <f>'State &amp; Local Govt.'!X42</f>
        <v>1131</v>
      </c>
      <c r="W53" s="11">
        <f>'State &amp; Local Govt.'!Y42</f>
        <v>1297</v>
      </c>
      <c r="X53" s="11">
        <f>'State &amp; Local Govt.'!Z42</f>
        <v>2059</v>
      </c>
      <c r="Y53" s="11">
        <f>'State &amp; Local Govt.'!AA42</f>
        <v>2227</v>
      </c>
      <c r="Z53" s="11">
        <f>'State &amp; Local Govt.'!AB42</f>
        <v>3241</v>
      </c>
      <c r="AA53" s="11">
        <f>'State &amp; Local Govt.'!AC42</f>
        <v>2836</v>
      </c>
      <c r="AB53" s="11">
        <f>'State &amp; Local Govt.'!AD42</f>
        <v>1779</v>
      </c>
      <c r="AC53" s="11">
        <f>'State &amp; Local Govt.'!AE42</f>
        <v>822</v>
      </c>
      <c r="AD53" s="11">
        <f>'State &amp; Local Govt.'!AF42</f>
        <v>851</v>
      </c>
      <c r="AE53" s="11">
        <f>'State &amp; Local Govt.'!AG42</f>
        <v>8253</v>
      </c>
      <c r="AF53" s="11">
        <f>'State &amp; Local Govt.'!AH42</f>
        <v>1555</v>
      </c>
      <c r="AG53" s="11">
        <f>'State &amp; Local Govt.'!AI42</f>
        <v>1815</v>
      </c>
      <c r="AH53" s="11">
        <f>'State &amp; Local Govt.'!AJ42</f>
        <v>1431</v>
      </c>
      <c r="AI53" s="11">
        <f>'State &amp; Local Govt.'!AK42</f>
        <v>1318</v>
      </c>
      <c r="AJ53" s="11">
        <f>'State &amp; Local Govt.'!AL42</f>
        <v>1049</v>
      </c>
      <c r="AK53" s="11">
        <f>'State &amp; Local Govt.'!AM42</f>
        <v>1680</v>
      </c>
      <c r="AL53" s="11">
        <f>'State &amp; Local Govt.'!AN42</f>
        <v>2214</v>
      </c>
      <c r="AM53" s="11">
        <f>'State &amp; Local Govt.'!AO42</f>
        <v>745</v>
      </c>
      <c r="AN53" s="11">
        <f>'State &amp; Local Govt.'!AP42</f>
        <v>2253</v>
      </c>
      <c r="AO53" s="11">
        <f>'State &amp; Local Govt.'!AQ42</f>
        <v>2363</v>
      </c>
      <c r="AP53" s="11">
        <f>'State &amp; Local Govt.'!AR42</f>
        <v>2220</v>
      </c>
      <c r="AQ53" s="11">
        <f>'State &amp; Local Govt.'!AS42</f>
        <v>2444</v>
      </c>
    </row>
    <row r="54" spans="2:43" outlineLevel="1">
      <c r="B54" s="4" t="s">
        <v>736</v>
      </c>
      <c r="C54" s="4" t="str">
        <f>D56</f>
        <v>Debt Securities</v>
      </c>
      <c r="D54" s="8" t="s">
        <v>622</v>
      </c>
      <c r="E54" s="4" t="s">
        <v>242</v>
      </c>
      <c r="F54" s="11">
        <f>'Federal Govt.'!F65</f>
        <v>3063</v>
      </c>
      <c r="G54" s="11">
        <f>'Federal Govt.'!G65</f>
        <v>2724</v>
      </c>
      <c r="H54" s="11">
        <f>'Federal Govt.'!H65</f>
        <v>2445</v>
      </c>
      <c r="I54" s="11">
        <f>'Federal Govt.'!I65</f>
        <v>2256</v>
      </c>
      <c r="J54" s="11">
        <f>'Federal Govt.'!J65</f>
        <v>2133</v>
      </c>
      <c r="K54" s="11">
        <f>'Federal Govt.'!K65</f>
        <v>2068</v>
      </c>
      <c r="L54" s="11">
        <f>'Federal Govt.'!L65</f>
        <v>2028</v>
      </c>
      <c r="M54" s="11">
        <f>'Federal Govt.'!M65</f>
        <v>2372</v>
      </c>
      <c r="N54" s="11">
        <f>'Federal Govt.'!N65</f>
        <v>2849</v>
      </c>
      <c r="O54" s="11">
        <f>'Federal Govt.'!O65</f>
        <v>12176</v>
      </c>
      <c r="P54" s="11">
        <f>'Federal Govt.'!P65</f>
        <v>25342</v>
      </c>
      <c r="Q54" s="11">
        <f>'Federal Govt.'!Q65</f>
        <v>32603</v>
      </c>
      <c r="R54" s="11">
        <f>'Federal Govt.'!R65</f>
        <v>17602</v>
      </c>
      <c r="S54" s="11">
        <f>'Federal Govt.'!S65</f>
        <v>18119</v>
      </c>
      <c r="T54" s="11">
        <f>'Federal Govt.'!T65</f>
        <v>24654</v>
      </c>
      <c r="U54" s="11">
        <f>'Federal Govt.'!U65</f>
        <v>28162</v>
      </c>
      <c r="V54" s="11">
        <f>'Federal Govt.'!V65</f>
        <v>26940</v>
      </c>
      <c r="W54" s="11">
        <f>'Federal Govt.'!W65</f>
        <v>27437</v>
      </c>
      <c r="X54" s="11">
        <f>'Federal Govt.'!X65</f>
        <v>26089</v>
      </c>
      <c r="Y54" s="11">
        <f>'Federal Govt.'!Y65</f>
        <v>25455</v>
      </c>
      <c r="Z54" s="11">
        <f>'Federal Govt.'!Z65</f>
        <v>28276</v>
      </c>
      <c r="AA54" s="11">
        <f>'Federal Govt.'!AA65</f>
        <v>27621</v>
      </c>
      <c r="AB54" s="11">
        <f>'Federal Govt.'!AB65</f>
        <v>26960</v>
      </c>
      <c r="AC54" s="11">
        <f>'Federal Govt.'!AC65</f>
        <v>27170</v>
      </c>
      <c r="AD54" s="11">
        <f>'Federal Govt.'!AD65</f>
        <v>27023</v>
      </c>
      <c r="AE54" s="11">
        <f>'Federal Govt.'!AE65</f>
        <v>24183</v>
      </c>
      <c r="AF54" s="11">
        <f>'Federal Govt.'!AF65</f>
        <v>23636</v>
      </c>
      <c r="AG54" s="11">
        <f>'Federal Govt.'!AG65</f>
        <v>23385</v>
      </c>
      <c r="AH54" s="11">
        <f>'Federal Govt.'!AH65</f>
        <v>22953</v>
      </c>
      <c r="AI54" s="11">
        <f>'Federal Govt.'!AI65</f>
        <v>23098</v>
      </c>
      <c r="AJ54" s="11">
        <f>'Federal Govt.'!AJ65</f>
        <v>23202</v>
      </c>
      <c r="AK54" s="11">
        <f>'Federal Govt.'!AK65</f>
        <v>23971</v>
      </c>
      <c r="AL54" s="11">
        <f>'Federal Govt.'!AL65</f>
        <v>24982</v>
      </c>
      <c r="AM54" s="11">
        <f>'Federal Govt.'!AM65</f>
        <v>24394</v>
      </c>
      <c r="AN54" s="11">
        <f>'Federal Govt.'!AN65</f>
        <v>25098</v>
      </c>
      <c r="AO54" s="11">
        <f>'Federal Govt.'!AO65</f>
        <v>23857</v>
      </c>
      <c r="AP54" s="11">
        <f>'Federal Govt.'!AP65</f>
        <v>24095</v>
      </c>
      <c r="AQ54" s="11">
        <f>'Federal Govt.'!AQ65</f>
        <v>24363</v>
      </c>
    </row>
    <row r="55" spans="2:43" outlineLevel="1">
      <c r="B55" s="4" t="s">
        <v>736</v>
      </c>
      <c r="C55" s="4" t="str">
        <f>D56</f>
        <v>Debt Securities</v>
      </c>
      <c r="D55" s="8" t="s">
        <v>624</v>
      </c>
      <c r="E55" s="4" t="s">
        <v>243</v>
      </c>
      <c r="F55" s="11">
        <f>'Federal Govt.'!F68</f>
        <v>2007</v>
      </c>
      <c r="G55" s="11">
        <f>'Federal Govt.'!G68</f>
        <v>1849</v>
      </c>
      <c r="H55" s="11">
        <f>'Federal Govt.'!H68</f>
        <v>1725</v>
      </c>
      <c r="I55" s="11">
        <f>'Federal Govt.'!I68</f>
        <v>1187</v>
      </c>
      <c r="J55" s="11">
        <f>'Federal Govt.'!J68</f>
        <v>1187</v>
      </c>
      <c r="K55" s="11">
        <f>'Federal Govt.'!K68</f>
        <v>1187</v>
      </c>
      <c r="L55" s="11">
        <f>'Federal Govt.'!L68</f>
        <v>1187</v>
      </c>
      <c r="M55" s="11">
        <f>'Federal Govt.'!M68</f>
        <v>1187</v>
      </c>
      <c r="N55" s="11">
        <f>'Federal Govt.'!N68</f>
        <v>1052</v>
      </c>
      <c r="O55" s="11">
        <f>'Federal Govt.'!O68</f>
        <v>0</v>
      </c>
      <c r="P55" s="11">
        <f>'Federal Govt.'!P68</f>
        <v>0</v>
      </c>
      <c r="Q55" s="11">
        <f>'Federal Govt.'!Q68</f>
        <v>0</v>
      </c>
      <c r="R55" s="11">
        <f>'Federal Govt.'!R68</f>
        <v>0</v>
      </c>
      <c r="S55" s="11">
        <f>'Federal Govt.'!S68</f>
        <v>0</v>
      </c>
      <c r="T55" s="11">
        <f>'Federal Govt.'!T68</f>
        <v>0</v>
      </c>
      <c r="U55" s="11">
        <f>'Federal Govt.'!U68</f>
        <v>0</v>
      </c>
      <c r="V55" s="11">
        <f>'Federal Govt.'!V68</f>
        <v>0</v>
      </c>
      <c r="W55" s="11">
        <f>'Federal Govt.'!W68</f>
        <v>0</v>
      </c>
      <c r="X55" s="11">
        <f>'Federal Govt.'!X68</f>
        <v>0</v>
      </c>
      <c r="Y55" s="11">
        <f>'Federal Govt.'!Y68</f>
        <v>0</v>
      </c>
      <c r="Z55" s="11">
        <f>'Federal Govt.'!Z68</f>
        <v>0</v>
      </c>
      <c r="AA55" s="11">
        <f>'Federal Govt.'!AA68</f>
        <v>0</v>
      </c>
      <c r="AB55" s="11">
        <f>'Federal Govt.'!AB68</f>
        <v>0</v>
      </c>
      <c r="AC55" s="11">
        <f>'Federal Govt.'!AC68</f>
        <v>0</v>
      </c>
      <c r="AD55" s="11">
        <f>'Federal Govt.'!AD68</f>
        <v>0</v>
      </c>
      <c r="AE55" s="11">
        <f>'Federal Govt.'!AE68</f>
        <v>0</v>
      </c>
      <c r="AF55" s="11">
        <f>'Federal Govt.'!AF68</f>
        <v>0</v>
      </c>
      <c r="AG55" s="11">
        <f>'Federal Govt.'!AG68</f>
        <v>0</v>
      </c>
      <c r="AH55" s="11">
        <f>'Federal Govt.'!AH68</f>
        <v>0</v>
      </c>
      <c r="AI55" s="11">
        <f>'Federal Govt.'!AI68</f>
        <v>0</v>
      </c>
      <c r="AJ55" s="11">
        <f>'Federal Govt.'!AJ68</f>
        <v>0</v>
      </c>
      <c r="AK55" s="11">
        <f>'Federal Govt.'!AK68</f>
        <v>0</v>
      </c>
      <c r="AL55" s="11">
        <f>'Federal Govt.'!AL68</f>
        <v>0</v>
      </c>
      <c r="AM55" s="11">
        <f>'Federal Govt.'!AM68</f>
        <v>0</v>
      </c>
      <c r="AN55" s="11">
        <f>'Federal Govt.'!AN68</f>
        <v>0</v>
      </c>
      <c r="AO55" s="11">
        <f>'Federal Govt.'!AO68</f>
        <v>0</v>
      </c>
      <c r="AP55" s="11">
        <f>'Federal Govt.'!AP68</f>
        <v>0</v>
      </c>
      <c r="AQ55" s="11">
        <f>'Federal Govt.'!AQ68</f>
        <v>0</v>
      </c>
    </row>
    <row r="56" spans="2:43">
      <c r="B56" s="4" t="s">
        <v>736</v>
      </c>
      <c r="C56" s="4" t="str">
        <f>D66</f>
        <v>Liabilities</v>
      </c>
      <c r="D56" s="7" t="s">
        <v>13</v>
      </c>
      <c r="E56" s="4" t="s">
        <v>400</v>
      </c>
      <c r="F56" s="11">
        <f>'Federal Govt.'!F69+'State &amp; Local Govt.'!H43-'Federal Govt.'!F90</f>
        <v>913108</v>
      </c>
      <c r="G56" s="11">
        <f>'Federal Govt.'!G69+'State &amp; Local Govt.'!I43-'Federal Govt.'!G90</f>
        <v>1016031</v>
      </c>
      <c r="H56" s="11">
        <f>'Federal Govt.'!H69+'State &amp; Local Govt.'!J43-'Federal Govt.'!H90</f>
        <v>1104342</v>
      </c>
      <c r="I56" s="11">
        <f>'Federal Govt.'!I69+'State &amp; Local Govt.'!K43-'Federal Govt.'!I90</f>
        <v>1270038</v>
      </c>
      <c r="J56" s="11">
        <f>'Federal Govt.'!J69+'State &amp; Local Govt.'!L43-'Federal Govt.'!J90</f>
        <v>1520234</v>
      </c>
      <c r="K56" s="11">
        <f>'Federal Govt.'!K69+'State &amp; Local Govt.'!M43-'Federal Govt.'!K90</f>
        <v>1735103</v>
      </c>
      <c r="L56" s="11">
        <f>'Federal Govt.'!L69+'State &amp; Local Govt.'!N43-'Federal Govt.'!L90</f>
        <v>1992169</v>
      </c>
      <c r="M56" s="11">
        <f>'Federal Govt.'!M69+'State &amp; Local Govt.'!O43-'Federal Govt.'!M90</f>
        <v>2304171</v>
      </c>
      <c r="N56" s="11">
        <f>'Federal Govt.'!N69+'State &amp; Local Govt.'!P43-'Federal Govt.'!N90</f>
        <v>2513511</v>
      </c>
      <c r="O56" s="11">
        <f>'Federal Govt.'!O69+'State &amp; Local Govt.'!Q43-'Federal Govt.'!O90</f>
        <v>2770612</v>
      </c>
      <c r="P56" s="11">
        <f>'Federal Govt.'!P69+'State &amp; Local Govt.'!R43-'Federal Govt.'!P90</f>
        <v>3000987</v>
      </c>
      <c r="Q56" s="11">
        <f>'Federal Govt.'!Q69+'State &amp; Local Govt.'!S43-'Federal Govt.'!Q90</f>
        <v>3267718</v>
      </c>
      <c r="R56" s="11">
        <f>'Federal Govt.'!R69+'State &amp; Local Govt.'!T43-'Federal Govt.'!R90</f>
        <v>3605135</v>
      </c>
      <c r="S56" s="11">
        <f>'Federal Govt.'!S69+'State &amp; Local Govt.'!U43-'Federal Govt.'!S90</f>
        <v>4028608</v>
      </c>
      <c r="T56" s="11">
        <f>'Federal Govt.'!T69+'State &amp; Local Govt.'!V43-'Federal Govt.'!T90</f>
        <v>4359089</v>
      </c>
      <c r="U56" s="11">
        <f>'Federal Govt.'!U69+'State &amp; Local Govt.'!W43-'Federal Govt.'!U90</f>
        <v>4617099</v>
      </c>
      <c r="V56" s="11">
        <f>'Federal Govt.'!V69+'State &amp; Local Govt.'!X43-'Federal Govt.'!V90</f>
        <v>4866866</v>
      </c>
      <c r="W56" s="11">
        <f>'Federal Govt.'!W69+'State &amp; Local Govt.'!Y43-'Federal Govt.'!W90</f>
        <v>5033782</v>
      </c>
      <c r="X56" s="11">
        <f>'Federal Govt.'!X69+'State &amp; Local Govt.'!Z43-'Federal Govt.'!X90</f>
        <v>5144869</v>
      </c>
      <c r="Y56" s="11">
        <f>'Federal Govt.'!Y69+'State &amp; Local Govt.'!AA43-'Federal Govt.'!Y90</f>
        <v>5172409</v>
      </c>
      <c r="Z56" s="11">
        <f>'Federal Govt.'!Z69+'State &amp; Local Govt.'!AB43-'Federal Govt.'!Z90</f>
        <v>5153258</v>
      </c>
      <c r="AA56" s="11">
        <f>'Federal Govt.'!AA69+'State &amp; Local Govt.'!AC43-'Federal Govt.'!AA90</f>
        <v>4978712</v>
      </c>
      <c r="AB56" s="11">
        <f>'Federal Govt.'!AB69+'State &amp; Local Govt.'!AD43-'Federal Govt.'!AB90</f>
        <v>4983560</v>
      </c>
      <c r="AC56" s="11">
        <f>'Federal Govt.'!AC69+'State &amp; Local Govt.'!AE43-'Federal Govt.'!AC90</f>
        <v>5338113</v>
      </c>
      <c r="AD56" s="11">
        <f>'Federal Govt.'!AD69+'State &amp; Local Govt.'!AF43-'Federal Govt.'!AD90</f>
        <v>5862304</v>
      </c>
      <c r="AE56" s="11">
        <f>'Federal Govt.'!AE69+'State &amp; Local Govt.'!AG43-'Federal Govt.'!AE90</f>
        <v>7113444</v>
      </c>
      <c r="AF56" s="11">
        <f>'Federal Govt.'!AF69+'State &amp; Local Govt.'!AH43-'Federal Govt.'!AF90</f>
        <v>7520564</v>
      </c>
      <c r="AG56" s="11">
        <f>'Federal Govt.'!AG69+'State &amp; Local Govt.'!AI43-'Federal Govt.'!AG90</f>
        <v>7848489</v>
      </c>
      <c r="AH56" s="11">
        <f>'Federal Govt.'!AH69+'State &amp; Local Govt.'!AJ43-'Federal Govt.'!AH90</f>
        <v>8150153</v>
      </c>
      <c r="AI56" s="11">
        <f>'Federal Govt.'!AI69+'State &amp; Local Govt.'!AK43-'Federal Govt.'!AI90</f>
        <v>9087482</v>
      </c>
      <c r="AJ56" s="11">
        <f>'Federal Govt.'!AJ69+'State &amp; Local Govt.'!AL43-'Federal Govt.'!AJ90</f>
        <v>10974146</v>
      </c>
      <c r="AK56" s="11">
        <f>'Federal Govt.'!AK69+'State &amp; Local Govt.'!AM43-'Federal Govt.'!AK90</f>
        <v>12604794</v>
      </c>
      <c r="AL56" s="11">
        <f>'Federal Govt.'!AL69+'State &amp; Local Govt.'!AN43-'Federal Govt.'!AL90</f>
        <v>13809721</v>
      </c>
      <c r="AM56" s="11">
        <f>'Federal Govt.'!AM69+'State &amp; Local Govt.'!AO43-'Federal Govt.'!AM90</f>
        <v>15013284</v>
      </c>
      <c r="AN56" s="11">
        <f>'Federal Govt.'!AN69+'State &amp; Local Govt.'!AP43-'Federal Govt.'!AN90</f>
        <v>15638998</v>
      </c>
      <c r="AO56" s="11">
        <f>'Federal Govt.'!AO69+'State &amp; Local Govt.'!AQ43-'Federal Govt.'!AO90</f>
        <v>16561388</v>
      </c>
      <c r="AP56" s="11">
        <f>'Federal Govt.'!AP69+'State &amp; Local Govt.'!AR43-'Federal Govt.'!AP90</f>
        <v>16783384</v>
      </c>
      <c r="AQ56" s="11">
        <f>'Federal Govt.'!AQ69+'State &amp; Local Govt.'!AS43-'Federal Govt.'!AQ90</f>
        <v>17998838</v>
      </c>
    </row>
    <row r="57" spans="2:43">
      <c r="B57" s="4" t="s">
        <v>736</v>
      </c>
      <c r="C57" s="4" t="str">
        <f>D66</f>
        <v>Liabilities</v>
      </c>
      <c r="D57" s="7" t="s">
        <v>62</v>
      </c>
      <c r="E57" s="4" t="s">
        <v>252</v>
      </c>
      <c r="F57" s="11">
        <f>'Federal Govt.'!F70</f>
        <v>680</v>
      </c>
      <c r="G57" s="11">
        <f>'Federal Govt.'!G70</f>
        <v>572</v>
      </c>
      <c r="H57" s="11">
        <f>'Federal Govt.'!H70</f>
        <v>465</v>
      </c>
      <c r="I57" s="11">
        <f>'Federal Govt.'!I70</f>
        <v>353</v>
      </c>
      <c r="J57" s="11">
        <f>'Federal Govt.'!J70</f>
        <v>261</v>
      </c>
      <c r="K57" s="11">
        <f>'Federal Govt.'!K70</f>
        <v>152</v>
      </c>
      <c r="L57" s="11">
        <f>'Federal Govt.'!L70</f>
        <v>83</v>
      </c>
      <c r="M57" s="11">
        <f>'Federal Govt.'!M70</f>
        <v>40</v>
      </c>
      <c r="N57" s="11">
        <f>'Federal Govt.'!N70</f>
        <v>22</v>
      </c>
      <c r="O57" s="11">
        <f>'Federal Govt.'!O70</f>
        <v>20</v>
      </c>
      <c r="P57" s="11">
        <f>'Federal Govt.'!P70</f>
        <v>13</v>
      </c>
      <c r="Q57" s="11">
        <f>'Federal Govt.'!Q70</f>
        <v>10</v>
      </c>
      <c r="R57" s="11">
        <f>'Federal Govt.'!R70</f>
        <v>10</v>
      </c>
      <c r="S57" s="11">
        <f>'Federal Govt.'!S70</f>
        <v>8</v>
      </c>
      <c r="T57" s="11">
        <f>'Federal Govt.'!T70</f>
        <v>7</v>
      </c>
      <c r="U57" s="11">
        <f>'Federal Govt.'!U70</f>
        <v>6</v>
      </c>
      <c r="V57" s="11">
        <f>'Federal Govt.'!V70</f>
        <v>6</v>
      </c>
      <c r="W57" s="11">
        <f>'Federal Govt.'!W70</f>
        <v>4</v>
      </c>
      <c r="X57" s="11">
        <f>'Federal Govt.'!X70</f>
        <v>0</v>
      </c>
      <c r="Y57" s="11">
        <f>'Federal Govt.'!Y70</f>
        <v>0</v>
      </c>
      <c r="Z57" s="11">
        <f>'Federal Govt.'!Z70</f>
        <v>0</v>
      </c>
      <c r="AA57" s="11">
        <f>'Federal Govt.'!AA70</f>
        <v>0</v>
      </c>
      <c r="AB57" s="11">
        <f>'Federal Govt.'!AB70</f>
        <v>0</v>
      </c>
      <c r="AC57" s="11">
        <f>'Federal Govt.'!AC70</f>
        <v>0</v>
      </c>
      <c r="AD57" s="11">
        <f>'Federal Govt.'!AD70</f>
        <v>0</v>
      </c>
      <c r="AE57" s="11">
        <f>'Federal Govt.'!AE70</f>
        <v>0</v>
      </c>
      <c r="AF57" s="11">
        <f>'Federal Govt.'!AF70</f>
        <v>0</v>
      </c>
      <c r="AG57" s="11">
        <f>'Federal Govt.'!AG70</f>
        <v>0</v>
      </c>
      <c r="AH57" s="11">
        <f>'Federal Govt.'!AH70</f>
        <v>0</v>
      </c>
      <c r="AI57" s="11">
        <f>'Federal Govt.'!AI70</f>
        <v>0</v>
      </c>
      <c r="AJ57" s="11">
        <f>'Federal Govt.'!AJ70</f>
        <v>0</v>
      </c>
      <c r="AK57" s="11">
        <f>'Federal Govt.'!AK70</f>
        <v>0</v>
      </c>
      <c r="AL57" s="11">
        <f>'Federal Govt.'!AL70</f>
        <v>0</v>
      </c>
      <c r="AM57" s="11">
        <f>'Federal Govt.'!AM70</f>
        <v>0</v>
      </c>
      <c r="AN57" s="11">
        <f>'Federal Govt.'!AN70</f>
        <v>0</v>
      </c>
      <c r="AO57" s="11">
        <f>'Federal Govt.'!AO70</f>
        <v>0</v>
      </c>
      <c r="AP57" s="11">
        <f>'Federal Govt.'!AP70</f>
        <v>0</v>
      </c>
      <c r="AQ57" s="11">
        <f>'Federal Govt.'!AQ70</f>
        <v>0</v>
      </c>
    </row>
    <row r="58" spans="2:43">
      <c r="B58" s="4" t="s">
        <v>736</v>
      </c>
      <c r="C58" s="4" t="str">
        <f>D66</f>
        <v>Liabilities</v>
      </c>
      <c r="D58" s="7" t="s">
        <v>24</v>
      </c>
      <c r="E58" s="4" t="s">
        <v>398</v>
      </c>
      <c r="F58" s="11">
        <f>'Federal Govt.'!F71+'State &amp; Local Govt.'!H45</f>
        <v>81521</v>
      </c>
      <c r="G58" s="11">
        <f>'Federal Govt.'!G71+'State &amp; Local Govt.'!I45</f>
        <v>88378</v>
      </c>
      <c r="H58" s="11">
        <f>'Federal Govt.'!H71+'State &amp; Local Govt.'!J45</f>
        <v>95858</v>
      </c>
      <c r="I58" s="11">
        <f>'Federal Govt.'!I71+'State &amp; Local Govt.'!K45</f>
        <v>106068</v>
      </c>
      <c r="J58" s="11">
        <f>'Federal Govt.'!J71+'State &amp; Local Govt.'!L45</f>
        <v>117168</v>
      </c>
      <c r="K58" s="11">
        <f>'Federal Govt.'!K71+'State &amp; Local Govt.'!M45</f>
        <v>132726</v>
      </c>
      <c r="L58" s="11">
        <f>'Federal Govt.'!L71+'State &amp; Local Govt.'!N45</f>
        <v>149904</v>
      </c>
      <c r="M58" s="11">
        <f>'Federal Govt.'!M71+'State &amp; Local Govt.'!O45</f>
        <v>173974</v>
      </c>
      <c r="N58" s="11">
        <f>'Federal Govt.'!N71+'State &amp; Local Govt.'!P45</f>
        <v>191475</v>
      </c>
      <c r="O58" s="11">
        <f>'Federal Govt.'!O71+'State &amp; Local Govt.'!Q45</f>
        <v>209658</v>
      </c>
      <c r="P58" s="11">
        <f>'Federal Govt.'!P71+'State &amp; Local Govt.'!R45</f>
        <v>230289</v>
      </c>
      <c r="Q58" s="11">
        <f>'Federal Govt.'!Q71+'State &amp; Local Govt.'!S45</f>
        <v>241800</v>
      </c>
      <c r="R58" s="11">
        <f>'Federal Govt.'!R71+'State &amp; Local Govt.'!T45</f>
        <v>249226</v>
      </c>
      <c r="S58" s="11">
        <f>'Federal Govt.'!S71+'State &amp; Local Govt.'!U45</f>
        <v>259467</v>
      </c>
      <c r="T58" s="11">
        <f>'Federal Govt.'!T71+'State &amp; Local Govt.'!V45</f>
        <v>276130</v>
      </c>
      <c r="U58" s="11">
        <f>'Federal Govt.'!U71+'State &amp; Local Govt.'!W45</f>
        <v>290840</v>
      </c>
      <c r="V58" s="11">
        <f>'Federal Govt.'!V71+'State &amp; Local Govt.'!X45</f>
        <v>303621</v>
      </c>
      <c r="W58" s="11">
        <f>'Federal Govt.'!W71+'State &amp; Local Govt.'!Y45</f>
        <v>321934</v>
      </c>
      <c r="X58" s="11">
        <f>'Federal Govt.'!X71+'State &amp; Local Govt.'!Z45</f>
        <v>334410</v>
      </c>
      <c r="Y58" s="11">
        <f>'Federal Govt.'!Y71+'State &amp; Local Govt.'!AA45</f>
        <v>347654</v>
      </c>
      <c r="Z58" s="11">
        <f>'Federal Govt.'!Z71+'State &amp; Local Govt.'!AB45</f>
        <v>369905</v>
      </c>
      <c r="AA58" s="11">
        <f>'Federal Govt.'!AA71+'State &amp; Local Govt.'!AC45</f>
        <v>404186</v>
      </c>
      <c r="AB58" s="11">
        <f>'Federal Govt.'!AB71+'State &amp; Local Govt.'!AD45</f>
        <v>433752</v>
      </c>
      <c r="AC58" s="11">
        <f>'Federal Govt.'!AC71+'State &amp; Local Govt.'!AE45</f>
        <v>461470</v>
      </c>
      <c r="AD58" s="11">
        <f>'Federal Govt.'!AD71+'State &amp; Local Govt.'!AF45</f>
        <v>546672</v>
      </c>
      <c r="AE58" s="11">
        <f>'Federal Govt.'!AE71+'State &amp; Local Govt.'!AG45</f>
        <v>606089</v>
      </c>
      <c r="AF58" s="11">
        <f>'Federal Govt.'!AF71+'State &amp; Local Govt.'!AH45</f>
        <v>665264</v>
      </c>
      <c r="AG58" s="11">
        <f>'Federal Govt.'!AG71+'State &amp; Local Govt.'!AI45</f>
        <v>713077</v>
      </c>
      <c r="AH58" s="11">
        <f>'Federal Govt.'!AH71+'State &amp; Local Govt.'!AJ45</f>
        <v>773790</v>
      </c>
      <c r="AI58" s="11">
        <f>'Federal Govt.'!AI71+'State &amp; Local Govt.'!AK45</f>
        <v>857004</v>
      </c>
      <c r="AJ58" s="11">
        <f>'Federal Govt.'!AJ71+'State &amp; Local Govt.'!AL45</f>
        <v>832219</v>
      </c>
      <c r="AK58" s="11">
        <f>'Federal Govt.'!AK71+'State &amp; Local Govt.'!AM45</f>
        <v>863360</v>
      </c>
      <c r="AL58" s="11">
        <f>'Federal Govt.'!AL71+'State &amp; Local Govt.'!AN45</f>
        <v>913375</v>
      </c>
      <c r="AM58" s="11">
        <f>'Federal Govt.'!AM71+'State &amp; Local Govt.'!AO45</f>
        <v>962692</v>
      </c>
      <c r="AN58" s="11">
        <f>'Federal Govt.'!AN71+'State &amp; Local Govt.'!AP45</f>
        <v>1018943</v>
      </c>
      <c r="AO58" s="11">
        <f>'Federal Govt.'!AO71+'State &amp; Local Govt.'!AQ45</f>
        <v>1061861</v>
      </c>
      <c r="AP58" s="11">
        <f>'Federal Govt.'!AP71+'State &amp; Local Govt.'!AR45</f>
        <v>1111317</v>
      </c>
      <c r="AQ58" s="11">
        <f>'Federal Govt.'!AQ71+'State &amp; Local Govt.'!AS45</f>
        <v>1165564</v>
      </c>
    </row>
    <row r="59" spans="2:43">
      <c r="B59" s="4" t="s">
        <v>736</v>
      </c>
      <c r="C59" s="4" t="str">
        <f>D66</f>
        <v>Liabilities</v>
      </c>
      <c r="D59" s="7" t="s">
        <v>58</v>
      </c>
      <c r="E59" s="4" t="s">
        <v>255</v>
      </c>
      <c r="F59" s="11">
        <f>'Federal Govt.'!F72</f>
        <v>12359</v>
      </c>
      <c r="G59" s="11">
        <f>'Federal Govt.'!G72</f>
        <v>12860</v>
      </c>
      <c r="H59" s="11">
        <f>'Federal Govt.'!H72</f>
        <v>13473</v>
      </c>
      <c r="I59" s="11">
        <f>'Federal Govt.'!I72</f>
        <v>14242</v>
      </c>
      <c r="J59" s="11">
        <f>'Federal Govt.'!J72</f>
        <v>15164</v>
      </c>
      <c r="K59" s="11">
        <f>'Federal Govt.'!K72</f>
        <v>16230</v>
      </c>
      <c r="L59" s="11">
        <f>'Federal Govt.'!L72</f>
        <v>17282</v>
      </c>
      <c r="M59" s="11">
        <f>'Federal Govt.'!M72</f>
        <v>18428</v>
      </c>
      <c r="N59" s="11">
        <f>'Federal Govt.'!N72</f>
        <v>20518</v>
      </c>
      <c r="O59" s="11">
        <f>'Federal Govt.'!O72</f>
        <v>20654</v>
      </c>
      <c r="P59" s="11">
        <f>'Federal Govt.'!P72</f>
        <v>21790</v>
      </c>
      <c r="Q59" s="11">
        <f>'Federal Govt.'!Q72</f>
        <v>22985</v>
      </c>
      <c r="R59" s="11">
        <f>'Federal Govt.'!R72</f>
        <v>24118</v>
      </c>
      <c r="S59" s="11">
        <f>'Federal Govt.'!S72</f>
        <v>25454</v>
      </c>
      <c r="T59" s="11">
        <f>'Federal Govt.'!T72</f>
        <v>26941</v>
      </c>
      <c r="U59" s="11">
        <f>'Federal Govt.'!U72</f>
        <v>28405</v>
      </c>
      <c r="V59" s="11">
        <f>'Federal Govt.'!V72</f>
        <v>29445</v>
      </c>
      <c r="W59" s="11">
        <f>'Federal Govt.'!W72</f>
        <v>30648</v>
      </c>
      <c r="X59" s="11">
        <f>'Federal Govt.'!X72</f>
        <v>31763</v>
      </c>
      <c r="Y59" s="11">
        <f>'Federal Govt.'!Y72</f>
        <v>33099</v>
      </c>
      <c r="Z59" s="11">
        <f>'Federal Govt.'!Z72</f>
        <v>34455</v>
      </c>
      <c r="AA59" s="11">
        <f>'Federal Govt.'!AA72</f>
        <v>35958</v>
      </c>
      <c r="AB59" s="11">
        <f>'Federal Govt.'!AB72</f>
        <v>37155</v>
      </c>
      <c r="AC59" s="11">
        <f>'Federal Govt.'!AC72</f>
        <v>38684</v>
      </c>
      <c r="AD59" s="11">
        <f>'Federal Govt.'!AD72</f>
        <v>39930</v>
      </c>
      <c r="AE59" s="11">
        <f>'Federal Govt.'!AE72</f>
        <v>40994</v>
      </c>
      <c r="AF59" s="11">
        <f>'Federal Govt.'!AF72</f>
        <v>42055</v>
      </c>
      <c r="AG59" s="11">
        <f>'Federal Govt.'!AG72</f>
        <v>43470</v>
      </c>
      <c r="AH59" s="11">
        <f>'Federal Govt.'!AH72</f>
        <v>45116</v>
      </c>
      <c r="AI59" s="11">
        <f>'Federal Govt.'!AI72</f>
        <v>46054</v>
      </c>
      <c r="AJ59" s="11">
        <f>'Federal Govt.'!AJ72</f>
        <v>47239</v>
      </c>
      <c r="AK59" s="11">
        <f>'Federal Govt.'!AK72</f>
        <v>48092</v>
      </c>
      <c r="AL59" s="11">
        <f>'Federal Govt.'!AL72</f>
        <v>49498</v>
      </c>
      <c r="AM59" s="11">
        <f>'Federal Govt.'!AM72</f>
        <v>50381</v>
      </c>
      <c r="AN59" s="11">
        <f>'Federal Govt.'!AN72</f>
        <v>50357</v>
      </c>
      <c r="AO59" s="11">
        <f>'Federal Govt.'!AO72</f>
        <v>50911</v>
      </c>
      <c r="AP59" s="11">
        <f>'Federal Govt.'!AP72</f>
        <v>50822</v>
      </c>
      <c r="AQ59" s="11">
        <f>'Federal Govt.'!AQ72</f>
        <v>51261</v>
      </c>
    </row>
    <row r="60" spans="2:43">
      <c r="B60" s="4" t="s">
        <v>736</v>
      </c>
      <c r="C60" s="4" t="str">
        <f>D66</f>
        <v>Liabilities</v>
      </c>
      <c r="D60" s="7" t="s">
        <v>59</v>
      </c>
      <c r="E60" s="4" t="s">
        <v>257</v>
      </c>
      <c r="F60" s="11">
        <f>'Federal Govt.'!F73</f>
        <v>0</v>
      </c>
      <c r="G60" s="11">
        <f>'Federal Govt.'!G73</f>
        <v>0</v>
      </c>
      <c r="H60" s="11">
        <f>'Federal Govt.'!H73</f>
        <v>0</v>
      </c>
      <c r="I60" s="11">
        <f>'Federal Govt.'!I73</f>
        <v>0</v>
      </c>
      <c r="J60" s="11">
        <f>'Federal Govt.'!J73</f>
        <v>0</v>
      </c>
      <c r="K60" s="11">
        <f>'Federal Govt.'!K73</f>
        <v>0</v>
      </c>
      <c r="L60" s="11">
        <f>'Federal Govt.'!L73</f>
        <v>0</v>
      </c>
      <c r="M60" s="11">
        <f>'Federal Govt.'!M73</f>
        <v>0</v>
      </c>
      <c r="N60" s="11">
        <f>'Federal Govt.'!N73</f>
        <v>962</v>
      </c>
      <c r="O60" s="11">
        <f>'Federal Govt.'!O73</f>
        <v>3583</v>
      </c>
      <c r="P60" s="11">
        <f>'Federal Govt.'!P73</f>
        <v>7483</v>
      </c>
      <c r="Q60" s="11">
        <f>'Federal Govt.'!Q73</f>
        <v>7437</v>
      </c>
      <c r="R60" s="11">
        <f>'Federal Govt.'!R73</f>
        <v>6705</v>
      </c>
      <c r="S60" s="11">
        <f>'Federal Govt.'!S73</f>
        <v>6631</v>
      </c>
      <c r="T60" s="11">
        <f>'Federal Govt.'!T73</f>
        <v>6548</v>
      </c>
      <c r="U60" s="11">
        <f>'Federal Govt.'!U73</f>
        <v>6640</v>
      </c>
      <c r="V60" s="11">
        <f>'Federal Govt.'!V73</f>
        <v>6618</v>
      </c>
      <c r="W60" s="11">
        <f>'Federal Govt.'!W73</f>
        <v>7174</v>
      </c>
      <c r="X60" s="11">
        <f>'Federal Govt.'!X73</f>
        <v>4192</v>
      </c>
      <c r="Y60" s="11">
        <f>'Federal Govt.'!Y73</f>
        <v>6700</v>
      </c>
      <c r="Z60" s="11">
        <f>'Federal Govt.'!Z73</f>
        <v>6701</v>
      </c>
      <c r="AA60" s="11">
        <f>'Federal Govt.'!AA73</f>
        <v>6554</v>
      </c>
      <c r="AB60" s="11">
        <f>'Federal Govt.'!AB73</f>
        <v>6392</v>
      </c>
      <c r="AC60" s="11">
        <f>'Federal Govt.'!AC73</f>
        <v>6203</v>
      </c>
      <c r="AD60" s="11">
        <f>'Federal Govt.'!AD73</f>
        <v>6000</v>
      </c>
      <c r="AE60" s="11">
        <f>'Federal Govt.'!AE73</f>
        <v>5780</v>
      </c>
      <c r="AF60" s="11">
        <f>'Federal Govt.'!AF73</f>
        <v>5550</v>
      </c>
      <c r="AG60" s="11">
        <f>'Federal Govt.'!AG73</f>
        <v>5296</v>
      </c>
      <c r="AH60" s="11">
        <f>'Federal Govt.'!AH73</f>
        <v>5015</v>
      </c>
      <c r="AI60" s="11">
        <f>'Federal Govt.'!AI73</f>
        <v>4404</v>
      </c>
      <c r="AJ60" s="11">
        <f>'Federal Govt.'!AJ73</f>
        <v>4069</v>
      </c>
      <c r="AK60" s="11">
        <f>'Federal Govt.'!AK73</f>
        <v>3704</v>
      </c>
      <c r="AL60" s="11">
        <f>'Federal Govt.'!AL73</f>
        <v>3307</v>
      </c>
      <c r="AM60" s="11">
        <f>'Federal Govt.'!AM73</f>
        <v>2873</v>
      </c>
      <c r="AN60" s="11">
        <f>'Federal Govt.'!AN73</f>
        <v>2402</v>
      </c>
      <c r="AO60" s="11">
        <f>'Federal Govt.'!AO73</f>
        <v>1888</v>
      </c>
      <c r="AP60" s="11">
        <f>'Federal Govt.'!AP73</f>
        <v>1329</v>
      </c>
      <c r="AQ60" s="11">
        <f>'Federal Govt.'!AQ73</f>
        <v>722</v>
      </c>
    </row>
    <row r="61" spans="2:43" outlineLevel="1">
      <c r="B61" s="4" t="s">
        <v>736</v>
      </c>
      <c r="C61" s="4" t="str">
        <f>D63</f>
        <v>Retiree Health Care Funds</v>
      </c>
      <c r="D61" s="8" t="s">
        <v>131</v>
      </c>
      <c r="E61" s="4" t="s">
        <v>258</v>
      </c>
      <c r="F61" s="11">
        <f>'Federal Govt.'!F74</f>
        <v>0</v>
      </c>
      <c r="G61" s="11">
        <f>'Federal Govt.'!G74</f>
        <v>0</v>
      </c>
      <c r="H61" s="11">
        <f>'Federal Govt.'!H74</f>
        <v>0</v>
      </c>
      <c r="I61" s="11">
        <f>'Federal Govt.'!I74</f>
        <v>0</v>
      </c>
      <c r="J61" s="11">
        <f>'Federal Govt.'!J74</f>
        <v>0</v>
      </c>
      <c r="K61" s="11">
        <f>'Federal Govt.'!K74</f>
        <v>0</v>
      </c>
      <c r="L61" s="11">
        <f>'Federal Govt.'!L74</f>
        <v>0</v>
      </c>
      <c r="M61" s="11">
        <f>'Federal Govt.'!M74</f>
        <v>0</v>
      </c>
      <c r="N61" s="11">
        <f>'Federal Govt.'!N74</f>
        <v>0</v>
      </c>
      <c r="O61" s="11">
        <f>'Federal Govt.'!O74</f>
        <v>0</v>
      </c>
      <c r="P61" s="11">
        <f>'Federal Govt.'!P74</f>
        <v>0</v>
      </c>
      <c r="Q61" s="11">
        <f>'Federal Govt.'!Q74</f>
        <v>0</v>
      </c>
      <c r="R61" s="11">
        <f>'Federal Govt.'!R74</f>
        <v>0</v>
      </c>
      <c r="S61" s="11">
        <f>'Federal Govt.'!S74</f>
        <v>0</v>
      </c>
      <c r="T61" s="11">
        <f>'Federal Govt.'!T74</f>
        <v>0</v>
      </c>
      <c r="U61" s="11">
        <f>'Federal Govt.'!U74</f>
        <v>0</v>
      </c>
      <c r="V61" s="11">
        <f>'Federal Govt.'!V74</f>
        <v>0</v>
      </c>
      <c r="W61" s="11">
        <f>'Federal Govt.'!W74</f>
        <v>0</v>
      </c>
      <c r="X61" s="11">
        <f>'Federal Govt.'!X74</f>
        <v>0</v>
      </c>
      <c r="Y61" s="11">
        <f>'Federal Govt.'!Y74</f>
        <v>0</v>
      </c>
      <c r="Z61" s="11">
        <f>'Federal Govt.'!Z74</f>
        <v>0</v>
      </c>
      <c r="AA61" s="11">
        <f>'Federal Govt.'!AA74</f>
        <v>0</v>
      </c>
      <c r="AB61" s="11">
        <f>'Federal Govt.'!AB74</f>
        <v>0</v>
      </c>
      <c r="AC61" s="11">
        <f>'Federal Govt.'!AC74</f>
        <v>0</v>
      </c>
      <c r="AD61" s="11">
        <f>'Federal Govt.'!AD74</f>
        <v>18445</v>
      </c>
      <c r="AE61" s="11">
        <f>'Federal Govt.'!AE74</f>
        <v>35864</v>
      </c>
      <c r="AF61" s="11">
        <f>'Federal Govt.'!AF74</f>
        <v>52873</v>
      </c>
      <c r="AG61" s="11">
        <f>'Federal Govt.'!AG74</f>
        <v>72740</v>
      </c>
      <c r="AH61" s="11">
        <f>'Federal Govt.'!AH74</f>
        <v>92191</v>
      </c>
      <c r="AI61" s="11">
        <f>'Federal Govt.'!AI74</f>
        <v>112726</v>
      </c>
      <c r="AJ61" s="11">
        <f>'Federal Govt.'!AJ74</f>
        <v>126821</v>
      </c>
      <c r="AK61" s="11">
        <f>'Federal Govt.'!AK74</f>
        <v>142289</v>
      </c>
      <c r="AL61" s="11">
        <f>'Federal Govt.'!AL74</f>
        <v>161741</v>
      </c>
      <c r="AM61" s="11">
        <f>'Federal Govt.'!AM74</f>
        <v>176113</v>
      </c>
      <c r="AN61" s="11">
        <f>'Federal Govt.'!AN74</f>
        <v>188664</v>
      </c>
      <c r="AO61" s="11">
        <f>'Federal Govt.'!AO74</f>
        <v>200372</v>
      </c>
      <c r="AP61" s="11">
        <f>'Federal Govt.'!AP74</f>
        <v>205793</v>
      </c>
      <c r="AQ61" s="11">
        <f>'Federal Govt.'!AQ74</f>
        <v>213482</v>
      </c>
    </row>
    <row r="62" spans="2:43" outlineLevel="1">
      <c r="B62" s="4" t="s">
        <v>736</v>
      </c>
      <c r="C62" s="4" t="str">
        <f>D63</f>
        <v>Retiree Health Care Funds</v>
      </c>
      <c r="D62" s="8" t="s">
        <v>132</v>
      </c>
      <c r="E62" s="4" t="s">
        <v>259</v>
      </c>
      <c r="F62" s="11">
        <f>'Federal Govt.'!F75</f>
        <v>0</v>
      </c>
      <c r="G62" s="11">
        <f>'Federal Govt.'!G75</f>
        <v>0</v>
      </c>
      <c r="H62" s="11">
        <f>'Federal Govt.'!H75</f>
        <v>0</v>
      </c>
      <c r="I62" s="11">
        <f>'Federal Govt.'!I75</f>
        <v>0</v>
      </c>
      <c r="J62" s="11">
        <f>'Federal Govt.'!J75</f>
        <v>0</v>
      </c>
      <c r="K62" s="11">
        <f>'Federal Govt.'!K75</f>
        <v>0</v>
      </c>
      <c r="L62" s="11">
        <f>'Federal Govt.'!L75</f>
        <v>0</v>
      </c>
      <c r="M62" s="11">
        <f>'Federal Govt.'!M75</f>
        <v>0</v>
      </c>
      <c r="N62" s="11">
        <f>'Federal Govt.'!N75</f>
        <v>0</v>
      </c>
      <c r="O62" s="11">
        <f>'Federal Govt.'!O75</f>
        <v>0</v>
      </c>
      <c r="P62" s="11">
        <f>'Federal Govt.'!P75</f>
        <v>0</v>
      </c>
      <c r="Q62" s="11">
        <f>'Federal Govt.'!Q75</f>
        <v>0</v>
      </c>
      <c r="R62" s="11">
        <f>'Federal Govt.'!R75</f>
        <v>0</v>
      </c>
      <c r="S62" s="11">
        <f>'Federal Govt.'!S75</f>
        <v>0</v>
      </c>
      <c r="T62" s="11">
        <f>'Federal Govt.'!T75</f>
        <v>0</v>
      </c>
      <c r="U62" s="11">
        <f>'Federal Govt.'!U75</f>
        <v>0</v>
      </c>
      <c r="V62" s="11">
        <f>'Federal Govt.'!V75</f>
        <v>0</v>
      </c>
      <c r="W62" s="11">
        <f>'Federal Govt.'!W75</f>
        <v>0</v>
      </c>
      <c r="X62" s="11">
        <f>'Federal Govt.'!X75</f>
        <v>0</v>
      </c>
      <c r="Y62" s="11">
        <f>'Federal Govt.'!Y75</f>
        <v>0</v>
      </c>
      <c r="Z62" s="11">
        <f>'Federal Govt.'!Z75</f>
        <v>0</v>
      </c>
      <c r="AA62" s="11">
        <f>'Federal Govt.'!AA75</f>
        <v>0</v>
      </c>
      <c r="AB62" s="11">
        <f>'Federal Govt.'!AB75</f>
        <v>0</v>
      </c>
      <c r="AC62" s="11">
        <f>'Federal Govt.'!AC75</f>
        <v>0</v>
      </c>
      <c r="AD62" s="11">
        <f>'Federal Govt.'!AD75</f>
        <v>0</v>
      </c>
      <c r="AE62" s="11">
        <f>'Federal Govt.'!AE75</f>
        <v>0</v>
      </c>
      <c r="AF62" s="11">
        <f>'Federal Govt.'!AF75</f>
        <v>0</v>
      </c>
      <c r="AG62" s="11">
        <f>'Federal Govt.'!AG75</f>
        <v>0</v>
      </c>
      <c r="AH62" s="11">
        <f>'Federal Govt.'!AH75</f>
        <v>25491</v>
      </c>
      <c r="AI62" s="11">
        <f>'Federal Govt.'!AI75</f>
        <v>32293</v>
      </c>
      <c r="AJ62" s="11">
        <f>'Federal Govt.'!AJ75</f>
        <v>35115</v>
      </c>
      <c r="AK62" s="11">
        <f>'Federal Govt.'!AK75</f>
        <v>42115</v>
      </c>
      <c r="AL62" s="11">
        <f>'Federal Govt.'!AL75</f>
        <v>43707</v>
      </c>
      <c r="AM62" s="11">
        <f>'Federal Govt.'!AM75</f>
        <v>45347</v>
      </c>
      <c r="AN62" s="11">
        <f>'Federal Govt.'!AN75</f>
        <v>42324</v>
      </c>
      <c r="AO62" s="11">
        <f>'Federal Govt.'!AO75</f>
        <v>48467</v>
      </c>
      <c r="AP62" s="11">
        <f>'Federal Govt.'!AP75</f>
        <v>45236</v>
      </c>
      <c r="AQ62" s="11">
        <f>'Federal Govt.'!AQ75</f>
        <v>51495</v>
      </c>
    </row>
    <row r="63" spans="2:43">
      <c r="B63" s="4" t="s">
        <v>736</v>
      </c>
      <c r="C63" s="4" t="str">
        <f>D66</f>
        <v>Liabilities</v>
      </c>
      <c r="D63" s="7" t="s">
        <v>25</v>
      </c>
      <c r="E63" s="4" t="s">
        <v>260</v>
      </c>
      <c r="F63" s="11">
        <f>'Federal Govt.'!F76</f>
        <v>0</v>
      </c>
      <c r="G63" s="11">
        <f>'Federal Govt.'!G76</f>
        <v>0</v>
      </c>
      <c r="H63" s="11">
        <f>'Federal Govt.'!H76</f>
        <v>0</v>
      </c>
      <c r="I63" s="11">
        <f>'Federal Govt.'!I76</f>
        <v>0</v>
      </c>
      <c r="J63" s="11">
        <f>'Federal Govt.'!J76</f>
        <v>0</v>
      </c>
      <c r="K63" s="11">
        <f>'Federal Govt.'!K76</f>
        <v>0</v>
      </c>
      <c r="L63" s="11">
        <f>'Federal Govt.'!L76</f>
        <v>0</v>
      </c>
      <c r="M63" s="11">
        <f>'Federal Govt.'!M76</f>
        <v>0</v>
      </c>
      <c r="N63" s="11">
        <f>'Federal Govt.'!N76</f>
        <v>0</v>
      </c>
      <c r="O63" s="11">
        <f>'Federal Govt.'!O76</f>
        <v>0</v>
      </c>
      <c r="P63" s="11">
        <f>'Federal Govt.'!P76</f>
        <v>0</v>
      </c>
      <c r="Q63" s="11">
        <f>'Federal Govt.'!Q76</f>
        <v>0</v>
      </c>
      <c r="R63" s="11">
        <f>'Federal Govt.'!R76</f>
        <v>0</v>
      </c>
      <c r="S63" s="11">
        <f>'Federal Govt.'!S76</f>
        <v>0</v>
      </c>
      <c r="T63" s="11">
        <f>'Federal Govt.'!T76</f>
        <v>0</v>
      </c>
      <c r="U63" s="11">
        <f>'Federal Govt.'!U76</f>
        <v>0</v>
      </c>
      <c r="V63" s="11">
        <f>'Federal Govt.'!V76</f>
        <v>0</v>
      </c>
      <c r="W63" s="11">
        <f>'Federal Govt.'!W76</f>
        <v>0</v>
      </c>
      <c r="X63" s="11">
        <f>'Federal Govt.'!X76</f>
        <v>0</v>
      </c>
      <c r="Y63" s="11">
        <f>'Federal Govt.'!Y76</f>
        <v>0</v>
      </c>
      <c r="Z63" s="11">
        <f>'Federal Govt.'!Z76</f>
        <v>0</v>
      </c>
      <c r="AA63" s="11">
        <f>'Federal Govt.'!AA76</f>
        <v>0</v>
      </c>
      <c r="AB63" s="11">
        <f>'Federal Govt.'!AB76</f>
        <v>0</v>
      </c>
      <c r="AC63" s="11">
        <f>'Federal Govt.'!AC76</f>
        <v>0</v>
      </c>
      <c r="AD63" s="11">
        <f>'Federal Govt.'!AD76</f>
        <v>18445</v>
      </c>
      <c r="AE63" s="11">
        <f>'Federal Govt.'!AE76</f>
        <v>35864</v>
      </c>
      <c r="AF63" s="11">
        <f>'Federal Govt.'!AF76</f>
        <v>52873</v>
      </c>
      <c r="AG63" s="11">
        <f>'Federal Govt.'!AG76</f>
        <v>72740</v>
      </c>
      <c r="AH63" s="11">
        <f>'Federal Govt.'!AH76</f>
        <v>117682</v>
      </c>
      <c r="AI63" s="11">
        <f>'Federal Govt.'!AI76</f>
        <v>145019</v>
      </c>
      <c r="AJ63" s="11">
        <f>'Federal Govt.'!AJ76</f>
        <v>161936</v>
      </c>
      <c r="AK63" s="11">
        <f>'Federal Govt.'!AK76</f>
        <v>184404</v>
      </c>
      <c r="AL63" s="11">
        <f>'Federal Govt.'!AL76</f>
        <v>205448</v>
      </c>
      <c r="AM63" s="11">
        <f>'Federal Govt.'!AM76</f>
        <v>221460</v>
      </c>
      <c r="AN63" s="11">
        <f>'Federal Govt.'!AN76</f>
        <v>230988</v>
      </c>
      <c r="AO63" s="11">
        <f>'Federal Govt.'!AO76</f>
        <v>248839</v>
      </c>
      <c r="AP63" s="11">
        <f>'Federal Govt.'!AP76</f>
        <v>251029</v>
      </c>
      <c r="AQ63" s="11">
        <f>'Federal Govt.'!AQ76</f>
        <v>264977</v>
      </c>
    </row>
    <row r="64" spans="2:43">
      <c r="B64" s="4" t="s">
        <v>736</v>
      </c>
      <c r="C64" s="4" t="str">
        <f>D66</f>
        <v>Liabilities</v>
      </c>
      <c r="D64" s="7" t="s">
        <v>272</v>
      </c>
      <c r="E64" s="4" t="s">
        <v>401</v>
      </c>
      <c r="F64" s="11">
        <f>'Federal Govt.'!F78+'State &amp; Local Govt.'!H46</f>
        <v>613022</v>
      </c>
      <c r="G64" s="11">
        <f>'Federal Govt.'!G78+'State &amp; Local Govt.'!I46</f>
        <v>647058</v>
      </c>
      <c r="H64" s="11">
        <f>'Federal Govt.'!H78+'State &amp; Local Govt.'!J46</f>
        <v>679725</v>
      </c>
      <c r="I64" s="11">
        <f>'Federal Govt.'!I78+'State &amp; Local Govt.'!K46</f>
        <v>728951</v>
      </c>
      <c r="J64" s="11">
        <f>'Federal Govt.'!J78+'State &amp; Local Govt.'!L46</f>
        <v>740581</v>
      </c>
      <c r="K64" s="11">
        <f>'Federal Govt.'!K78+'State &amp; Local Govt.'!M46</f>
        <v>779480</v>
      </c>
      <c r="L64" s="11">
        <f>'Federal Govt.'!L78+'State &amp; Local Govt.'!N46</f>
        <v>791000</v>
      </c>
      <c r="M64" s="11">
        <f>'Federal Govt.'!M78+'State &amp; Local Govt.'!O46</f>
        <v>798437</v>
      </c>
      <c r="N64" s="11">
        <f>'Federal Govt.'!N78+'State &amp; Local Govt.'!P46</f>
        <v>777260</v>
      </c>
      <c r="O64" s="11">
        <f>'Federal Govt.'!O78+'State &amp; Local Govt.'!Q46</f>
        <v>823016</v>
      </c>
      <c r="P64" s="11">
        <f>'Federal Govt.'!P78+'State &amp; Local Govt.'!R46</f>
        <v>854892</v>
      </c>
      <c r="Q64" s="11">
        <f>'Federal Govt.'!Q78+'State &amp; Local Govt.'!S46</f>
        <v>917583</v>
      </c>
      <c r="R64" s="11">
        <f>'Federal Govt.'!R78+'State &amp; Local Govt.'!T46</f>
        <v>956321</v>
      </c>
      <c r="S64" s="11">
        <f>'Federal Govt.'!S78+'State &amp; Local Govt.'!U46</f>
        <v>1049602</v>
      </c>
      <c r="T64" s="11">
        <f>'Federal Govt.'!T78+'State &amp; Local Govt.'!V46</f>
        <v>1102546</v>
      </c>
      <c r="U64" s="11">
        <f>'Federal Govt.'!U78+'State &amp; Local Govt.'!W46</f>
        <v>1168066</v>
      </c>
      <c r="V64" s="11">
        <f>'Federal Govt.'!V78+'State &amp; Local Govt.'!X46</f>
        <v>1124151</v>
      </c>
      <c r="W64" s="11">
        <f>'Federal Govt.'!W78+'State &amp; Local Govt.'!Y46</f>
        <v>1062827</v>
      </c>
      <c r="X64" s="11">
        <f>'Federal Govt.'!X78+'State &amp; Local Govt.'!Z46</f>
        <v>935627</v>
      </c>
      <c r="Y64" s="11">
        <f>'Federal Govt.'!Y78+'State &amp; Local Govt.'!AA46</f>
        <v>780598</v>
      </c>
      <c r="Z64" s="11">
        <f>'Federal Govt.'!Z78+'State &amp; Local Govt.'!AB46</f>
        <v>712213</v>
      </c>
      <c r="AA64" s="11">
        <f>'Federal Govt.'!AA78+'State &amp; Local Govt.'!AC46</f>
        <v>707073</v>
      </c>
      <c r="AB64" s="11">
        <f>'Federal Govt.'!AB78+'State &amp; Local Govt.'!AD46</f>
        <v>1027143</v>
      </c>
      <c r="AC64" s="11">
        <f>'Federal Govt.'!AC78+'State &amp; Local Govt.'!AE46</f>
        <v>1386041</v>
      </c>
      <c r="AD64" s="11">
        <f>'Federal Govt.'!AD78+'State &amp; Local Govt.'!AF46</f>
        <v>1677918</v>
      </c>
      <c r="AE64" s="11">
        <f>'Federal Govt.'!AE78+'State &amp; Local Govt.'!AG46</f>
        <v>1647162</v>
      </c>
      <c r="AF64" s="11">
        <f>'Federal Govt.'!AF78+'State &amp; Local Govt.'!AH46</f>
        <v>1833386</v>
      </c>
      <c r="AG64" s="11">
        <f>'Federal Govt.'!AG78+'State &amp; Local Govt.'!AI46</f>
        <v>1838009</v>
      </c>
      <c r="AH64" s="11">
        <f>'Federal Govt.'!AH78+'State &amp; Local Govt.'!AJ46</f>
        <v>1726152</v>
      </c>
      <c r="AI64" s="11">
        <f>'Federal Govt.'!AI78+'State &amp; Local Govt.'!AK46</f>
        <v>2128559</v>
      </c>
      <c r="AJ64" s="11">
        <f>'Federal Govt.'!AJ78+'State &amp; Local Govt.'!AL46</f>
        <v>3100778</v>
      </c>
      <c r="AK64" s="11">
        <f>'Federal Govt.'!AK78+'State &amp; Local Govt.'!AM46</f>
        <v>3301740</v>
      </c>
      <c r="AL64" s="11">
        <f>'Federal Govt.'!AL78+'State &amp; Local Govt.'!AN46</f>
        <v>3292303</v>
      </c>
      <c r="AM64" s="11">
        <f>'Federal Govt.'!AM78+'State &amp; Local Govt.'!AO46</f>
        <v>3550330</v>
      </c>
      <c r="AN64" s="11">
        <f>'Federal Govt.'!AN78+'State &amp; Local Govt.'!AP46</f>
        <v>3718106</v>
      </c>
      <c r="AO64" s="11">
        <f>'Federal Govt.'!AO78+'State &amp; Local Govt.'!AQ46</f>
        <v>3311065</v>
      </c>
      <c r="AP64" s="11">
        <f>'Federal Govt.'!AP78+'State &amp; Local Govt.'!AR46</f>
        <v>3801568</v>
      </c>
      <c r="AQ64" s="11">
        <f>'Federal Govt.'!AQ78+'State &amp; Local Govt.'!AS46</f>
        <v>3805068</v>
      </c>
    </row>
    <row r="65" spans="1:45">
      <c r="B65" s="4" t="s">
        <v>736</v>
      </c>
      <c r="C65" s="4" t="str">
        <f>D66</f>
        <v>Liabilities</v>
      </c>
      <c r="D65" s="7" t="s">
        <v>314</v>
      </c>
      <c r="E65" s="4" t="s">
        <v>402</v>
      </c>
      <c r="F65" s="11">
        <f>'Federal Govt.'!F79+'State &amp; Local Govt.'!H47-'Federal Govt.'!F91</f>
        <v>145463</v>
      </c>
      <c r="G65" s="11">
        <f>'Federal Govt.'!G79+'State &amp; Local Govt.'!I47-'Federal Govt.'!G91</f>
        <v>159718</v>
      </c>
      <c r="H65" s="11">
        <f>'Federal Govt.'!H79+'State &amp; Local Govt.'!J47-'Federal Govt.'!H91</f>
        <v>180881</v>
      </c>
      <c r="I65" s="11">
        <f>'Federal Govt.'!I79+'State &amp; Local Govt.'!K47-'Federal Govt.'!I91</f>
        <v>193239</v>
      </c>
      <c r="J65" s="11">
        <f>'Federal Govt.'!J79+'State &amp; Local Govt.'!L47-'Federal Govt.'!J91</f>
        <v>243084</v>
      </c>
      <c r="K65" s="11">
        <f>'Federal Govt.'!K79+'State &amp; Local Govt.'!M47-'Federal Govt.'!K91</f>
        <v>254485</v>
      </c>
      <c r="L65" s="11">
        <f>'Federal Govt.'!L79+'State &amp; Local Govt.'!N47-'Federal Govt.'!L91</f>
        <v>293171</v>
      </c>
      <c r="M65" s="11">
        <f>'Federal Govt.'!M79+'State &amp; Local Govt.'!O47-'Federal Govt.'!M91</f>
        <v>343266</v>
      </c>
      <c r="N65" s="11">
        <f>'Federal Govt.'!N79+'State &amp; Local Govt.'!P47-'Federal Govt.'!N91</f>
        <v>411971</v>
      </c>
      <c r="O65" s="11">
        <f>'Federal Govt.'!O79+'State &amp; Local Govt.'!Q47-'Federal Govt.'!O91</f>
        <v>428051</v>
      </c>
      <c r="P65" s="11">
        <f>'Federal Govt.'!P79+'State &amp; Local Govt.'!R47-'Federal Govt.'!P91</f>
        <v>513142</v>
      </c>
      <c r="Q65" s="11">
        <f>'Federal Govt.'!Q79+'State &amp; Local Govt.'!S47-'Federal Govt.'!Q91</f>
        <v>569141</v>
      </c>
      <c r="R65" s="11">
        <f>'Federal Govt.'!R79+'State &amp; Local Govt.'!T47-'Federal Govt.'!R91</f>
        <v>640163</v>
      </c>
      <c r="S65" s="11">
        <f>'Federal Govt.'!S79+'State &amp; Local Govt.'!U47-'Federal Govt.'!S91</f>
        <v>687374</v>
      </c>
      <c r="T65" s="11">
        <f>'Federal Govt.'!T79+'State &amp; Local Govt.'!V47-'Federal Govt.'!T91</f>
        <v>787489</v>
      </c>
      <c r="U65" s="11">
        <f>'Federal Govt.'!U79+'State &amp; Local Govt.'!W47-'Federal Govt.'!U91</f>
        <v>846066</v>
      </c>
      <c r="V65" s="11">
        <f>'Federal Govt.'!V79+'State &amp; Local Govt.'!X47-'Federal Govt.'!V91</f>
        <v>1032050</v>
      </c>
      <c r="W65" s="11">
        <f>'Federal Govt.'!W79+'State &amp; Local Govt.'!Y47-'Federal Govt.'!W91</f>
        <v>1233023</v>
      </c>
      <c r="X65" s="11">
        <f>'Federal Govt.'!X79+'State &amp; Local Govt.'!Z47-'Federal Govt.'!X91</f>
        <v>1474239</v>
      </c>
      <c r="Y65" s="11">
        <f>'Federal Govt.'!Y79+'State &amp; Local Govt.'!AA47-'Federal Govt.'!Y91</f>
        <v>1786379</v>
      </c>
      <c r="Z65" s="11">
        <f>'Federal Govt.'!Z79+'State &amp; Local Govt.'!AB47-'Federal Govt.'!Z91</f>
        <v>2021549</v>
      </c>
      <c r="AA65" s="11">
        <f>'Federal Govt.'!AA79+'State &amp; Local Govt.'!AC47-'Federal Govt.'!AA91</f>
        <v>2227136</v>
      </c>
      <c r="AB65" s="11">
        <f>'Federal Govt.'!AB79+'State &amp; Local Govt.'!AD47-'Federal Govt.'!AB91</f>
        <v>2128919</v>
      </c>
      <c r="AC65" s="11">
        <f>'Federal Govt.'!AC79+'State &amp; Local Govt.'!AE47-'Federal Govt.'!AC91</f>
        <v>2001984</v>
      </c>
      <c r="AD65" s="11">
        <f>'Federal Govt.'!AD79+'State &amp; Local Govt.'!AF47-'Federal Govt.'!AD91</f>
        <v>1973173</v>
      </c>
      <c r="AE65" s="11">
        <f>'Federal Govt.'!AE79+'State &amp; Local Govt.'!AG47-'Federal Govt.'!AE91</f>
        <v>2346364</v>
      </c>
      <c r="AF65" s="11">
        <f>'Federal Govt.'!AF79+'State &amp; Local Govt.'!AH47-'Federal Govt.'!AF91</f>
        <v>2498598</v>
      </c>
      <c r="AG65" s="11">
        <f>'Federal Govt.'!AG79+'State &amp; Local Govt.'!AI47-'Federal Govt.'!AG91</f>
        <v>2788114</v>
      </c>
      <c r="AH65" s="11">
        <f>'Federal Govt.'!AH79+'State &amp; Local Govt.'!AJ47-'Federal Govt.'!AH91</f>
        <v>3183139</v>
      </c>
      <c r="AI65" s="11">
        <f>'Federal Govt.'!AI79+'State &amp; Local Govt.'!AK47-'Federal Govt.'!AI91</f>
        <v>3016596</v>
      </c>
      <c r="AJ65" s="11">
        <f>'Federal Govt.'!AJ79+'State &amp; Local Govt.'!AL47-'Federal Govt.'!AJ91</f>
        <v>2281763</v>
      </c>
      <c r="AK65" s="11">
        <f>'Federal Govt.'!AK79+'State &amp; Local Govt.'!AM47-'Federal Govt.'!AK91</f>
        <v>2491374</v>
      </c>
      <c r="AL65" s="11">
        <f>'Federal Govt.'!AL79+'State &amp; Local Govt.'!AN47-'Federal Govt.'!AL91</f>
        <v>2860433</v>
      </c>
      <c r="AM65" s="11">
        <f>'Federal Govt.'!AM79+'State &amp; Local Govt.'!AO47-'Federal Govt.'!AM91</f>
        <v>2793750</v>
      </c>
      <c r="AN65" s="11">
        <f>'Federal Govt.'!AN79+'State &amp; Local Govt.'!AP47-'Federal Govt.'!AN91</f>
        <v>3069715</v>
      </c>
      <c r="AO65" s="11">
        <f>'Federal Govt.'!AO79+'State &amp; Local Govt.'!AQ47-'Federal Govt.'!AO91</f>
        <v>3466863</v>
      </c>
      <c r="AP65" s="11">
        <f>'Federal Govt.'!AP79+'State &amp; Local Govt.'!AR47-'Federal Govt.'!AP91</f>
        <v>3610144</v>
      </c>
      <c r="AQ65" s="11">
        <f>'Federal Govt.'!AQ79+'State &amp; Local Govt.'!AS47-'Federal Govt.'!AQ91</f>
        <v>3539167</v>
      </c>
    </row>
    <row r="66" spans="1:45">
      <c r="A66" s="4" t="s">
        <v>738</v>
      </c>
      <c r="B66" s="4" t="s">
        <v>736</v>
      </c>
      <c r="C66" s="4" t="str">
        <f>D46</f>
        <v>LIABILITIES &amp; NET WORTH</v>
      </c>
      <c r="D66" s="21" t="s">
        <v>2</v>
      </c>
      <c r="E66" s="22" t="s">
        <v>405</v>
      </c>
      <c r="F66" s="23">
        <f>'Federal Govt.'!F80+'State &amp; Local Govt.'!H48-'Federal Govt.'!F90-'State &amp; Local Govt.'!H44-'Federal Govt.'!F91</f>
        <v>1782390</v>
      </c>
      <c r="G66" s="23">
        <f>'Federal Govt.'!G80+'State &amp; Local Govt.'!I48-'Federal Govt.'!G90-'State &amp; Local Govt.'!I44-'Federal Govt.'!G91</f>
        <v>1944115</v>
      </c>
      <c r="H66" s="23">
        <f>'Federal Govt.'!H80+'State &amp; Local Govt.'!J48-'Federal Govt.'!H90-'State &amp; Local Govt.'!J44-'Federal Govt.'!H91</f>
        <v>2095044</v>
      </c>
      <c r="I66" s="23">
        <f>'Federal Govt.'!I80+'State &amp; Local Govt.'!K48-'Federal Govt.'!I90-'State &amp; Local Govt.'!K44-'Federal Govt.'!I91</f>
        <v>2334127</v>
      </c>
      <c r="J66" s="23">
        <f>'Federal Govt.'!J80+'State &amp; Local Govt.'!L48-'Federal Govt.'!J90-'State &amp; Local Govt.'!L44-'Federal Govt.'!J91</f>
        <v>2658529</v>
      </c>
      <c r="K66" s="23">
        <f>'Federal Govt.'!K80+'State &amp; Local Govt.'!M48-'Federal Govt.'!K90-'State &amp; Local Govt.'!M44-'Federal Govt.'!K91</f>
        <v>2940428</v>
      </c>
      <c r="L66" s="23">
        <f>'Federal Govt.'!L80+'State &amp; Local Govt.'!N48-'Federal Govt.'!L90-'State &amp; Local Govt.'!N44-'Federal Govt.'!L91</f>
        <v>3266673</v>
      </c>
      <c r="M66" s="23">
        <f>'Federal Govt.'!M80+'State &amp; Local Govt.'!O48-'Federal Govt.'!M90-'State &amp; Local Govt.'!O44-'Federal Govt.'!M91</f>
        <v>3662926</v>
      </c>
      <c r="N66" s="23">
        <f>'Federal Govt.'!N80+'State &amp; Local Govt.'!P48-'Federal Govt.'!N90-'State &amp; Local Govt.'!P44-'Federal Govt.'!N91</f>
        <v>3941112</v>
      </c>
      <c r="O66" s="23">
        <f>'Federal Govt.'!O80+'State &amp; Local Govt.'!Q48-'Federal Govt.'!O90-'State &amp; Local Govt.'!Q44-'Federal Govt.'!O91</f>
        <v>4281508</v>
      </c>
      <c r="P66" s="23">
        <f>'Federal Govt.'!P80+'State &amp; Local Govt.'!R48-'Federal Govt.'!P90-'State &amp; Local Govt.'!R44-'Federal Govt.'!P91</f>
        <v>4658550</v>
      </c>
      <c r="Q66" s="23">
        <f>'Federal Govt.'!Q80+'State &amp; Local Govt.'!S48-'Federal Govt.'!Q90-'State &amp; Local Govt.'!S44-'Federal Govt.'!Q91</f>
        <v>5057728</v>
      </c>
      <c r="R66" s="23">
        <f>'Federal Govt.'!R80+'State &amp; Local Govt.'!T48-'Federal Govt.'!R90-'State &amp; Local Govt.'!T44-'Federal Govt.'!R91</f>
        <v>5514569</v>
      </c>
      <c r="S66" s="23">
        <f>'Federal Govt.'!S80+'State &amp; Local Govt.'!U48-'Federal Govt.'!S90-'State &amp; Local Govt.'!U44-'Federal Govt.'!S91</f>
        <v>6090811</v>
      </c>
      <c r="T66" s="23">
        <f>'Federal Govt.'!T80+'State &amp; Local Govt.'!V48-'Federal Govt.'!T90-'State &amp; Local Govt.'!V44-'Federal Govt.'!T91</f>
        <v>6590501</v>
      </c>
      <c r="U66" s="23">
        <f>'Federal Govt.'!U80+'State &amp; Local Govt.'!W48-'Federal Govt.'!U90-'State &amp; Local Govt.'!W44-'Federal Govt.'!U91</f>
        <v>6989806</v>
      </c>
      <c r="V66" s="23">
        <f>'Federal Govt.'!V80+'State &amp; Local Govt.'!X48-'Federal Govt.'!V90-'State &amp; Local Govt.'!X44-'Federal Govt.'!V91</f>
        <v>7398504</v>
      </c>
      <c r="W66" s="23">
        <f>'Federal Govt.'!W80+'State &amp; Local Govt.'!Y48-'Federal Govt.'!W90-'State &amp; Local Govt.'!Y44-'Federal Govt.'!W91</f>
        <v>7725028</v>
      </c>
      <c r="X66" s="23">
        <f>'Federal Govt.'!X80+'State &amp; Local Govt.'!Z48-'Federal Govt.'!X90-'State &amp; Local Govt.'!Z44-'Federal Govt.'!X91</f>
        <v>7960315</v>
      </c>
      <c r="Y66" s="23">
        <f>'Federal Govt.'!Y80+'State &amp; Local Govt.'!AA48-'Federal Govt.'!Y90-'State &amp; Local Govt.'!AA44-'Federal Govt.'!Y91</f>
        <v>8162644</v>
      </c>
      <c r="Z66" s="23">
        <f>'Federal Govt.'!Z80+'State &amp; Local Govt.'!AB48-'Federal Govt.'!Z90-'State &amp; Local Govt.'!AB44-'Federal Govt.'!Z91</f>
        <v>8332982</v>
      </c>
      <c r="AA66" s="23">
        <f>'Federal Govt.'!AA80+'State &amp; Local Govt.'!AC48-'Federal Govt.'!AA90-'State &amp; Local Govt.'!AC44-'Federal Govt.'!AA91</f>
        <v>8392359</v>
      </c>
      <c r="AB66" s="23">
        <f>'Federal Govt.'!AB80+'State &amp; Local Govt.'!AD48-'Federal Govt.'!AB90-'State &amp; Local Govt.'!AD44-'Federal Govt.'!AB91</f>
        <v>8649899</v>
      </c>
      <c r="AC66" s="23">
        <f>'Federal Govt.'!AC80+'State &amp; Local Govt.'!AE48-'Federal Govt.'!AC90-'State &amp; Local Govt.'!AE44-'Federal Govt.'!AC91</f>
        <v>9266626</v>
      </c>
      <c r="AD66" s="23">
        <f>'Federal Govt.'!AD80+'State &amp; Local Govt.'!AF48-'Federal Govt.'!AD90-'State &amp; Local Govt.'!AF44-'Federal Govt.'!AD91</f>
        <v>10159662</v>
      </c>
      <c r="AE66" s="23">
        <f>'Federal Govt.'!AE80+'State &amp; Local Govt.'!AG48-'Federal Govt.'!AE90-'State &amp; Local Govt.'!AG44-'Federal Govt.'!AE91</f>
        <v>11831767</v>
      </c>
      <c r="AF66" s="23">
        <f>'Federal Govt.'!AF80+'State &amp; Local Govt.'!AH48-'Federal Govt.'!AF90-'State &amp; Local Govt.'!AH44-'Federal Govt.'!AF91</f>
        <v>12654993</v>
      </c>
      <c r="AG66" s="23">
        <f>'Federal Govt.'!AG80+'State &amp; Local Govt.'!AI48-'Federal Govt.'!AG90-'State &amp; Local Govt.'!AI44-'Federal Govt.'!AG91</f>
        <v>13346694</v>
      </c>
      <c r="AH66" s="23">
        <f>'Federal Govt.'!AH80+'State &amp; Local Govt.'!AJ48-'Federal Govt.'!AH90-'State &amp; Local Govt.'!AJ44-'Federal Govt.'!AH91</f>
        <v>14038358</v>
      </c>
      <c r="AI66" s="23">
        <f>'Federal Govt.'!AI80+'State &amp; Local Govt.'!AK48-'Federal Govt.'!AI90-'State &amp; Local Govt.'!AK44-'Federal Govt.'!AI91</f>
        <v>15321690</v>
      </c>
      <c r="AJ66" s="23">
        <f>'Federal Govt.'!AJ80+'State &amp; Local Govt.'!AL48-'Federal Govt.'!AJ90-'State &amp; Local Govt.'!AL44-'Federal Govt.'!AJ91</f>
        <v>17489602</v>
      </c>
      <c r="AK66" s="23">
        <f>'Federal Govt.'!AK80+'State &amp; Local Govt.'!AM48-'Federal Govt.'!AK90-'State &amp; Local Govt.'!AM44-'Federal Govt.'!AK91</f>
        <v>19583549</v>
      </c>
      <c r="AL66" s="23">
        <f>'Federal Govt.'!AL80+'State &amp; Local Govt.'!AN48-'Federal Govt.'!AL90-'State &amp; Local Govt.'!AN44-'Federal Govt.'!AL91</f>
        <v>21220358</v>
      </c>
      <c r="AM66" s="23">
        <f>'Federal Govt.'!AM80+'State &amp; Local Govt.'!AO48-'Federal Govt.'!AM90-'State &amp; Local Govt.'!AO44-'Federal Govt.'!AM91</f>
        <v>22680356</v>
      </c>
      <c r="AN66" s="23">
        <f>'Federal Govt.'!AN80+'State &amp; Local Govt.'!AP48-'Federal Govt.'!AN90-'State &amp; Local Govt.'!AP44-'Federal Govt.'!AN91</f>
        <v>23814459</v>
      </c>
      <c r="AO66" s="23">
        <f>'Federal Govt.'!AO80+'State &amp; Local Govt.'!AQ48-'Federal Govt.'!AO90-'State &amp; Local Govt.'!AQ44-'Federal Govt.'!AO91</f>
        <v>24785696</v>
      </c>
      <c r="AP66" s="23">
        <f>'Federal Govt.'!AP80+'State &amp; Local Govt.'!AR48-'Federal Govt.'!AP90-'State &amp; Local Govt.'!AR44-'Federal Govt.'!AP91</f>
        <v>25689690</v>
      </c>
      <c r="AQ66" s="23">
        <f>'Federal Govt.'!AQ80+'State &amp; Local Govt.'!AS48-'Federal Govt.'!AQ90-'State &amp; Local Govt.'!AS44-'Federal Govt.'!AQ91</f>
        <v>26905413</v>
      </c>
      <c r="AS66" s="11"/>
    </row>
    <row r="67" spans="1:45">
      <c r="A67" s="4" t="s">
        <v>738</v>
      </c>
      <c r="B67" s="4" t="s">
        <v>736</v>
      </c>
      <c r="C67" s="4" t="str">
        <f>D46</f>
        <v>LIABILITIES &amp; NET WORTH</v>
      </c>
      <c r="D67" s="21" t="s">
        <v>3</v>
      </c>
      <c r="E67" s="22" t="s">
        <v>261</v>
      </c>
      <c r="F67" s="23">
        <f t="shared" ref="F67:AQ67" si="1">F45-F66</f>
        <v>710929</v>
      </c>
      <c r="G67" s="23">
        <f t="shared" si="1"/>
        <v>904236</v>
      </c>
      <c r="H67" s="23">
        <f t="shared" si="1"/>
        <v>1090578</v>
      </c>
      <c r="I67" s="23">
        <f t="shared" si="1"/>
        <v>1110046</v>
      </c>
      <c r="J67" s="23">
        <f t="shared" si="1"/>
        <v>978769</v>
      </c>
      <c r="K67" s="23">
        <f t="shared" si="1"/>
        <v>857576</v>
      </c>
      <c r="L67" s="23">
        <f t="shared" si="1"/>
        <v>780140</v>
      </c>
      <c r="M67" s="23">
        <f t="shared" si="1"/>
        <v>677112</v>
      </c>
      <c r="N67" s="23">
        <f t="shared" si="1"/>
        <v>692052</v>
      </c>
      <c r="O67" s="23">
        <f t="shared" si="1"/>
        <v>603740</v>
      </c>
      <c r="P67" s="23">
        <f t="shared" si="1"/>
        <v>567712</v>
      </c>
      <c r="Q67" s="23">
        <f t="shared" si="1"/>
        <v>508886</v>
      </c>
      <c r="R67" s="23">
        <f t="shared" si="1"/>
        <v>335789</v>
      </c>
      <c r="S67" s="23">
        <f t="shared" si="1"/>
        <v>37776</v>
      </c>
      <c r="T67" s="23">
        <f t="shared" si="1"/>
        <v>-210349</v>
      </c>
      <c r="U67" s="23">
        <f t="shared" si="1"/>
        <v>-364165</v>
      </c>
      <c r="V67" s="23">
        <f t="shared" si="1"/>
        <v>-201321</v>
      </c>
      <c r="W67" s="23">
        <f t="shared" si="1"/>
        <v>-102850</v>
      </c>
      <c r="X67" s="23">
        <f t="shared" si="1"/>
        <v>300996</v>
      </c>
      <c r="Y67" s="23">
        <f t="shared" si="1"/>
        <v>753530</v>
      </c>
      <c r="Z67" s="23">
        <f t="shared" si="1"/>
        <v>1281443</v>
      </c>
      <c r="AA67" s="23">
        <f t="shared" si="1"/>
        <v>1850375</v>
      </c>
      <c r="AB67" s="23">
        <f t="shared" si="1"/>
        <v>1863877</v>
      </c>
      <c r="AC67" s="23">
        <f t="shared" si="1"/>
        <v>1509383</v>
      </c>
      <c r="AD67" s="23">
        <f t="shared" si="1"/>
        <v>938810</v>
      </c>
      <c r="AE67" s="23">
        <f t="shared" si="1"/>
        <v>174786</v>
      </c>
      <c r="AF67" s="23">
        <f t="shared" si="1"/>
        <v>432907</v>
      </c>
      <c r="AG67" s="23">
        <f t="shared" si="1"/>
        <v>1022371</v>
      </c>
      <c r="AH67" s="23">
        <f t="shared" si="1"/>
        <v>1830768</v>
      </c>
      <c r="AI67" s="23">
        <f t="shared" si="1"/>
        <v>1344554</v>
      </c>
      <c r="AJ67" s="23">
        <f t="shared" si="1"/>
        <v>-782807</v>
      </c>
      <c r="AK67" s="23">
        <f t="shared" si="1"/>
        <v>-2263406</v>
      </c>
      <c r="AL67" s="23">
        <f t="shared" si="1"/>
        <v>-3087930</v>
      </c>
      <c r="AM67" s="23">
        <f t="shared" si="1"/>
        <v>-3930276</v>
      </c>
      <c r="AN67" s="23">
        <f t="shared" si="1"/>
        <v>-4319925</v>
      </c>
      <c r="AO67" s="23">
        <f t="shared" si="1"/>
        <v>-4277022</v>
      </c>
      <c r="AP67" s="23">
        <f t="shared" si="1"/>
        <v>-4581439</v>
      </c>
      <c r="AQ67" s="23">
        <f t="shared" si="1"/>
        <v>-5292133</v>
      </c>
    </row>
    <row r="68" spans="1:45">
      <c r="B68" s="4" t="s">
        <v>737</v>
      </c>
      <c r="C68" s="4" t="str">
        <f>D46</f>
        <v>LIABILITIES &amp; NET WORTH</v>
      </c>
      <c r="D68" s="12" t="s">
        <v>649</v>
      </c>
      <c r="E68" s="13"/>
      <c r="F68" s="14">
        <f t="shared" ref="F68:AQ68" si="2">F67+F66</f>
        <v>2493319</v>
      </c>
      <c r="G68" s="14">
        <f t="shared" si="2"/>
        <v>2848351</v>
      </c>
      <c r="H68" s="14">
        <f t="shared" si="2"/>
        <v>3185622</v>
      </c>
      <c r="I68" s="14">
        <f t="shared" si="2"/>
        <v>3444173</v>
      </c>
      <c r="J68" s="14">
        <f t="shared" si="2"/>
        <v>3637298</v>
      </c>
      <c r="K68" s="14">
        <f t="shared" si="2"/>
        <v>3798004</v>
      </c>
      <c r="L68" s="14">
        <f t="shared" si="2"/>
        <v>4046813</v>
      </c>
      <c r="M68" s="14">
        <f t="shared" si="2"/>
        <v>4340038</v>
      </c>
      <c r="N68" s="14">
        <f t="shared" si="2"/>
        <v>4633164</v>
      </c>
      <c r="O68" s="14">
        <f t="shared" si="2"/>
        <v>4885248</v>
      </c>
      <c r="P68" s="14">
        <f t="shared" si="2"/>
        <v>5226262</v>
      </c>
      <c r="Q68" s="14">
        <f t="shared" si="2"/>
        <v>5566614</v>
      </c>
      <c r="R68" s="14">
        <f t="shared" si="2"/>
        <v>5850358</v>
      </c>
      <c r="S68" s="14">
        <f t="shared" si="2"/>
        <v>6128587</v>
      </c>
      <c r="T68" s="14">
        <f t="shared" si="2"/>
        <v>6380152</v>
      </c>
      <c r="U68" s="14">
        <f t="shared" si="2"/>
        <v>6625641</v>
      </c>
      <c r="V68" s="14">
        <f t="shared" si="2"/>
        <v>7197183</v>
      </c>
      <c r="W68" s="14">
        <f t="shared" si="2"/>
        <v>7622178</v>
      </c>
      <c r="X68" s="14">
        <f t="shared" si="2"/>
        <v>8261311</v>
      </c>
      <c r="Y68" s="14">
        <f t="shared" si="2"/>
        <v>8916174</v>
      </c>
      <c r="Z68" s="14">
        <f t="shared" si="2"/>
        <v>9614425</v>
      </c>
      <c r="AA68" s="14">
        <f t="shared" si="2"/>
        <v>10242734</v>
      </c>
      <c r="AB68" s="14">
        <f t="shared" si="2"/>
        <v>10513776</v>
      </c>
      <c r="AC68" s="14">
        <f t="shared" si="2"/>
        <v>10776009</v>
      </c>
      <c r="AD68" s="14">
        <f t="shared" si="2"/>
        <v>11098472</v>
      </c>
      <c r="AE68" s="14">
        <f t="shared" si="2"/>
        <v>12006553</v>
      </c>
      <c r="AF68" s="14">
        <f t="shared" si="2"/>
        <v>13087900</v>
      </c>
      <c r="AG68" s="14">
        <f t="shared" si="2"/>
        <v>14369065</v>
      </c>
      <c r="AH68" s="14">
        <f t="shared" si="2"/>
        <v>15869126</v>
      </c>
      <c r="AI68" s="14">
        <f t="shared" si="2"/>
        <v>16666244</v>
      </c>
      <c r="AJ68" s="14">
        <f t="shared" si="2"/>
        <v>16706795</v>
      </c>
      <c r="AK68" s="14">
        <f t="shared" si="2"/>
        <v>17320143</v>
      </c>
      <c r="AL68" s="14">
        <f t="shared" si="2"/>
        <v>18132428</v>
      </c>
      <c r="AM68" s="14">
        <f t="shared" si="2"/>
        <v>18750080</v>
      </c>
      <c r="AN68" s="14">
        <f t="shared" si="2"/>
        <v>19494534</v>
      </c>
      <c r="AO68" s="14">
        <f t="shared" si="2"/>
        <v>20508674</v>
      </c>
      <c r="AP68" s="14">
        <f t="shared" si="2"/>
        <v>21108251</v>
      </c>
      <c r="AQ68" s="14">
        <f t="shared" si="2"/>
        <v>21613280</v>
      </c>
    </row>
    <row r="69" spans="1:45">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row>
    <row r="70" spans="1:45">
      <c r="D70" s="5" t="s">
        <v>254</v>
      </c>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row>
    <row r="71" spans="1:45">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row>
    <row r="72" spans="1:45">
      <c r="D72" s="4" t="s">
        <v>633</v>
      </c>
      <c r="F72" s="4">
        <f>'Federal Govt.'!F84+'State &amp; Local Govt.'!H52-'State &amp; Local Govt.'!H17</f>
        <v>144807</v>
      </c>
      <c r="G72" s="11">
        <f>'Federal Govt.'!G84+'State &amp; Local Govt.'!I52-'State &amp; Local Govt.'!I17</f>
        <v>161275</v>
      </c>
      <c r="H72" s="11">
        <f>'Federal Govt.'!H84+'State &amp; Local Govt.'!J52-'State &amp; Local Govt.'!J17</f>
        <v>180423</v>
      </c>
      <c r="I72" s="11">
        <f>'Federal Govt.'!I84+'State &amp; Local Govt.'!K52-'State &amp; Local Govt.'!K17</f>
        <v>195243</v>
      </c>
      <c r="J72" s="11">
        <f>'Federal Govt.'!J84+'State &amp; Local Govt.'!L52-'State &amp; Local Govt.'!L17</f>
        <v>244021</v>
      </c>
      <c r="K72" s="11">
        <f>'Federal Govt.'!K84+'State &amp; Local Govt.'!M52-'State &amp; Local Govt.'!M17</f>
        <v>257462</v>
      </c>
      <c r="L72" s="11">
        <f>'Federal Govt.'!L84+'State &amp; Local Govt.'!N52-'State &amp; Local Govt.'!N17</f>
        <v>292973</v>
      </c>
      <c r="M72" s="11">
        <f>'Federal Govt.'!M84+'State &amp; Local Govt.'!O52-'State &amp; Local Govt.'!O17</f>
        <v>345606</v>
      </c>
      <c r="N72" s="11">
        <f>'Federal Govt.'!N84+'State &amp; Local Govt.'!P52-'State &amp; Local Govt.'!P17</f>
        <v>413121</v>
      </c>
      <c r="O72" s="11">
        <f>'Federal Govt.'!O84+'State &amp; Local Govt.'!Q52-'State &amp; Local Govt.'!Q17</f>
        <v>427939</v>
      </c>
      <c r="P72" s="11">
        <f>'Federal Govt.'!P84+'State &amp; Local Govt.'!R52-'State &amp; Local Govt.'!R17</f>
        <v>507496</v>
      </c>
      <c r="Q72" s="11">
        <f>'Federal Govt.'!Q84+'State &amp; Local Govt.'!S52-'State &amp; Local Govt.'!S17</f>
        <v>561166</v>
      </c>
      <c r="R72" s="11">
        <f>'Federal Govt.'!R84+'State &amp; Local Govt.'!T52-'State &amp; Local Govt.'!T17</f>
        <v>611546</v>
      </c>
      <c r="S72" s="11">
        <f>'Federal Govt.'!S84+'State &amp; Local Govt.'!U52-'State &amp; Local Govt.'!U17</f>
        <v>689300</v>
      </c>
      <c r="T72" s="11">
        <f>'Federal Govt.'!T84+'State &amp; Local Govt.'!V52-'State &amp; Local Govt.'!V17</f>
        <v>774309</v>
      </c>
      <c r="U72" s="11">
        <f>'Federal Govt.'!U84+'State &amp; Local Govt.'!W52-'State &amp; Local Govt.'!W17</f>
        <v>817773</v>
      </c>
      <c r="V72" s="11">
        <f>'Federal Govt.'!V84+'State &amp; Local Govt.'!X52-'State &amp; Local Govt.'!X17</f>
        <v>999157</v>
      </c>
      <c r="W72" s="11">
        <f>'Federal Govt.'!W84+'State &amp; Local Govt.'!Y52-'State &amp; Local Govt.'!Y17</f>
        <v>1196277</v>
      </c>
      <c r="X72" s="11">
        <f>'Federal Govt.'!X84+'State &amp; Local Govt.'!Z52-'State &amp; Local Govt.'!Z17</f>
        <v>1451984</v>
      </c>
      <c r="Y72" s="11">
        <f>'Federal Govt.'!Y84+'State &amp; Local Govt.'!AA52-'State &amp; Local Govt.'!AA17</f>
        <v>1748752</v>
      </c>
      <c r="Z72" s="11">
        <f>'Federal Govt.'!Z84+'State &amp; Local Govt.'!AB52-'State &amp; Local Govt.'!AB17</f>
        <v>1978075</v>
      </c>
      <c r="AA72" s="11">
        <f>'Federal Govt.'!AA84+'State &amp; Local Govt.'!AC52-'State &amp; Local Govt.'!AC17</f>
        <v>2170532</v>
      </c>
      <c r="AB72" s="11">
        <f>'Federal Govt.'!AB84+'State &amp; Local Govt.'!AD52-'State &amp; Local Govt.'!AD17</f>
        <v>2068992</v>
      </c>
      <c r="AC72" s="11">
        <f>'Federal Govt.'!AC84+'State &amp; Local Govt.'!AE52-'State &amp; Local Govt.'!AE17</f>
        <v>1961346</v>
      </c>
      <c r="AD72" s="11">
        <f>'Federal Govt.'!AD84+'State &amp; Local Govt.'!AF52-'State &amp; Local Govt.'!AF17</f>
        <v>1920602</v>
      </c>
      <c r="AE72" s="11">
        <f>'Federal Govt.'!AE84+'State &amp; Local Govt.'!AG52-'State &amp; Local Govt.'!AG17</f>
        <v>2307479</v>
      </c>
      <c r="AF72" s="11">
        <f>'Federal Govt.'!AF84+'State &amp; Local Govt.'!AH52-'State &amp; Local Govt.'!AH17</f>
        <v>2451712</v>
      </c>
      <c r="AG72" s="11">
        <f>'Federal Govt.'!AG84+'State &amp; Local Govt.'!AI52-'State &amp; Local Govt.'!AI17</f>
        <v>2721154</v>
      </c>
      <c r="AH72" s="11">
        <f>'Federal Govt.'!AH84+'State &amp; Local Govt.'!AJ52-'State &amp; Local Govt.'!AJ17</f>
        <v>3066821</v>
      </c>
      <c r="AI72" s="11">
        <f>'Federal Govt.'!AI84+'State &amp; Local Govt.'!AK52-'State &amp; Local Govt.'!AK17</f>
        <v>2908362</v>
      </c>
      <c r="AJ72" s="11">
        <f>'Federal Govt.'!AJ84+'State &amp; Local Govt.'!AL52-'State &amp; Local Govt.'!AL17</f>
        <v>2183437</v>
      </c>
      <c r="AK72" s="11">
        <f>'Federal Govt.'!AK84+'State &amp; Local Govt.'!AM52-'State &amp; Local Govt.'!AM17</f>
        <v>2397255</v>
      </c>
      <c r="AL72" s="11">
        <f>'Federal Govt.'!AL84+'State &amp; Local Govt.'!AN52-'State &amp; Local Govt.'!AN17</f>
        <v>2745587</v>
      </c>
      <c r="AM72" s="11">
        <f>'Federal Govt.'!AM84+'State &amp; Local Govt.'!AO52-'State &amp; Local Govt.'!AO17</f>
        <v>2674262</v>
      </c>
      <c r="AN72" s="11">
        <f>'Federal Govt.'!AN84+'State &amp; Local Govt.'!AP52-'State &amp; Local Govt.'!AP17</f>
        <v>2945046</v>
      </c>
      <c r="AO72" s="11">
        <f>'Federal Govt.'!AO84+'State &amp; Local Govt.'!AQ52-'State &amp; Local Govt.'!AQ17</f>
        <v>3304237</v>
      </c>
      <c r="AP72" s="11">
        <f>'Federal Govt.'!AP84+'State &amp; Local Govt.'!AR52-'State &amp; Local Govt.'!AR17</f>
        <v>3452388</v>
      </c>
      <c r="AQ72" s="11">
        <f>'Federal Govt.'!AQ84+'State &amp; Local Govt.'!AS52-'State &amp; Local Govt.'!AS17</f>
        <v>3393145</v>
      </c>
    </row>
    <row r="73" spans="1:45">
      <c r="D73" s="4" t="s">
        <v>381</v>
      </c>
      <c r="E73" s="4" t="s">
        <v>407</v>
      </c>
      <c r="F73" s="4">
        <f>'Federal Govt.'!F85+'State &amp; Local Govt.'!H53</f>
        <v>843246</v>
      </c>
      <c r="G73" s="11">
        <f>'Federal Govt.'!G85+'State &amp; Local Govt.'!I53</f>
        <v>907724</v>
      </c>
      <c r="H73" s="11">
        <f>'Federal Govt.'!H85+'State &amp; Local Govt.'!J53</f>
        <v>976711</v>
      </c>
      <c r="I73" s="11">
        <f>'Federal Govt.'!I85+'State &amp; Local Govt.'!K53</f>
        <v>1060403</v>
      </c>
      <c r="J73" s="11">
        <f>'Federal Govt.'!J85+'State &amp; Local Govt.'!L53</f>
        <v>1143926</v>
      </c>
      <c r="K73" s="11">
        <f>'Federal Govt.'!K85+'State &amp; Local Govt.'!M53</f>
        <v>1229524</v>
      </c>
      <c r="L73" s="11">
        <f>'Federal Govt.'!L85+'State &amp; Local Govt.'!N53</f>
        <v>1324100</v>
      </c>
      <c r="M73" s="11">
        <f>'Federal Govt.'!M85+'State &amp; Local Govt.'!O53</f>
        <v>1434144</v>
      </c>
      <c r="N73" s="11">
        <f>'Federal Govt.'!N85+'State &amp; Local Govt.'!P53</f>
        <v>1543092</v>
      </c>
      <c r="O73" s="11">
        <f>'Federal Govt.'!O85+'State &amp; Local Govt.'!Q53</f>
        <v>1648742</v>
      </c>
      <c r="P73" s="11">
        <f>'Federal Govt.'!P85+'State &amp; Local Govt.'!R53</f>
        <v>1802814</v>
      </c>
      <c r="Q73" s="11">
        <f>'Federal Govt.'!Q85+'State &amp; Local Govt.'!S53</f>
        <v>1972105</v>
      </c>
      <c r="R73" s="11">
        <f>'Federal Govt.'!R85+'State &amp; Local Govt.'!T53</f>
        <v>2111553</v>
      </c>
      <c r="S73" s="11">
        <f>'Federal Govt.'!S85+'State &amp; Local Govt.'!U53</f>
        <v>2325089</v>
      </c>
      <c r="T73" s="11">
        <f>'Federal Govt.'!T85+'State &amp; Local Govt.'!V53</f>
        <v>2539715</v>
      </c>
      <c r="U73" s="11">
        <f>'Federal Govt.'!U85+'State &amp; Local Govt.'!W53</f>
        <v>2696230</v>
      </c>
      <c r="V73" s="11">
        <f>'Federal Govt.'!V85+'State &amp; Local Govt.'!X53</f>
        <v>2870231</v>
      </c>
      <c r="W73" s="11">
        <f>'Federal Govt.'!W85+'State &amp; Local Govt.'!Y53</f>
        <v>3046374</v>
      </c>
      <c r="X73" s="11">
        <f>'Federal Govt.'!X85+'State &amp; Local Govt.'!Z53</f>
        <v>3212058</v>
      </c>
      <c r="Y73" s="11">
        <f>'Federal Govt.'!Y85+'State &amp; Local Govt.'!AA53</f>
        <v>3393303</v>
      </c>
      <c r="Z73" s="11">
        <f>'Federal Govt.'!Z85+'State &amp; Local Govt.'!AB53</f>
        <v>3599261</v>
      </c>
      <c r="AA73" s="11">
        <f>'Federal Govt.'!AA85+'State &amp; Local Govt.'!AC53</f>
        <v>3819879</v>
      </c>
      <c r="AB73" s="11">
        <f>'Federal Govt.'!AB85+'State &amp; Local Govt.'!AD53</f>
        <v>4062887</v>
      </c>
      <c r="AC73" s="11">
        <f>'Federal Govt.'!AC85+'State &amp; Local Govt.'!AE53</f>
        <v>4318816</v>
      </c>
      <c r="AD73" s="11">
        <f>'Federal Govt.'!AD85+'State &amp; Local Govt.'!AF53</f>
        <v>4598312</v>
      </c>
      <c r="AE73" s="11">
        <f>'Federal Govt.'!AE85+'State &amp; Local Govt.'!AG53</f>
        <v>4967807</v>
      </c>
      <c r="AF73" s="11">
        <f>'Federal Govt.'!AF85+'State &amp; Local Govt.'!AH53</f>
        <v>5348944</v>
      </c>
      <c r="AG73" s="11">
        <f>'Federal Govt.'!AG85+'State &amp; Local Govt.'!AI53</f>
        <v>5663796</v>
      </c>
      <c r="AH73" s="11">
        <f>'Federal Govt.'!AH85+'State &amp; Local Govt.'!AJ53</f>
        <v>5970292</v>
      </c>
      <c r="AI73" s="11">
        <f>'Federal Govt.'!AI85+'State &amp; Local Govt.'!AK53</f>
        <v>6244655</v>
      </c>
      <c r="AJ73" s="11">
        <f>'Federal Govt.'!AJ85+'State &amp; Local Govt.'!AL53</f>
        <v>6539159</v>
      </c>
      <c r="AK73" s="11">
        <f>'Federal Govt.'!AK85+'State &amp; Local Govt.'!AM53</f>
        <v>7023631</v>
      </c>
      <c r="AL73" s="11">
        <f>'Federal Govt.'!AL85+'State &amp; Local Govt.'!AN53</f>
        <v>7461708</v>
      </c>
      <c r="AM73" s="11">
        <f>'Federal Govt.'!AM85+'State &amp; Local Govt.'!AO53</f>
        <v>7740992</v>
      </c>
      <c r="AN73" s="11">
        <f>'Federal Govt.'!AN85+'State &amp; Local Govt.'!AP53</f>
        <v>8135843</v>
      </c>
      <c r="AO73" s="11">
        <f>'Federal Govt.'!AO85+'State &amp; Local Govt.'!AQ53</f>
        <v>8330784</v>
      </c>
      <c r="AP73" s="11">
        <f>'Federal Govt.'!AP85+'State &amp; Local Govt.'!AR53</f>
        <v>8872909</v>
      </c>
      <c r="AQ73" s="11">
        <f>'Federal Govt.'!AQ85+'State &amp; Local Govt.'!AS53</f>
        <v>9034043</v>
      </c>
    </row>
    <row r="74" spans="1:45">
      <c r="D74" s="4" t="s">
        <v>265</v>
      </c>
      <c r="E74" s="4" t="s">
        <v>406</v>
      </c>
      <c r="F74" s="4">
        <f>'Federal Govt.'!F86+'State &amp; Local Govt.'!H54+'State &amp; Local Govt.'!H17</f>
        <v>1408556</v>
      </c>
      <c r="G74" s="11">
        <f>'Federal Govt.'!G86+'State &amp; Local Govt.'!I54+'State &amp; Local Govt.'!I17</f>
        <v>1643117</v>
      </c>
      <c r="H74" s="11">
        <f>'Federal Govt.'!H86+'State &amp; Local Govt.'!J54+'State &amp; Local Govt.'!J17</f>
        <v>1882697</v>
      </c>
      <c r="I74" s="11">
        <f>'Federal Govt.'!I86+'State &amp; Local Govt.'!K54+'State &amp; Local Govt.'!K17</f>
        <v>1974530</v>
      </c>
      <c r="J74" s="11">
        <f>'Federal Govt.'!J86+'State &amp; Local Govt.'!L54+'State &amp; Local Govt.'!L17</f>
        <v>1873830</v>
      </c>
      <c r="K74" s="11">
        <f>'Federal Govt.'!K86+'State &amp; Local Govt.'!M54+'State &amp; Local Govt.'!M17</f>
        <v>1823081</v>
      </c>
      <c r="L74" s="11">
        <f>'Federal Govt.'!L86+'State &amp; Local Govt.'!N54+'State &amp; Local Govt.'!N17</f>
        <v>1803310</v>
      </c>
      <c r="M74" s="11">
        <f>'Federal Govt.'!M86+'State &amp; Local Govt.'!O54+'State &amp; Local Govt.'!O17</f>
        <v>1759618</v>
      </c>
      <c r="N74" s="11">
        <f>'Federal Govt.'!N86+'State &amp; Local Govt.'!P54+'State &amp; Local Govt.'!P17</f>
        <v>1812071</v>
      </c>
      <c r="O74" s="11">
        <f>'Federal Govt.'!O86+'State &amp; Local Govt.'!Q54+'State &amp; Local Govt.'!Q17</f>
        <v>1818027</v>
      </c>
      <c r="P74" s="11">
        <f>'Federal Govt.'!P86+'State &amp; Local Govt.'!R54+'State &amp; Local Govt.'!R17</f>
        <v>1859671</v>
      </c>
      <c r="Q74" s="11">
        <f>'Federal Govt.'!Q86+'State &amp; Local Govt.'!S54+'State &amp; Local Govt.'!S17</f>
        <v>1916117</v>
      </c>
      <c r="R74" s="11">
        <f>'Federal Govt.'!R86+'State &amp; Local Govt.'!T54+'State &amp; Local Govt.'!T17</f>
        <v>1837599</v>
      </c>
      <c r="S74" s="11">
        <f>'Federal Govt.'!S86+'State &amp; Local Govt.'!U54+'State &amp; Local Govt.'!U17</f>
        <v>1660050</v>
      </c>
      <c r="T74" s="11">
        <f>'Federal Govt.'!T86+'State &amp; Local Govt.'!V54+'State &amp; Local Govt.'!V17</f>
        <v>1551676</v>
      </c>
      <c r="U74" s="11">
        <f>'Federal Govt.'!U86+'State &amp; Local Govt.'!W54+'State &amp; Local Govt.'!W17</f>
        <v>1545064</v>
      </c>
      <c r="V74" s="11">
        <f>'Federal Govt.'!V86+'State &amp; Local Govt.'!X54+'State &amp; Local Govt.'!X17</f>
        <v>1685649</v>
      </c>
      <c r="W74" s="11">
        <f>'Federal Govt.'!W86+'State &amp; Local Govt.'!Y54+'State &amp; Local Govt.'!Y17</f>
        <v>1774638</v>
      </c>
      <c r="X74" s="11">
        <f>'Federal Govt.'!X86+'State &amp; Local Govt.'!Z54+'State &amp; Local Govt.'!Z17</f>
        <v>2061094</v>
      </c>
      <c r="Y74" s="11">
        <f>'Federal Govt.'!Y86+'State &amp; Local Govt.'!AA54+'State &amp; Local Govt.'!AA17</f>
        <v>2390356</v>
      </c>
      <c r="Z74" s="11">
        <f>'Federal Govt.'!Z86+'State &amp; Local Govt.'!AB54+'State &amp; Local Govt.'!AB17</f>
        <v>2910964</v>
      </c>
      <c r="AA74" s="11">
        <f>'Federal Govt.'!AA86+'State &amp; Local Govt.'!AC54+'State &amp; Local Govt.'!AC17</f>
        <v>3510763</v>
      </c>
      <c r="AB74" s="11">
        <f>'Federal Govt.'!AB86+'State &amp; Local Govt.'!AD54+'State &amp; Local Govt.'!AD17</f>
        <v>3877643</v>
      </c>
      <c r="AC74" s="11">
        <f>'Federal Govt.'!AC86+'State &amp; Local Govt.'!AE54+'State &amp; Local Govt.'!AE17</f>
        <v>3859685</v>
      </c>
      <c r="AD74" s="11">
        <f>'Federal Govt.'!AD86+'State &amp; Local Govt.'!AF54+'State &amp; Local Govt.'!AF17</f>
        <v>3614200</v>
      </c>
      <c r="AE74" s="11">
        <f>'Federal Govt.'!AE86+'State &amp; Local Govt.'!AG54+'State &amp; Local Govt.'!AG17</f>
        <v>2827986</v>
      </c>
      <c r="AF74" s="11">
        <f>'Federal Govt.'!AF86+'State &amp; Local Govt.'!AH54+'State &amp; Local Govt.'!AH17</f>
        <v>3302734</v>
      </c>
      <c r="AG74" s="11">
        <f>'Federal Govt.'!AG86+'State &amp; Local Govt.'!AI54+'State &amp; Local Govt.'!AI17</f>
        <v>3954545</v>
      </c>
      <c r="AH74" s="11">
        <f>'Federal Govt.'!AH86+'State &amp; Local Govt.'!AJ54+'State &amp; Local Govt.'!AJ17</f>
        <v>4738391</v>
      </c>
      <c r="AI74" s="11">
        <f>'Federal Govt.'!AI86+'State &amp; Local Govt.'!AK54+'State &amp; Local Govt.'!AK17</f>
        <v>4700081</v>
      </c>
      <c r="AJ74" s="11">
        <f>'Federal Govt.'!AJ86+'State &amp; Local Govt.'!AL54+'State &amp; Local Govt.'!AL17</f>
        <v>3577031</v>
      </c>
      <c r="AK74" s="11">
        <f>'Federal Govt.'!AK86+'State &amp; Local Govt.'!AM54+'State &amp; Local Govt.'!AM17</f>
        <v>2360940</v>
      </c>
      <c r="AL74" s="11">
        <f>'Federal Govt.'!AL86+'State &amp; Local Govt.'!AN54+'State &amp; Local Govt.'!AN17</f>
        <v>1645127</v>
      </c>
      <c r="AM74" s="11">
        <f>'Federal Govt.'!AM86+'State &amp; Local Govt.'!AO54+'State &amp; Local Govt.'!AO17</f>
        <v>1127506</v>
      </c>
      <c r="AN74" s="11">
        <f>'Federal Govt.'!AN86+'State &amp; Local Govt.'!AP54+'State &amp; Local Govt.'!AP17</f>
        <v>891512</v>
      </c>
      <c r="AO74" s="11">
        <f>'Federal Govt.'!AO86+'State &amp; Local Govt.'!AQ54+'State &amp; Local Govt.'!AQ17</f>
        <v>755633</v>
      </c>
      <c r="AP74" s="11">
        <f>'Federal Govt.'!AP86+'State &amp; Local Govt.'!AR54+'State &amp; Local Govt.'!AR17</f>
        <v>830171</v>
      </c>
      <c r="AQ74" s="11">
        <f>'Federal Govt.'!AQ86+'State &amp; Local Govt.'!AS54+'State &amp; Local Govt.'!AS17</f>
        <v>329820</v>
      </c>
    </row>
    <row r="77" spans="1:45">
      <c r="AP77" s="11"/>
      <c r="AQ77" s="11"/>
    </row>
    <row r="79" spans="1:45">
      <c r="AP79" s="11"/>
      <c r="AQ79" s="11"/>
    </row>
  </sheetData>
  <mergeCells count="1">
    <mergeCell ref="G2:A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1"/>
  <sheetViews>
    <sheetView topLeftCell="A55" workbookViewId="0">
      <selection activeCell="D68" sqref="D68"/>
    </sheetView>
  </sheetViews>
  <sheetFormatPr baseColWidth="10" defaultColWidth="9.1640625" defaultRowHeight="13" outlineLevelRow="2" outlineLevelCol="1" x14ac:dyDescent="0"/>
  <cols>
    <col min="1" max="1" width="46.6640625" style="4" customWidth="1"/>
    <col min="2" max="2" width="229.6640625" style="4" hidden="1" customWidth="1" outlineLevel="1"/>
    <col min="3" max="3" width="9.1640625" style="4" hidden="1" customWidth="1" outlineLevel="1"/>
    <col min="4" max="4" width="9.33203125" style="4" bestFit="1" customWidth="1" collapsed="1"/>
    <col min="5" max="13" width="0" style="4" hidden="1" customWidth="1" outlineLevel="1"/>
    <col min="14" max="14" width="9.33203125" style="4" bestFit="1"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40" width="10.1640625" style="4" bestFit="1" customWidth="1"/>
    <col min="41" max="16384" width="9.1640625" style="4"/>
  </cols>
  <sheetData>
    <row r="1" spans="1:40">
      <c r="A1" s="2" t="s">
        <v>8</v>
      </c>
      <c r="B1" s="2" t="s">
        <v>7</v>
      </c>
      <c r="C1" s="2"/>
    </row>
    <row r="2" spans="1:40">
      <c r="A2" s="2"/>
      <c r="B2" s="2"/>
      <c r="C2" s="2"/>
      <c r="D2" s="63" t="s">
        <v>650</v>
      </c>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40">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40" ht="7.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spans="1:40">
      <c r="A5" s="28" t="s">
        <v>645</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outlineLevel="1">
      <c r="A6" s="7" t="s">
        <v>103</v>
      </c>
      <c r="B6" s="4" t="s">
        <v>378</v>
      </c>
      <c r="C6" s="4">
        <f>'Federal Govt.'!F9</f>
        <v>5826</v>
      </c>
      <c r="D6" s="11">
        <f>'Federal Govt.'!G9</f>
        <v>9620</v>
      </c>
      <c r="E6" s="11">
        <f>'Federal Govt.'!H9</f>
        <v>13037</v>
      </c>
      <c r="F6" s="11">
        <f>'Federal Govt.'!I9</f>
        <v>14760</v>
      </c>
      <c r="G6" s="11">
        <f>'Federal Govt.'!J9</f>
        <v>18255</v>
      </c>
      <c r="H6" s="11">
        <f>'Federal Govt.'!K9</f>
        <v>19734</v>
      </c>
      <c r="I6" s="11">
        <f>'Federal Govt.'!L9</f>
        <v>22289</v>
      </c>
      <c r="J6" s="11">
        <f>'Federal Govt.'!M9</f>
        <v>27928</v>
      </c>
      <c r="K6" s="11">
        <f>'Federal Govt.'!N9</f>
        <v>26958</v>
      </c>
      <c r="L6" s="11">
        <f>'Federal Govt.'!O9</f>
        <v>27264</v>
      </c>
      <c r="M6" s="11">
        <f>'Federal Govt.'!P9</f>
        <v>31356</v>
      </c>
      <c r="N6" s="11">
        <f>'Federal Govt.'!Q9</f>
        <v>34568</v>
      </c>
      <c r="O6" s="11">
        <f>'Federal Govt.'!R9</f>
        <v>37793</v>
      </c>
      <c r="P6" s="11">
        <f>'Federal Govt.'!S9</f>
        <v>43109</v>
      </c>
      <c r="Q6" s="11">
        <f>'Federal Govt.'!T9</f>
        <v>41605</v>
      </c>
      <c r="R6" s="11">
        <f>'Federal Govt.'!U9</f>
        <v>42379</v>
      </c>
      <c r="S6" s="11">
        <f>'Federal Govt.'!V9</f>
        <v>54544</v>
      </c>
      <c r="T6" s="11">
        <f>'Federal Govt.'!W9</f>
        <v>45069</v>
      </c>
      <c r="U6" s="11">
        <f>'Federal Govt.'!X9</f>
        <v>38599</v>
      </c>
      <c r="V6" s="11">
        <f>'Federal Govt.'!Y9</f>
        <v>46269</v>
      </c>
      <c r="W6" s="11">
        <f>'Federal Govt.'!Z9</f>
        <v>46378</v>
      </c>
      <c r="X6" s="11">
        <f>'Federal Govt.'!AA9</f>
        <v>39682</v>
      </c>
      <c r="Y6" s="11">
        <f>'Federal Govt.'!AB9</f>
        <v>44666</v>
      </c>
      <c r="Z6" s="11">
        <f>'Federal Govt.'!AC9</f>
        <v>48815</v>
      </c>
      <c r="AA6" s="11">
        <f>'Federal Govt.'!AD9</f>
        <v>54879</v>
      </c>
      <c r="AB6" s="11">
        <f>'Federal Govt.'!AE9</f>
        <v>52002</v>
      </c>
      <c r="AC6" s="11">
        <f>'Federal Govt.'!AF9</f>
        <v>41025</v>
      </c>
      <c r="AD6" s="11">
        <f>'Federal Govt.'!AG9</f>
        <v>35088</v>
      </c>
      <c r="AE6" s="11">
        <f>'Federal Govt.'!AH9</f>
        <v>35716</v>
      </c>
      <c r="AF6" s="11">
        <f>'Federal Govt.'!AI9</f>
        <v>37076</v>
      </c>
      <c r="AG6" s="11">
        <f>'Federal Govt.'!AJ9</f>
        <v>97060</v>
      </c>
      <c r="AH6" s="11">
        <f>'Federal Govt.'!AK9</f>
        <v>96025</v>
      </c>
      <c r="AI6" s="11">
        <f>'Federal Govt.'!AL9</f>
        <v>109893</v>
      </c>
      <c r="AJ6" s="11">
        <f>'Federal Govt.'!AM9</f>
        <v>116305</v>
      </c>
      <c r="AK6" s="11">
        <f>'Federal Govt.'!AN9</f>
        <v>112631</v>
      </c>
      <c r="AL6" s="11">
        <f>'Federal Govt.'!AO9</f>
        <v>103748</v>
      </c>
      <c r="AM6" s="11">
        <f>'Federal Govt.'!AP9</f>
        <v>89177</v>
      </c>
      <c r="AN6" s="11">
        <f>'Federal Govt.'!AQ9</f>
        <v>89936</v>
      </c>
    </row>
    <row r="7" spans="1:40" outlineLevel="1">
      <c r="A7" s="7" t="s">
        <v>30</v>
      </c>
      <c r="B7" s="4" t="s">
        <v>386</v>
      </c>
      <c r="C7" s="4">
        <f>'Federal Govt.'!F10+'State &amp; Local Govt.'!H6</f>
        <v>39147</v>
      </c>
      <c r="D7" s="11">
        <f>'Federal Govt.'!G10+'State &amp; Local Govt.'!I6</f>
        <v>37094</v>
      </c>
      <c r="E7" s="11">
        <f>'Federal Govt.'!H10+'State &amp; Local Govt.'!J6</f>
        <v>34784</v>
      </c>
      <c r="F7" s="11">
        <f>'Federal Govt.'!I10+'State &amp; Local Govt.'!K6</f>
        <v>44892</v>
      </c>
      <c r="G7" s="11">
        <f>'Federal Govt.'!J10+'State &amp; Local Govt.'!L6</f>
        <v>51078</v>
      </c>
      <c r="H7" s="11">
        <f>'Federal Govt.'!K10+'State &amp; Local Govt.'!M6</f>
        <v>47461</v>
      </c>
      <c r="I7" s="11">
        <f>'Federal Govt.'!L10+'State &amp; Local Govt.'!N6</f>
        <v>35138</v>
      </c>
      <c r="J7" s="11">
        <f>'Federal Govt.'!M10+'State &amp; Local Govt.'!O6</f>
        <v>51684</v>
      </c>
      <c r="K7" s="11">
        <f>'Federal Govt.'!N10+'State &amp; Local Govt.'!P6</f>
        <v>53076</v>
      </c>
      <c r="L7" s="11">
        <f>'Federal Govt.'!O10+'State &amp; Local Govt.'!Q6</f>
        <v>68035</v>
      </c>
      <c r="M7" s="11">
        <f>'Federal Govt.'!P10+'State &amp; Local Govt.'!R6</f>
        <v>60004</v>
      </c>
      <c r="N7" s="11">
        <f>'Federal Govt.'!Q10+'State &amp; Local Govt.'!S6</f>
        <v>56984</v>
      </c>
      <c r="O7" s="11">
        <f>'Federal Govt.'!R10+'State &amp; Local Govt.'!T6</f>
        <v>52738</v>
      </c>
      <c r="P7" s="11">
        <f>'Federal Govt.'!S10+'State &amp; Local Govt.'!U6</f>
        <v>89026</v>
      </c>
      <c r="Q7" s="11">
        <f>'Federal Govt.'!T10+'State &amp; Local Govt.'!V6</f>
        <v>86869</v>
      </c>
      <c r="R7" s="11">
        <f>'Federal Govt.'!U10+'State &amp; Local Govt.'!W6</f>
        <v>71798</v>
      </c>
      <c r="S7" s="11">
        <f>'Federal Govt.'!V10+'State &amp; Local Govt.'!X6</f>
        <v>75932</v>
      </c>
      <c r="T7" s="11">
        <f>'Federal Govt.'!W10+'State &amp; Local Govt.'!Y6</f>
        <v>81770</v>
      </c>
      <c r="U7" s="11">
        <f>'Federal Govt.'!X10+'State &amp; Local Govt.'!Z6</f>
        <v>81107</v>
      </c>
      <c r="V7" s="11">
        <f>'Federal Govt.'!Y10+'State &amp; Local Govt.'!AA6</f>
        <v>81353</v>
      </c>
      <c r="W7" s="11">
        <f>'Federal Govt.'!Z10+'State &amp; Local Govt.'!AB6</f>
        <v>95367</v>
      </c>
      <c r="X7" s="11">
        <f>'Federal Govt.'!AA10+'State &amp; Local Govt.'!AC6</f>
        <v>87777</v>
      </c>
      <c r="Y7" s="11">
        <f>'Federal Govt.'!AB10+'State &amp; Local Govt.'!AD6</f>
        <v>84710</v>
      </c>
      <c r="Z7" s="11">
        <f>'Federal Govt.'!AC10+'State &amp; Local Govt.'!AE6</f>
        <v>121621</v>
      </c>
      <c r="AA7" s="11">
        <f>'Federal Govt.'!AD10+'State &amp; Local Govt.'!AF6</f>
        <v>98292</v>
      </c>
      <c r="AB7" s="11">
        <f>'Federal Govt.'!AE10+'State &amp; Local Govt.'!AG6</f>
        <v>84556</v>
      </c>
      <c r="AC7" s="11">
        <f>'Federal Govt.'!AF10+'State &amp; Local Govt.'!AH6</f>
        <v>98188</v>
      </c>
      <c r="AD7" s="11">
        <f>'Federal Govt.'!AG10+'State &amp; Local Govt.'!AI6</f>
        <v>118088</v>
      </c>
      <c r="AE7" s="11">
        <f>'Federal Govt.'!AH10+'State &amp; Local Govt.'!AJ6</f>
        <v>138261</v>
      </c>
      <c r="AF7" s="11">
        <f>'Federal Govt.'!AI10+'State &amp; Local Govt.'!AK6</f>
        <v>439006</v>
      </c>
      <c r="AG7" s="11">
        <f>'Federal Govt.'!AJ10+'State &amp; Local Govt.'!AL6</f>
        <v>374539</v>
      </c>
      <c r="AH7" s="11">
        <f>'Federal Govt.'!AK10+'State &amp; Local Govt.'!AM6</f>
        <v>406273</v>
      </c>
      <c r="AI7" s="11">
        <f>'Federal Govt.'!AL10+'State &amp; Local Govt.'!AN6</f>
        <v>167650</v>
      </c>
      <c r="AJ7" s="11">
        <f>'Federal Govt.'!AM10+'State &amp; Local Govt.'!AO6</f>
        <v>201071</v>
      </c>
      <c r="AK7" s="11">
        <f>'Federal Govt.'!AN10+'State &amp; Local Govt.'!AP6</f>
        <v>201565</v>
      </c>
      <c r="AL7" s="11">
        <f>'Federal Govt.'!AO10+'State &amp; Local Govt.'!AQ6</f>
        <v>282448</v>
      </c>
      <c r="AM7" s="11">
        <f>'Federal Govt.'!AP10+'State &amp; Local Govt.'!AR6</f>
        <v>336878</v>
      </c>
      <c r="AN7" s="11">
        <f>'Federal Govt.'!AQ10+'State &amp; Local Govt.'!AS6</f>
        <v>488001</v>
      </c>
    </row>
    <row r="8" spans="1:40" outlineLevel="1">
      <c r="A8" s="7" t="s">
        <v>282</v>
      </c>
      <c r="B8" s="4" t="s">
        <v>285</v>
      </c>
      <c r="C8" s="4">
        <f>'State &amp; Local Govt.'!H7</f>
        <v>479</v>
      </c>
      <c r="D8" s="11">
        <f>'State &amp; Local Govt.'!I7</f>
        <v>664</v>
      </c>
      <c r="E8" s="11">
        <f>'State &amp; Local Govt.'!J7</f>
        <v>716</v>
      </c>
      <c r="F8" s="11">
        <f>'State &amp; Local Govt.'!K7</f>
        <v>760</v>
      </c>
      <c r="G8" s="11">
        <f>'State &amp; Local Govt.'!L7</f>
        <v>1226</v>
      </c>
      <c r="H8" s="11">
        <f>'State &amp; Local Govt.'!M7</f>
        <v>1790</v>
      </c>
      <c r="I8" s="11">
        <f>'State &amp; Local Govt.'!N7</f>
        <v>2886</v>
      </c>
      <c r="J8" s="11">
        <f>'State &amp; Local Govt.'!O7</f>
        <v>2200</v>
      </c>
      <c r="K8" s="11">
        <f>'State &amp; Local Govt.'!P7</f>
        <v>4301</v>
      </c>
      <c r="L8" s="11">
        <f>'State &amp; Local Govt.'!Q7</f>
        <v>5095</v>
      </c>
      <c r="M8" s="11">
        <f>'State &amp; Local Govt.'!R7</f>
        <v>3593</v>
      </c>
      <c r="N8" s="11">
        <f>'State &amp; Local Govt.'!S7</f>
        <v>4318</v>
      </c>
      <c r="O8" s="11">
        <f>'State &amp; Local Govt.'!T7</f>
        <v>4640</v>
      </c>
      <c r="P8" s="11">
        <f>'State &amp; Local Govt.'!U7</f>
        <v>4435</v>
      </c>
      <c r="Q8" s="11">
        <f>'State &amp; Local Govt.'!V7</f>
        <v>6129</v>
      </c>
      <c r="R8" s="11">
        <f>'State &amp; Local Govt.'!W7</f>
        <v>5794</v>
      </c>
      <c r="S8" s="11">
        <f>'State &amp; Local Govt.'!X7</f>
        <v>4687</v>
      </c>
      <c r="T8" s="11">
        <f>'State &amp; Local Govt.'!Y7</f>
        <v>5883</v>
      </c>
      <c r="U8" s="11">
        <f>'State &amp; Local Govt.'!Z7</f>
        <v>8820</v>
      </c>
      <c r="V8" s="11">
        <f>'State &amp; Local Govt.'!AA7</f>
        <v>7610</v>
      </c>
      <c r="W8" s="11">
        <f>'State &amp; Local Govt.'!AB7</f>
        <v>9450</v>
      </c>
      <c r="X8" s="11">
        <f>'State &amp; Local Govt.'!AC7</f>
        <v>12778</v>
      </c>
      <c r="Y8" s="11">
        <f>'State &amp; Local Govt.'!AD7</f>
        <v>13291</v>
      </c>
      <c r="Z8" s="11">
        <f>'State &amp; Local Govt.'!AE7</f>
        <v>11004</v>
      </c>
      <c r="AA8" s="11">
        <f>'State &amp; Local Govt.'!AF7</f>
        <v>14731</v>
      </c>
      <c r="AB8" s="11">
        <f>'State &amp; Local Govt.'!AG7</f>
        <v>12517</v>
      </c>
      <c r="AC8" s="11">
        <f>'State &amp; Local Govt.'!AH7</f>
        <v>8105</v>
      </c>
      <c r="AD8" s="11">
        <f>'State &amp; Local Govt.'!AI7</f>
        <v>2897</v>
      </c>
      <c r="AE8" s="11">
        <f>'State &amp; Local Govt.'!AJ7</f>
        <v>3664</v>
      </c>
      <c r="AF8" s="11">
        <f>'State &amp; Local Govt.'!AK7</f>
        <v>3425</v>
      </c>
      <c r="AG8" s="11">
        <f>'State &amp; Local Govt.'!AL7</f>
        <v>3445</v>
      </c>
      <c r="AH8" s="11">
        <f>'State &amp; Local Govt.'!AM7</f>
        <v>3404</v>
      </c>
      <c r="AI8" s="11">
        <f>'State &amp; Local Govt.'!AN7</f>
        <v>4495</v>
      </c>
      <c r="AJ8" s="11">
        <f>'State &amp; Local Govt.'!AO7</f>
        <v>3744</v>
      </c>
      <c r="AK8" s="11">
        <f>'State &amp; Local Govt.'!AP7</f>
        <v>3818</v>
      </c>
      <c r="AL8" s="11">
        <f>'State &amp; Local Govt.'!AQ7</f>
        <v>4292</v>
      </c>
      <c r="AM8" s="11">
        <f>'State &amp; Local Govt.'!AR7</f>
        <v>4554</v>
      </c>
      <c r="AN8" s="11">
        <f>'State &amp; Local Govt.'!AS7</f>
        <v>4431</v>
      </c>
    </row>
    <row r="9" spans="1:40" outlineLevel="1">
      <c r="A9" s="7" t="s">
        <v>12</v>
      </c>
      <c r="B9" s="4" t="s">
        <v>387</v>
      </c>
      <c r="C9" s="4">
        <f>'Federal Govt.'!F11+'State &amp; Local Govt.'!H8</f>
        <v>63090</v>
      </c>
      <c r="D9" s="11">
        <f>'Federal Govt.'!G11+'State &amp; Local Govt.'!I8</f>
        <v>59913</v>
      </c>
      <c r="E9" s="11">
        <f>'Federal Govt.'!H11+'State &amp; Local Govt.'!J8</f>
        <v>58521</v>
      </c>
      <c r="F9" s="11">
        <f>'Federal Govt.'!I11+'State &amp; Local Govt.'!K8</f>
        <v>64494</v>
      </c>
      <c r="G9" s="11">
        <f>'Federal Govt.'!J11+'State &amp; Local Govt.'!L8</f>
        <v>61319</v>
      </c>
      <c r="H9" s="11">
        <f>'Federal Govt.'!K11+'State &amp; Local Govt.'!M8</f>
        <v>56022</v>
      </c>
      <c r="I9" s="11">
        <f>'Federal Govt.'!L11+'State &amp; Local Govt.'!N8</f>
        <v>61758</v>
      </c>
      <c r="J9" s="11">
        <f>'Federal Govt.'!M11+'State &amp; Local Govt.'!O8</f>
        <v>66882</v>
      </c>
      <c r="K9" s="11">
        <f>'Federal Govt.'!N11+'State &amp; Local Govt.'!P8</f>
        <v>75011</v>
      </c>
      <c r="L9" s="11">
        <f>'Federal Govt.'!O11+'State &amp; Local Govt.'!Q8</f>
        <v>75239</v>
      </c>
      <c r="M9" s="11">
        <f>'Federal Govt.'!P11+'State &amp; Local Govt.'!R8</f>
        <v>73930</v>
      </c>
      <c r="N9" s="11">
        <f>'Federal Govt.'!Q11+'State &amp; Local Govt.'!S8</f>
        <v>70599</v>
      </c>
      <c r="O9" s="11">
        <f>'Federal Govt.'!R11+'State &amp; Local Govt.'!T8</f>
        <v>62187</v>
      </c>
      <c r="P9" s="11">
        <f>'Federal Govt.'!S11+'State &amp; Local Govt.'!U8</f>
        <v>54355</v>
      </c>
      <c r="Q9" s="11">
        <f>'Federal Govt.'!T11+'State &amp; Local Govt.'!V8</f>
        <v>49189</v>
      </c>
      <c r="R9" s="11">
        <f>'Federal Govt.'!U11+'State &amp; Local Govt.'!W8</f>
        <v>50437</v>
      </c>
      <c r="S9" s="11">
        <f>'Federal Govt.'!V11+'State &amp; Local Govt.'!X8</f>
        <v>59054</v>
      </c>
      <c r="T9" s="11">
        <f>'Federal Govt.'!W11+'State &amp; Local Govt.'!Y8</f>
        <v>70724</v>
      </c>
      <c r="U9" s="11">
        <f>'Federal Govt.'!X11+'State &amp; Local Govt.'!Z8</f>
        <v>77247</v>
      </c>
      <c r="V9" s="11">
        <f>'Federal Govt.'!Y11+'State &amp; Local Govt.'!AA8</f>
        <v>89370</v>
      </c>
      <c r="W9" s="11">
        <f>'Federal Govt.'!Z11+'State &amp; Local Govt.'!AB8</f>
        <v>103936</v>
      </c>
      <c r="X9" s="11">
        <f>'Federal Govt.'!AA11+'State &amp; Local Govt.'!AC8</f>
        <v>118881</v>
      </c>
      <c r="Y9" s="11">
        <f>'Federal Govt.'!AB11+'State &amp; Local Govt.'!AD8</f>
        <v>136172</v>
      </c>
      <c r="Z9" s="11">
        <f>'Federal Govt.'!AC11+'State &amp; Local Govt.'!AE8</f>
        <v>152045</v>
      </c>
      <c r="AA9" s="11">
        <f>'Federal Govt.'!AD11+'State &amp; Local Govt.'!AF8</f>
        <v>155766</v>
      </c>
      <c r="AB9" s="11">
        <f>'Federal Govt.'!AE11+'State &amp; Local Govt.'!AG8</f>
        <v>164434</v>
      </c>
      <c r="AC9" s="11">
        <f>'Federal Govt.'!AF11+'State &amp; Local Govt.'!AH8</f>
        <v>162480</v>
      </c>
      <c r="AD9" s="11">
        <f>'Federal Govt.'!AG11+'State &amp; Local Govt.'!AI8</f>
        <v>174901</v>
      </c>
      <c r="AE9" s="11">
        <f>'Federal Govt.'!AH11+'State &amp; Local Govt.'!AJ8</f>
        <v>191825</v>
      </c>
      <c r="AF9" s="11">
        <f>'Federal Govt.'!AI11+'State &amp; Local Govt.'!AK8</f>
        <v>220658</v>
      </c>
      <c r="AG9" s="11">
        <f>'Federal Govt.'!AJ11+'State &amp; Local Govt.'!AL8</f>
        <v>242886</v>
      </c>
      <c r="AH9" s="11">
        <f>'Federal Govt.'!AK11+'State &amp; Local Govt.'!AM8</f>
        <v>239596</v>
      </c>
      <c r="AI9" s="11">
        <f>'Federal Govt.'!AL11+'State &amp; Local Govt.'!AN8</f>
        <v>238412</v>
      </c>
      <c r="AJ9" s="11">
        <f>'Federal Govt.'!AM11+'State &amp; Local Govt.'!AO8</f>
        <v>276984</v>
      </c>
      <c r="AK9" s="11">
        <f>'Federal Govt.'!AN11+'State &amp; Local Govt.'!AP8</f>
        <v>300295</v>
      </c>
      <c r="AL9" s="11">
        <f>'Federal Govt.'!AO11+'State &amp; Local Govt.'!AQ8</f>
        <v>314033</v>
      </c>
      <c r="AM9" s="11">
        <f>'Federal Govt.'!AP11+'State &amp; Local Govt.'!AR8</f>
        <v>325745</v>
      </c>
      <c r="AN9" s="11">
        <f>'Federal Govt.'!AQ11+'State &amp; Local Govt.'!AS8</f>
        <v>337016</v>
      </c>
    </row>
    <row r="10" spans="1:40" outlineLevel="1">
      <c r="A10" s="7" t="s">
        <v>283</v>
      </c>
      <c r="B10" s="4" t="s">
        <v>284</v>
      </c>
      <c r="C10" s="4">
        <f>'State &amp; Local Govt.'!H9</f>
        <v>2844</v>
      </c>
      <c r="D10" s="11">
        <f>'State &amp; Local Govt.'!I9</f>
        <v>3556</v>
      </c>
      <c r="E10" s="11">
        <f>'State &amp; Local Govt.'!J9</f>
        <v>3761</v>
      </c>
      <c r="F10" s="11">
        <f>'State &amp; Local Govt.'!K9</f>
        <v>4610</v>
      </c>
      <c r="G10" s="11">
        <f>'State &amp; Local Govt.'!L9</f>
        <v>7757</v>
      </c>
      <c r="H10" s="11">
        <f>'State &amp; Local Govt.'!M9</f>
        <v>11093</v>
      </c>
      <c r="I10" s="11">
        <f>'State &amp; Local Govt.'!N9</f>
        <v>14614</v>
      </c>
      <c r="J10" s="11">
        <f>'State &amp; Local Govt.'!O9</f>
        <v>14183</v>
      </c>
      <c r="K10" s="11">
        <f>'State &amp; Local Govt.'!P9</f>
        <v>5753</v>
      </c>
      <c r="L10" s="11">
        <f>'State &amp; Local Govt.'!Q9</f>
        <v>5865</v>
      </c>
      <c r="M10" s="11">
        <f>'State &amp; Local Govt.'!R9</f>
        <v>8418</v>
      </c>
      <c r="N10" s="11">
        <f>'State &amp; Local Govt.'!S9</f>
        <v>7953</v>
      </c>
      <c r="O10" s="11">
        <f>'State &amp; Local Govt.'!T9</f>
        <v>12230</v>
      </c>
      <c r="P10" s="11">
        <f>'State &amp; Local Govt.'!U9</f>
        <v>8358</v>
      </c>
      <c r="Q10" s="11">
        <f>'State &amp; Local Govt.'!V9</f>
        <v>8601</v>
      </c>
      <c r="R10" s="11">
        <f>'State &amp; Local Govt.'!W9</f>
        <v>5520</v>
      </c>
      <c r="S10" s="11">
        <f>'State &amp; Local Govt.'!X9</f>
        <v>2594</v>
      </c>
      <c r="T10" s="11">
        <f>'State &amp; Local Govt.'!Y9</f>
        <v>3871</v>
      </c>
      <c r="U10" s="11">
        <f>'State &amp; Local Govt.'!Z9</f>
        <v>2302</v>
      </c>
      <c r="V10" s="11">
        <f>'State &amp; Local Govt.'!AA9</f>
        <v>1621</v>
      </c>
      <c r="W10" s="11">
        <f>'State &amp; Local Govt.'!AB9</f>
        <v>1651</v>
      </c>
      <c r="X10" s="11">
        <f>'State &amp; Local Govt.'!AC9</f>
        <v>2869</v>
      </c>
      <c r="Y10" s="11">
        <f>'State &amp; Local Govt.'!AD9</f>
        <v>1944</v>
      </c>
      <c r="Z10" s="11">
        <f>'State &amp; Local Govt.'!AE9</f>
        <v>2619</v>
      </c>
      <c r="AA10" s="11">
        <f>'State &amp; Local Govt.'!AF9</f>
        <v>903</v>
      </c>
      <c r="AB10" s="11">
        <f>'State &amp; Local Govt.'!AG9</f>
        <v>767</v>
      </c>
      <c r="AC10" s="11">
        <f>'State &amp; Local Govt.'!AH9</f>
        <v>9371</v>
      </c>
      <c r="AD10" s="11">
        <f>'State &amp; Local Govt.'!AI9</f>
        <v>19655</v>
      </c>
      <c r="AE10" s="11">
        <f>'State &amp; Local Govt.'!AJ9</f>
        <v>26231</v>
      </c>
      <c r="AF10" s="11">
        <f>'State &amp; Local Govt.'!AK9</f>
        <v>25780</v>
      </c>
      <c r="AG10" s="11">
        <f>'State &amp; Local Govt.'!AL9</f>
        <v>27149</v>
      </c>
      <c r="AH10" s="11">
        <f>'State &amp; Local Govt.'!AM9</f>
        <v>28008</v>
      </c>
      <c r="AI10" s="11">
        <f>'State &amp; Local Govt.'!AN9</f>
        <v>38493</v>
      </c>
      <c r="AJ10" s="11">
        <f>'State &amp; Local Govt.'!AO9</f>
        <v>32062</v>
      </c>
      <c r="AK10" s="11">
        <f>'State &amp; Local Govt.'!AP9</f>
        <v>32701</v>
      </c>
      <c r="AL10" s="11">
        <f>'State &amp; Local Govt.'!AQ9</f>
        <v>36751</v>
      </c>
      <c r="AM10" s="11">
        <f>'State &amp; Local Govt.'!AR9</f>
        <v>39000</v>
      </c>
      <c r="AN10" s="11">
        <f>'State &amp; Local Govt.'!AS9</f>
        <v>37948</v>
      </c>
    </row>
    <row r="11" spans="1:40" outlineLevel="1">
      <c r="A11" s="7" t="s">
        <v>27</v>
      </c>
      <c r="B11" s="4" t="s">
        <v>146</v>
      </c>
      <c r="C11" s="4">
        <f>'State &amp; Local Govt.'!H10</f>
        <v>0</v>
      </c>
      <c r="D11" s="11">
        <f>'State &amp; Local Govt.'!I10</f>
        <v>0</v>
      </c>
      <c r="E11" s="11">
        <f>'State &amp; Local Govt.'!J10</f>
        <v>0</v>
      </c>
      <c r="F11" s="11">
        <f>'State &amp; Local Govt.'!K10</f>
        <v>0</v>
      </c>
      <c r="G11" s="11">
        <f>'State &amp; Local Govt.'!L10</f>
        <v>0</v>
      </c>
      <c r="H11" s="11">
        <f>'State &amp; Local Govt.'!M10</f>
        <v>0</v>
      </c>
      <c r="I11" s="11">
        <f>'State &amp; Local Govt.'!N10</f>
        <v>0</v>
      </c>
      <c r="J11" s="11">
        <f>'State &amp; Local Govt.'!O10</f>
        <v>0</v>
      </c>
      <c r="K11" s="11">
        <f>'State &amp; Local Govt.'!P10</f>
        <v>0</v>
      </c>
      <c r="L11" s="11">
        <f>'State &amp; Local Govt.'!Q10</f>
        <v>0</v>
      </c>
      <c r="M11" s="11">
        <f>'State &amp; Local Govt.'!R10</f>
        <v>0</v>
      </c>
      <c r="N11" s="11">
        <f>'State &amp; Local Govt.'!S10</f>
        <v>0</v>
      </c>
      <c r="O11" s="11">
        <f>'State &amp; Local Govt.'!T10</f>
        <v>0</v>
      </c>
      <c r="P11" s="11">
        <f>'State &amp; Local Govt.'!U10</f>
        <v>0</v>
      </c>
      <c r="Q11" s="11">
        <f>'State &amp; Local Govt.'!V10</f>
        <v>585</v>
      </c>
      <c r="R11" s="11">
        <f>'State &amp; Local Govt.'!W10</f>
        <v>3511</v>
      </c>
      <c r="S11" s="11">
        <f>'State &amp; Local Govt.'!X10</f>
        <v>8802</v>
      </c>
      <c r="T11" s="11">
        <f>'State &amp; Local Govt.'!Y10</f>
        <v>11156</v>
      </c>
      <c r="U11" s="11">
        <f>'State &amp; Local Govt.'!Z10</f>
        <v>13716</v>
      </c>
      <c r="V11" s="11">
        <f>'State &amp; Local Govt.'!AA10</f>
        <v>18936</v>
      </c>
      <c r="W11" s="11">
        <f>'State &amp; Local Govt.'!AB10</f>
        <v>48597</v>
      </c>
      <c r="X11" s="11">
        <f>'State &amp; Local Govt.'!AC10</f>
        <v>52581</v>
      </c>
      <c r="Y11" s="11">
        <f>'State &amp; Local Govt.'!AD10</f>
        <v>55842</v>
      </c>
      <c r="Z11" s="11">
        <f>'State &amp; Local Govt.'!AE10</f>
        <v>57678</v>
      </c>
      <c r="AA11" s="11">
        <f>'State &amp; Local Govt.'!AF10</f>
        <v>60468</v>
      </c>
      <c r="AB11" s="11">
        <f>'State &amp; Local Govt.'!AG10</f>
        <v>69903</v>
      </c>
      <c r="AC11" s="11">
        <f>'State &amp; Local Govt.'!AH10</f>
        <v>81049</v>
      </c>
      <c r="AD11" s="11">
        <f>'State &amp; Local Govt.'!AI10</f>
        <v>95709</v>
      </c>
      <c r="AE11" s="11">
        <f>'State &amp; Local Govt.'!AJ10</f>
        <v>115183</v>
      </c>
      <c r="AF11" s="11">
        <f>'State &amp; Local Govt.'!AK10</f>
        <v>126691</v>
      </c>
      <c r="AG11" s="11">
        <f>'State &amp; Local Govt.'!AL10</f>
        <v>128716</v>
      </c>
      <c r="AH11" s="11">
        <f>'State &amp; Local Govt.'!AM10</f>
        <v>140849</v>
      </c>
      <c r="AI11" s="11">
        <f>'State &amp; Local Govt.'!AN10</f>
        <v>153890</v>
      </c>
      <c r="AJ11" s="11">
        <f>'State &amp; Local Govt.'!AO10</f>
        <v>154528</v>
      </c>
      <c r="AK11" s="11">
        <f>'State &amp; Local Govt.'!AP10</f>
        <v>158200</v>
      </c>
      <c r="AL11" s="11">
        <f>'State &amp; Local Govt.'!AQ10</f>
        <v>164736</v>
      </c>
      <c r="AM11" s="11">
        <f>'State &amp; Local Govt.'!AR10</f>
        <v>170060</v>
      </c>
      <c r="AN11" s="11">
        <f>'State &amp; Local Govt.'!AS10</f>
        <v>179559</v>
      </c>
    </row>
    <row r="12" spans="1:40" outlineLevel="1">
      <c r="A12" s="7" t="s">
        <v>287</v>
      </c>
      <c r="B12" s="4" t="s">
        <v>286</v>
      </c>
      <c r="C12" s="4">
        <f>'State &amp; Local Govt.'!H11</f>
        <v>0</v>
      </c>
      <c r="D12" s="11">
        <f>'State &amp; Local Govt.'!I11</f>
        <v>0</v>
      </c>
      <c r="E12" s="11">
        <f>'State &amp; Local Govt.'!J11</f>
        <v>0</v>
      </c>
      <c r="F12" s="11">
        <f>'State &amp; Local Govt.'!K11</f>
        <v>0</v>
      </c>
      <c r="G12" s="11">
        <f>'State &amp; Local Govt.'!L11</f>
        <v>0</v>
      </c>
      <c r="H12" s="11">
        <f>'State &amp; Local Govt.'!M11</f>
        <v>0</v>
      </c>
      <c r="I12" s="11">
        <f>'State &amp; Local Govt.'!N11</f>
        <v>0</v>
      </c>
      <c r="J12" s="11">
        <f>'State &amp; Local Govt.'!O11</f>
        <v>1480</v>
      </c>
      <c r="K12" s="11">
        <f>'State &amp; Local Govt.'!P11</f>
        <v>1885</v>
      </c>
      <c r="L12" s="11">
        <f>'State &amp; Local Govt.'!Q11</f>
        <v>2270</v>
      </c>
      <c r="M12" s="11">
        <f>'State &amp; Local Govt.'!R11</f>
        <v>2599</v>
      </c>
      <c r="N12" s="11">
        <f>'State &amp; Local Govt.'!S11</f>
        <v>2813</v>
      </c>
      <c r="O12" s="11">
        <f>'State &amp; Local Govt.'!T11</f>
        <v>2804</v>
      </c>
      <c r="P12" s="11">
        <f>'State &amp; Local Govt.'!U11</f>
        <v>2979</v>
      </c>
      <c r="Q12" s="11">
        <f>'State &amp; Local Govt.'!V11</f>
        <v>3766</v>
      </c>
      <c r="R12" s="11">
        <f>'State &amp; Local Govt.'!W11</f>
        <v>4763</v>
      </c>
      <c r="S12" s="11">
        <f>'State &amp; Local Govt.'!X11</f>
        <v>5443</v>
      </c>
      <c r="T12" s="11">
        <f>'State &amp; Local Govt.'!Y11</f>
        <v>6593</v>
      </c>
      <c r="U12" s="11">
        <f>'State &amp; Local Govt.'!Z11</f>
        <v>8689</v>
      </c>
      <c r="V12" s="11">
        <f>'State &amp; Local Govt.'!AA11</f>
        <v>9759</v>
      </c>
      <c r="W12" s="11">
        <f>'State &amp; Local Govt.'!AB11</f>
        <v>10968</v>
      </c>
      <c r="X12" s="11">
        <f>'State &amp; Local Govt.'!AC11</f>
        <v>12107</v>
      </c>
      <c r="Y12" s="11">
        <f>'State &amp; Local Govt.'!AD11</f>
        <v>14434</v>
      </c>
      <c r="Z12" s="11">
        <f>'State &amp; Local Govt.'!AE11</f>
        <v>16461</v>
      </c>
      <c r="AA12" s="11">
        <f>'State &amp; Local Govt.'!AF11</f>
        <v>14413</v>
      </c>
      <c r="AB12" s="11">
        <f>'State &amp; Local Govt.'!AG11</f>
        <v>12247</v>
      </c>
      <c r="AC12" s="11">
        <f>'State &amp; Local Govt.'!AH11</f>
        <v>28899</v>
      </c>
      <c r="AD12" s="11">
        <f>'State &amp; Local Govt.'!AI11</f>
        <v>43258</v>
      </c>
      <c r="AE12" s="11">
        <f>'State &amp; Local Govt.'!AJ11</f>
        <v>51074</v>
      </c>
      <c r="AF12" s="11">
        <f>'State &amp; Local Govt.'!AK11</f>
        <v>44441</v>
      </c>
      <c r="AG12" s="11">
        <f>'State &amp; Local Govt.'!AL11</f>
        <v>41464</v>
      </c>
      <c r="AH12" s="11">
        <f>'State &amp; Local Govt.'!AM11</f>
        <v>37873</v>
      </c>
      <c r="AI12" s="11">
        <f>'State &amp; Local Govt.'!AN11</f>
        <v>46015</v>
      </c>
      <c r="AJ12" s="11">
        <f>'State &amp; Local Govt.'!AO11</f>
        <v>38327</v>
      </c>
      <c r="AK12" s="11">
        <f>'State &amp; Local Govt.'!AP11</f>
        <v>39090</v>
      </c>
      <c r="AL12" s="11">
        <f>'State &amp; Local Govt.'!AQ11</f>
        <v>43933</v>
      </c>
      <c r="AM12" s="11">
        <f>'State &amp; Local Govt.'!AR11</f>
        <v>46621</v>
      </c>
      <c r="AN12" s="11">
        <f>'State &amp; Local Govt.'!AS11</f>
        <v>45362</v>
      </c>
    </row>
    <row r="13" spans="1:40" outlineLevel="1">
      <c r="A13" s="7" t="s">
        <v>31</v>
      </c>
      <c r="B13" s="4" t="s">
        <v>147</v>
      </c>
      <c r="C13" s="4">
        <f>'State &amp; Local Govt.'!H12</f>
        <v>8000</v>
      </c>
      <c r="D13" s="11">
        <f>'State &amp; Local Govt.'!I12</f>
        <v>17500</v>
      </c>
      <c r="E13" s="11">
        <f>'State &amp; Local Govt.'!J12</f>
        <v>16301</v>
      </c>
      <c r="F13" s="11">
        <f>'State &amp; Local Govt.'!K12</f>
        <v>13450</v>
      </c>
      <c r="G13" s="11">
        <f>'State &amp; Local Govt.'!L12</f>
        <v>23422</v>
      </c>
      <c r="H13" s="11">
        <f>'State &amp; Local Govt.'!M12</f>
        <v>40000</v>
      </c>
      <c r="I13" s="11">
        <f>'State &amp; Local Govt.'!N12</f>
        <v>67216</v>
      </c>
      <c r="J13" s="11">
        <f>'State &amp; Local Govt.'!O12</f>
        <v>75637</v>
      </c>
      <c r="K13" s="11">
        <f>'State &amp; Local Govt.'!P12</f>
        <v>85191</v>
      </c>
      <c r="L13" s="11">
        <f>'State &amp; Local Govt.'!Q12</f>
        <v>92201</v>
      </c>
      <c r="M13" s="11">
        <f>'State &amp; Local Govt.'!R12</f>
        <v>100237</v>
      </c>
      <c r="N13" s="11">
        <f>'State &amp; Local Govt.'!S12</f>
        <v>109562</v>
      </c>
      <c r="O13" s="11">
        <f>'State &amp; Local Govt.'!T12</f>
        <v>114641</v>
      </c>
      <c r="P13" s="11">
        <f>'State &amp; Local Govt.'!U12</f>
        <v>122350</v>
      </c>
      <c r="Q13" s="11">
        <f>'State &amp; Local Govt.'!V12</f>
        <v>124170</v>
      </c>
      <c r="R13" s="11">
        <f>'State &amp; Local Govt.'!W12</f>
        <v>125790</v>
      </c>
      <c r="S13" s="11">
        <f>'State &amp; Local Govt.'!X12</f>
        <v>101100</v>
      </c>
      <c r="T13" s="11">
        <f>'State &amp; Local Govt.'!Y12</f>
        <v>143807</v>
      </c>
      <c r="U13" s="11">
        <f>'State &amp; Local Govt.'!Z12</f>
        <v>149431</v>
      </c>
      <c r="V13" s="11">
        <f>'State &amp; Local Govt.'!AA12</f>
        <v>154000</v>
      </c>
      <c r="W13" s="11">
        <f>'State &amp; Local Govt.'!AB12</f>
        <v>153653</v>
      </c>
      <c r="X13" s="11">
        <f>'State &amp; Local Govt.'!AC12</f>
        <v>148326</v>
      </c>
      <c r="Y13" s="11">
        <f>'State &amp; Local Govt.'!AD12</f>
        <v>138489</v>
      </c>
      <c r="Z13" s="11">
        <f>'State &amp; Local Govt.'!AE12</f>
        <v>123382</v>
      </c>
      <c r="AA13" s="11">
        <f>'State &amp; Local Govt.'!AF12</f>
        <v>119044</v>
      </c>
      <c r="AB13" s="11">
        <f>'State &amp; Local Govt.'!AG12</f>
        <v>121146</v>
      </c>
      <c r="AC13" s="11">
        <f>'State &amp; Local Govt.'!AH12</f>
        <v>124398</v>
      </c>
      <c r="AD13" s="11">
        <f>'State &amp; Local Govt.'!AI12</f>
        <v>130683</v>
      </c>
      <c r="AE13" s="11">
        <f>'State &amp; Local Govt.'!AJ12</f>
        <v>140397</v>
      </c>
      <c r="AF13" s="11">
        <f>'State &amp; Local Govt.'!AK12</f>
        <v>138175</v>
      </c>
      <c r="AG13" s="11">
        <f>'State &amp; Local Govt.'!AL12</f>
        <v>125884</v>
      </c>
      <c r="AH13" s="11">
        <f>'State &amp; Local Govt.'!AM12</f>
        <v>123669</v>
      </c>
      <c r="AI13" s="11">
        <f>'State &amp; Local Govt.'!AN12</f>
        <v>121372</v>
      </c>
      <c r="AJ13" s="11">
        <f>'State &amp; Local Govt.'!AO12</f>
        <v>122226</v>
      </c>
      <c r="AK13" s="11">
        <f>'State &amp; Local Govt.'!AP12</f>
        <v>125598</v>
      </c>
      <c r="AL13" s="11">
        <f>'State &amp; Local Govt.'!AQ12</f>
        <v>131261</v>
      </c>
      <c r="AM13" s="11">
        <f>'State &amp; Local Govt.'!AR12</f>
        <v>135978</v>
      </c>
      <c r="AN13" s="11">
        <f>'State &amp; Local Govt.'!AS12</f>
        <v>143821</v>
      </c>
    </row>
    <row r="14" spans="1:40" outlineLevel="1">
      <c r="A14" s="7" t="s">
        <v>288</v>
      </c>
      <c r="B14" s="4" t="s">
        <v>289</v>
      </c>
      <c r="C14" s="4">
        <f>'State &amp; Local Govt.'!H13</f>
        <v>0</v>
      </c>
      <c r="D14" s="11">
        <f>'State &amp; Local Govt.'!I13</f>
        <v>0</v>
      </c>
      <c r="E14" s="11">
        <f>'State &amp; Local Govt.'!J13</f>
        <v>0</v>
      </c>
      <c r="F14" s="11">
        <f>'State &amp; Local Govt.'!K13</f>
        <v>0</v>
      </c>
      <c r="G14" s="11">
        <f>'State &amp; Local Govt.'!L13</f>
        <v>406</v>
      </c>
      <c r="H14" s="11">
        <f>'State &amp; Local Govt.'!M13</f>
        <v>1657</v>
      </c>
      <c r="I14" s="11">
        <f>'State &amp; Local Govt.'!N13</f>
        <v>3656</v>
      </c>
      <c r="J14" s="11">
        <f>'State &amp; Local Govt.'!O13</f>
        <v>6480</v>
      </c>
      <c r="K14" s="11">
        <f>'State &amp; Local Govt.'!P13</f>
        <v>10170</v>
      </c>
      <c r="L14" s="11">
        <f>'State &amp; Local Govt.'!Q13</f>
        <v>10900</v>
      </c>
      <c r="M14" s="11">
        <f>'State &amp; Local Govt.'!R13</f>
        <v>10353</v>
      </c>
      <c r="N14" s="11">
        <f>'State &amp; Local Govt.'!S13</f>
        <v>11410</v>
      </c>
      <c r="O14" s="11">
        <f>'State &amp; Local Govt.'!T13</f>
        <v>16515</v>
      </c>
      <c r="P14" s="11">
        <f>'State &amp; Local Govt.'!U13</f>
        <v>20685</v>
      </c>
      <c r="Q14" s="11">
        <f>'State &amp; Local Govt.'!V13</f>
        <v>26344</v>
      </c>
      <c r="R14" s="11">
        <f>'State &amp; Local Govt.'!W13</f>
        <v>22909</v>
      </c>
      <c r="S14" s="11">
        <f>'State &amp; Local Govt.'!X13</f>
        <v>31257</v>
      </c>
      <c r="T14" s="11">
        <f>'State &amp; Local Govt.'!Y13</f>
        <v>28179</v>
      </c>
      <c r="U14" s="11">
        <f>'State &amp; Local Govt.'!Z13</f>
        <v>32233</v>
      </c>
      <c r="V14" s="11">
        <f>'State &amp; Local Govt.'!AA13</f>
        <v>35839</v>
      </c>
      <c r="W14" s="11">
        <f>'State &amp; Local Govt.'!AB13</f>
        <v>40909</v>
      </c>
      <c r="X14" s="11">
        <f>'State &amp; Local Govt.'!AC13</f>
        <v>45179</v>
      </c>
      <c r="Y14" s="11">
        <f>'State &amp; Local Govt.'!AD13</f>
        <v>38694</v>
      </c>
      <c r="Z14" s="11">
        <f>'State &amp; Local Govt.'!AE13</f>
        <v>28708</v>
      </c>
      <c r="AA14" s="11">
        <f>'State &amp; Local Govt.'!AF13</f>
        <v>25137</v>
      </c>
      <c r="AB14" s="11">
        <f>'State &amp; Local Govt.'!AG13</f>
        <v>21359</v>
      </c>
      <c r="AC14" s="11">
        <f>'State &amp; Local Govt.'!AH13</f>
        <v>12800</v>
      </c>
      <c r="AD14" s="11">
        <f>'State &amp; Local Govt.'!AI13</f>
        <v>2727</v>
      </c>
      <c r="AE14" s="11">
        <f>'State &amp; Local Govt.'!AJ13</f>
        <v>3345</v>
      </c>
      <c r="AF14" s="11">
        <f>'State &amp; Local Govt.'!AK13</f>
        <v>3033</v>
      </c>
      <c r="AG14" s="11">
        <f>'State &amp; Local Govt.'!AL13</f>
        <v>2958</v>
      </c>
      <c r="AH14" s="11">
        <f>'State &amp; Local Govt.'!AM13</f>
        <v>2835</v>
      </c>
      <c r="AI14" s="11">
        <f>'State &amp; Local Govt.'!AN13</f>
        <v>3630</v>
      </c>
      <c r="AJ14" s="11">
        <f>'State &amp; Local Govt.'!AO13</f>
        <v>3023</v>
      </c>
      <c r="AK14" s="11">
        <f>'State &amp; Local Govt.'!AP13</f>
        <v>3084</v>
      </c>
      <c r="AL14" s="11">
        <f>'State &amp; Local Govt.'!AQ13</f>
        <v>3466</v>
      </c>
      <c r="AM14" s="11">
        <f>'State &amp; Local Govt.'!AR13</f>
        <v>3678</v>
      </c>
      <c r="AN14" s="11">
        <f>'State &amp; Local Govt.'!AS13</f>
        <v>3578</v>
      </c>
    </row>
    <row r="15" spans="1:40" outlineLevel="2">
      <c r="A15" s="8" t="s">
        <v>73</v>
      </c>
      <c r="B15" s="4" t="s">
        <v>148</v>
      </c>
      <c r="C15" s="4">
        <f>'State &amp; Local Govt.'!H14</f>
        <v>0</v>
      </c>
      <c r="D15" s="11">
        <f>'State &amp; Local Govt.'!I14</f>
        <v>0</v>
      </c>
      <c r="E15" s="11">
        <f>'State &amp; Local Govt.'!J14</f>
        <v>0</v>
      </c>
      <c r="F15" s="11">
        <f>'State &amp; Local Govt.'!K14</f>
        <v>0</v>
      </c>
      <c r="G15" s="11">
        <f>'State &amp; Local Govt.'!L14</f>
        <v>0</v>
      </c>
      <c r="H15" s="11">
        <f>'State &amp; Local Govt.'!M14</f>
        <v>0</v>
      </c>
      <c r="I15" s="11">
        <f>'State &amp; Local Govt.'!N14</f>
        <v>0</v>
      </c>
      <c r="J15" s="11">
        <f>'State &amp; Local Govt.'!O14</f>
        <v>0</v>
      </c>
      <c r="K15" s="11">
        <f>'State &amp; Local Govt.'!P14</f>
        <v>0</v>
      </c>
      <c r="L15" s="11">
        <f>'State &amp; Local Govt.'!Q14</f>
        <v>500</v>
      </c>
      <c r="M15" s="11">
        <f>'State &amp; Local Govt.'!R14</f>
        <v>1000</v>
      </c>
      <c r="N15" s="11">
        <f>'State &amp; Local Govt.'!S14</f>
        <v>2500</v>
      </c>
      <c r="O15" s="11">
        <f>'State &amp; Local Govt.'!T14</f>
        <v>6000</v>
      </c>
      <c r="P15" s="11">
        <f>'State &amp; Local Govt.'!U14</f>
        <v>12000</v>
      </c>
      <c r="Q15" s="11">
        <f>'State &amp; Local Govt.'!V14</f>
        <v>16000</v>
      </c>
      <c r="R15" s="11">
        <f>'State &amp; Local Govt.'!W14</f>
        <v>20000</v>
      </c>
      <c r="S15" s="11">
        <f>'State &amp; Local Govt.'!X14</f>
        <v>26180</v>
      </c>
      <c r="T15" s="11">
        <f>'State &amp; Local Govt.'!Y14</f>
        <v>50436</v>
      </c>
      <c r="U15" s="11">
        <f>'State &amp; Local Govt.'!Z14</f>
        <v>67053</v>
      </c>
      <c r="V15" s="11">
        <f>'State &amp; Local Govt.'!AA14</f>
        <v>77849</v>
      </c>
      <c r="W15" s="11">
        <f>'State &amp; Local Govt.'!AB14</f>
        <v>94720</v>
      </c>
      <c r="X15" s="11">
        <f>'State &amp; Local Govt.'!AC14</f>
        <v>111927</v>
      </c>
      <c r="Y15" s="11">
        <f>'State &amp; Local Govt.'!AD14</f>
        <v>128896</v>
      </c>
      <c r="Z15" s="11">
        <f>'State &amp; Local Govt.'!AE14</f>
        <v>143491</v>
      </c>
      <c r="AA15" s="11">
        <f>'State &amp; Local Govt.'!AF14</f>
        <v>155861</v>
      </c>
      <c r="AB15" s="11">
        <f>'State &amp; Local Govt.'!AG14</f>
        <v>152680</v>
      </c>
      <c r="AC15" s="11">
        <f>'State &amp; Local Govt.'!AH14</f>
        <v>150208</v>
      </c>
      <c r="AD15" s="11">
        <f>'State &amp; Local Govt.'!AI14</f>
        <v>150307</v>
      </c>
      <c r="AE15" s="11">
        <f>'State &amp; Local Govt.'!AJ14</f>
        <v>152719</v>
      </c>
      <c r="AF15" s="11">
        <f>'State &amp; Local Govt.'!AK14</f>
        <v>140850</v>
      </c>
      <c r="AG15" s="11">
        <f>'State &amp; Local Govt.'!AL14</f>
        <v>118896</v>
      </c>
      <c r="AH15" s="11">
        <f>'State &amp; Local Govt.'!AM14</f>
        <v>106597</v>
      </c>
      <c r="AI15" s="11">
        <f>'State &amp; Local Govt.'!AN14</f>
        <v>93517</v>
      </c>
      <c r="AJ15" s="11">
        <f>'State &amp; Local Govt.'!AO14</f>
        <v>86239</v>
      </c>
      <c r="AK15" s="11">
        <f>'State &amp; Local Govt.'!AP14</f>
        <v>78094</v>
      </c>
      <c r="AL15" s="11">
        <f>'State &amp; Local Govt.'!AQ14</f>
        <v>71001</v>
      </c>
      <c r="AM15" s="11">
        <f>'State &amp; Local Govt.'!AR14</f>
        <v>62935</v>
      </c>
      <c r="AN15" s="11">
        <f>'State &amp; Local Govt.'!AS14</f>
        <v>61049</v>
      </c>
    </row>
    <row r="16" spans="1:40" outlineLevel="2">
      <c r="A16" s="8" t="s">
        <v>377</v>
      </c>
      <c r="B16" s="4" t="s">
        <v>300</v>
      </c>
      <c r="C16" s="4">
        <f>'State &amp; Local Govt.'!H15</f>
        <v>0</v>
      </c>
      <c r="D16" s="11">
        <f>'State &amp; Local Govt.'!I15</f>
        <v>0</v>
      </c>
      <c r="E16" s="11">
        <f>'State &amp; Local Govt.'!J15</f>
        <v>0</v>
      </c>
      <c r="F16" s="11">
        <f>'State &amp; Local Govt.'!K15</f>
        <v>0</v>
      </c>
      <c r="G16" s="11">
        <f>'State &amp; Local Govt.'!L15</f>
        <v>406</v>
      </c>
      <c r="H16" s="11">
        <f>'State &amp; Local Govt.'!M15</f>
        <v>1657</v>
      </c>
      <c r="I16" s="11">
        <f>'State &amp; Local Govt.'!N15</f>
        <v>3656</v>
      </c>
      <c r="J16" s="11">
        <f>'State &amp; Local Govt.'!O15</f>
        <v>6480</v>
      </c>
      <c r="K16" s="11">
        <f>'State &amp; Local Govt.'!P15</f>
        <v>10170</v>
      </c>
      <c r="L16" s="11">
        <f>'State &amp; Local Govt.'!Q15</f>
        <v>10900</v>
      </c>
      <c r="M16" s="11">
        <f>'State &amp; Local Govt.'!R15</f>
        <v>10353</v>
      </c>
      <c r="N16" s="11">
        <f>'State &amp; Local Govt.'!S15</f>
        <v>11410</v>
      </c>
      <c r="O16" s="11">
        <f>'State &amp; Local Govt.'!T15</f>
        <v>16515</v>
      </c>
      <c r="P16" s="11">
        <f>'State &amp; Local Govt.'!U15</f>
        <v>20685</v>
      </c>
      <c r="Q16" s="11">
        <f>'State &amp; Local Govt.'!V15</f>
        <v>26344</v>
      </c>
      <c r="R16" s="11">
        <f>'State &amp; Local Govt.'!W15</f>
        <v>22909</v>
      </c>
      <c r="S16" s="11">
        <f>'State &amp; Local Govt.'!X15</f>
        <v>31257</v>
      </c>
      <c r="T16" s="11">
        <f>'State &amp; Local Govt.'!Y15</f>
        <v>28179</v>
      </c>
      <c r="U16" s="11">
        <f>'State &amp; Local Govt.'!Z15</f>
        <v>32233</v>
      </c>
      <c r="V16" s="11">
        <f>'State &amp; Local Govt.'!AA15</f>
        <v>35839</v>
      </c>
      <c r="W16" s="11">
        <f>'State &amp; Local Govt.'!AB15</f>
        <v>40909</v>
      </c>
      <c r="X16" s="11">
        <f>'State &amp; Local Govt.'!AC15</f>
        <v>47652</v>
      </c>
      <c r="Y16" s="11">
        <f>'State &amp; Local Govt.'!AD15</f>
        <v>51061</v>
      </c>
      <c r="Z16" s="11">
        <f>'State &amp; Local Govt.'!AE15</f>
        <v>50970</v>
      </c>
      <c r="AA16" s="11">
        <f>'State &amp; Local Govt.'!AF15</f>
        <v>44629</v>
      </c>
      <c r="AB16" s="11">
        <f>'State &amp; Local Govt.'!AG15</f>
        <v>37921</v>
      </c>
      <c r="AC16" s="11">
        <f>'State &amp; Local Govt.'!AH15</f>
        <v>31806</v>
      </c>
      <c r="AD16" s="11">
        <f>'State &amp; Local Govt.'!AI15</f>
        <v>24355</v>
      </c>
      <c r="AE16" s="11">
        <f>'State &amp; Local Govt.'!AJ15</f>
        <v>31512</v>
      </c>
      <c r="AF16" s="11">
        <f>'State &amp; Local Govt.'!AK15</f>
        <v>30112</v>
      </c>
      <c r="AG16" s="11">
        <f>'State &amp; Local Govt.'!AL15</f>
        <v>30917</v>
      </c>
      <c r="AH16" s="11">
        <f>'State &amp; Local Govt.'!AM15</f>
        <v>31164</v>
      </c>
      <c r="AI16" s="11">
        <f>'State &amp; Local Govt.'!AN15</f>
        <v>41932</v>
      </c>
      <c r="AJ16" s="11">
        <f>'State &amp; Local Govt.'!AO15</f>
        <v>34927</v>
      </c>
      <c r="AK16" s="11">
        <f>'State &amp; Local Govt.'!AP15</f>
        <v>35621</v>
      </c>
      <c r="AL16" s="11">
        <f>'State &amp; Local Govt.'!AQ15</f>
        <v>40035</v>
      </c>
      <c r="AM16" s="11">
        <f>'State &amp; Local Govt.'!AR15</f>
        <v>42484</v>
      </c>
      <c r="AN16" s="11">
        <f>'State &amp; Local Govt.'!AS15</f>
        <v>41338</v>
      </c>
    </row>
    <row r="17" spans="1:40" outlineLevel="2">
      <c r="A17" s="8" t="s">
        <v>26</v>
      </c>
      <c r="B17" s="4" t="s">
        <v>385</v>
      </c>
      <c r="C17" s="4">
        <f>'Federal Govt.'!F12+'State &amp; Local Govt.'!H18</f>
        <v>46504</v>
      </c>
      <c r="D17" s="11">
        <f>'Federal Govt.'!G12+'State &amp; Local Govt.'!I18</f>
        <v>60336</v>
      </c>
      <c r="E17" s="11">
        <f>'Federal Govt.'!H12+'State &amp; Local Govt.'!J18</f>
        <v>62628</v>
      </c>
      <c r="F17" s="11">
        <f>'Federal Govt.'!I12+'State &amp; Local Govt.'!K18</f>
        <v>64250</v>
      </c>
      <c r="G17" s="11">
        <f>'Federal Govt.'!J12+'State &amp; Local Govt.'!L18</f>
        <v>71057</v>
      </c>
      <c r="H17" s="11">
        <f>'Federal Govt.'!K12+'State &amp; Local Govt.'!M18</f>
        <v>71707</v>
      </c>
      <c r="I17" s="11">
        <f>'Federal Govt.'!L12+'State &amp; Local Govt.'!N18</f>
        <v>88968</v>
      </c>
      <c r="J17" s="11">
        <f>'Federal Govt.'!M12+'State &amp; Local Govt.'!O18</f>
        <v>95669</v>
      </c>
      <c r="K17" s="11">
        <f>'Federal Govt.'!N12+'State &amp; Local Govt.'!P18</f>
        <v>94242</v>
      </c>
      <c r="L17" s="11">
        <f>'Federal Govt.'!O12+'State &amp; Local Govt.'!Q18</f>
        <v>110888</v>
      </c>
      <c r="M17" s="11">
        <f>'Federal Govt.'!P12+'State &amp; Local Govt.'!R18</f>
        <v>152932</v>
      </c>
      <c r="N17" s="11">
        <f>'Federal Govt.'!Q12+'State &amp; Local Govt.'!S18</f>
        <v>151960</v>
      </c>
      <c r="O17" s="11">
        <f>'Federal Govt.'!R12+'State &amp; Local Govt.'!T18</f>
        <v>153813</v>
      </c>
      <c r="P17" s="11">
        <f>'Federal Govt.'!S12+'State &amp; Local Govt.'!U18</f>
        <v>166627</v>
      </c>
      <c r="Q17" s="11">
        <f>'Federal Govt.'!T12+'State &amp; Local Govt.'!V18</f>
        <v>166402</v>
      </c>
      <c r="R17" s="11">
        <f>'Federal Govt.'!U12+'State &amp; Local Govt.'!W18</f>
        <v>172648</v>
      </c>
      <c r="S17" s="11">
        <f>'Federal Govt.'!V12+'State &amp; Local Govt.'!X18</f>
        <v>200300</v>
      </c>
      <c r="T17" s="11">
        <f>'Federal Govt.'!W12+'State &amp; Local Govt.'!Y18</f>
        <v>149423</v>
      </c>
      <c r="U17" s="11">
        <f>'Federal Govt.'!X12+'State &amp; Local Govt.'!Z18</f>
        <v>121578</v>
      </c>
      <c r="V17" s="11">
        <f>'Federal Govt.'!Y12+'State &amp; Local Govt.'!AA18</f>
        <v>132500</v>
      </c>
      <c r="W17" s="11">
        <f>'Federal Govt.'!Z12+'State &amp; Local Govt.'!AB18</f>
        <v>174399</v>
      </c>
      <c r="X17" s="11">
        <f>'Federal Govt.'!AA12+'State &amp; Local Govt.'!AC18</f>
        <v>218932</v>
      </c>
      <c r="Y17" s="11">
        <f>'Federal Govt.'!AB12+'State &amp; Local Govt.'!AD18</f>
        <v>264619</v>
      </c>
      <c r="Z17" s="11">
        <f>'Federal Govt.'!AC12+'State &amp; Local Govt.'!AE18</f>
        <v>306487</v>
      </c>
      <c r="AA17" s="11">
        <f>'Federal Govt.'!AD12+'State &amp; Local Govt.'!AF18</f>
        <v>338697</v>
      </c>
      <c r="AB17" s="11">
        <f>'Federal Govt.'!AE12+'State &amp; Local Govt.'!AG18</f>
        <v>359947</v>
      </c>
      <c r="AC17" s="11">
        <f>'Federal Govt.'!AF12+'State &amp; Local Govt.'!AH18</f>
        <v>386524</v>
      </c>
      <c r="AD17" s="11">
        <f>'Federal Govt.'!AG12+'State &amp; Local Govt.'!AI18</f>
        <v>425332</v>
      </c>
      <c r="AE17" s="11">
        <f>'Federal Govt.'!AH12+'State &amp; Local Govt.'!AJ18</f>
        <v>479502</v>
      </c>
      <c r="AF17" s="11">
        <f>'Federal Govt.'!AI12+'State &amp; Local Govt.'!AK18</f>
        <v>499548</v>
      </c>
      <c r="AG17" s="11">
        <f>'Federal Govt.'!AJ12+'State &amp; Local Govt.'!AL18</f>
        <v>649683</v>
      </c>
      <c r="AH17" s="11">
        <f>'Federal Govt.'!AK12+'State &amp; Local Govt.'!AM18</f>
        <v>658648</v>
      </c>
      <c r="AI17" s="11">
        <f>'Federal Govt.'!AL12+'State &amp; Local Govt.'!AN18</f>
        <v>584226</v>
      </c>
      <c r="AJ17" s="11">
        <f>'Federal Govt.'!AM12+'State &amp; Local Govt.'!AO18</f>
        <v>490251</v>
      </c>
      <c r="AK17" s="11">
        <f>'Federal Govt.'!AN12+'State &amp; Local Govt.'!AP18</f>
        <v>467966</v>
      </c>
      <c r="AL17" s="11">
        <f>'Federal Govt.'!AO12+'State &amp; Local Govt.'!AQ18</f>
        <v>452949</v>
      </c>
      <c r="AM17" s="11">
        <f>'Federal Govt.'!AP12+'State &amp; Local Govt.'!AR18</f>
        <v>433102</v>
      </c>
      <c r="AN17" s="11">
        <f>'Federal Govt.'!AQ12+'State &amp; Local Govt.'!AS18</f>
        <v>414312</v>
      </c>
    </row>
    <row r="18" spans="1:40" outlineLevel="2">
      <c r="A18" s="8" t="s">
        <v>280</v>
      </c>
      <c r="B18" s="4" t="s">
        <v>383</v>
      </c>
      <c r="C18" s="4">
        <f>'State &amp; Local Govt.'!H19+'Federal Govt.'!F13</f>
        <v>14496</v>
      </c>
      <c r="D18" s="11">
        <f>'State &amp; Local Govt.'!I19+'Federal Govt.'!G13</f>
        <v>17783</v>
      </c>
      <c r="E18" s="11">
        <f>'State &amp; Local Govt.'!J19+'Federal Govt.'!H13</f>
        <v>20948</v>
      </c>
      <c r="F18" s="11">
        <f>'State &amp; Local Govt.'!K19+'Federal Govt.'!I13</f>
        <v>27893</v>
      </c>
      <c r="G18" s="11">
        <f>'State &amp; Local Govt.'!L19+'Federal Govt.'!J13</f>
        <v>36156</v>
      </c>
      <c r="H18" s="11">
        <f>'State &amp; Local Govt.'!M19+'Federal Govt.'!K13</f>
        <v>38801</v>
      </c>
      <c r="I18" s="11">
        <f>'State &amp; Local Govt.'!N19+'Federal Govt.'!L13</f>
        <v>40841</v>
      </c>
      <c r="J18" s="11">
        <f>'State &amp; Local Govt.'!O19+'Federal Govt.'!M13</f>
        <v>36024</v>
      </c>
      <c r="K18" s="11">
        <f>'State &amp; Local Govt.'!P19+'Federal Govt.'!N13</f>
        <v>41311</v>
      </c>
      <c r="L18" s="11">
        <f>'State &amp; Local Govt.'!Q19+'Federal Govt.'!O13</f>
        <v>39568</v>
      </c>
      <c r="M18" s="11">
        <f>'State &amp; Local Govt.'!R19+'Federal Govt.'!P13</f>
        <v>43928</v>
      </c>
      <c r="N18" s="11">
        <f>'State &amp; Local Govt.'!S19+'Federal Govt.'!Q13</f>
        <v>56085</v>
      </c>
      <c r="O18" s="11">
        <f>'State &amp; Local Govt.'!T19+'Federal Govt.'!R13</f>
        <v>64651</v>
      </c>
      <c r="P18" s="11">
        <f>'State &amp; Local Govt.'!U19+'Federal Govt.'!S13</f>
        <v>49236</v>
      </c>
      <c r="Q18" s="11">
        <f>'State &amp; Local Govt.'!V19+'Federal Govt.'!T13</f>
        <v>32078</v>
      </c>
      <c r="R18" s="11">
        <f>'State &amp; Local Govt.'!W19+'Federal Govt.'!U13</f>
        <v>45014</v>
      </c>
      <c r="S18" s="11">
        <f>'State &amp; Local Govt.'!X19+'Federal Govt.'!V13</f>
        <v>48067</v>
      </c>
      <c r="T18" s="11">
        <f>'State &amp; Local Govt.'!Y19+'Federal Govt.'!W13</f>
        <v>70214</v>
      </c>
      <c r="U18" s="11">
        <f>'State &amp; Local Govt.'!Z19+'Federal Govt.'!X13</f>
        <v>78798</v>
      </c>
      <c r="V18" s="11">
        <f>'State &amp; Local Govt.'!AA19+'Federal Govt.'!Y13</f>
        <v>98041</v>
      </c>
      <c r="W18" s="11">
        <f>'State &amp; Local Govt.'!AB19+'Federal Govt.'!Z13</f>
        <v>114932</v>
      </c>
      <c r="X18" s="11">
        <f>'State &amp; Local Govt.'!AC19+'Federal Govt.'!AA13</f>
        <v>143291</v>
      </c>
      <c r="Y18" s="11">
        <f>'State &amp; Local Govt.'!AD19+'Federal Govt.'!AB13</f>
        <v>194655</v>
      </c>
      <c r="Z18" s="11">
        <f>'State &amp; Local Govt.'!AE19+'Federal Govt.'!AC13</f>
        <v>186219</v>
      </c>
      <c r="AA18" s="11">
        <f>'State &amp; Local Govt.'!AF19+'Federal Govt.'!AD13</f>
        <v>198474</v>
      </c>
      <c r="AB18" s="11">
        <f>'State &amp; Local Govt.'!AG19+'Federal Govt.'!AE13</f>
        <v>276491</v>
      </c>
      <c r="AC18" s="11">
        <f>'State &amp; Local Govt.'!AH19+'Federal Govt.'!AF13</f>
        <v>188073</v>
      </c>
      <c r="AD18" s="11">
        <f>'State &amp; Local Govt.'!AI19+'Federal Govt.'!AG13</f>
        <v>182057</v>
      </c>
      <c r="AE18" s="11">
        <f>'State &amp; Local Govt.'!AJ19+'Federal Govt.'!AH13</f>
        <v>198689</v>
      </c>
      <c r="AF18" s="11">
        <f>'State &amp; Local Govt.'!AK19+'Federal Govt.'!AI13</f>
        <v>184842</v>
      </c>
      <c r="AG18" s="11">
        <f>'State &amp; Local Govt.'!AL19+'Federal Govt.'!AJ13</f>
        <v>144596</v>
      </c>
      <c r="AH18" s="11">
        <f>'State &amp; Local Govt.'!AM19+'Federal Govt.'!AK13</f>
        <v>157576</v>
      </c>
      <c r="AI18" s="11">
        <f>'State &amp; Local Govt.'!AN19+'Federal Govt.'!AL13</f>
        <v>150716</v>
      </c>
      <c r="AJ18" s="11">
        <f>'State &amp; Local Govt.'!AO19+'Federal Govt.'!AM13</f>
        <v>109449</v>
      </c>
      <c r="AK18" s="11">
        <f>'State &amp; Local Govt.'!AP19+'Federal Govt.'!AN13</f>
        <v>101705</v>
      </c>
      <c r="AL18" s="11">
        <f>'State &amp; Local Govt.'!AQ19+'Federal Govt.'!AO13</f>
        <v>108692</v>
      </c>
      <c r="AM18" s="11">
        <f>'State &amp; Local Govt.'!AR19+'Federal Govt.'!AP13</f>
        <v>97465</v>
      </c>
      <c r="AN18" s="11">
        <f>'State &amp; Local Govt.'!AS19+'Federal Govt.'!AQ13</f>
        <v>99953</v>
      </c>
    </row>
    <row r="19" spans="1:40" outlineLevel="2">
      <c r="A19" s="8" t="s">
        <v>14</v>
      </c>
      <c r="B19" s="4" t="s">
        <v>384</v>
      </c>
      <c r="C19" s="4">
        <f>'Federal Govt.'!F14+'State &amp; Local Govt.'!H20</f>
        <v>0</v>
      </c>
      <c r="D19" s="11">
        <f>'Federal Govt.'!G14+'State &amp; Local Govt.'!I20</f>
        <v>0</v>
      </c>
      <c r="E19" s="11">
        <f>'Federal Govt.'!H14+'State &amp; Local Govt.'!J20</f>
        <v>0</v>
      </c>
      <c r="F19" s="11">
        <f>'Federal Govt.'!I14+'State &amp; Local Govt.'!K20</f>
        <v>0</v>
      </c>
      <c r="G19" s="11">
        <f>'Federal Govt.'!J14+'State &amp; Local Govt.'!L20</f>
        <v>250</v>
      </c>
      <c r="H19" s="11">
        <f>'Federal Govt.'!K14+'State &amp; Local Govt.'!M20</f>
        <v>2875</v>
      </c>
      <c r="I19" s="11">
        <f>'Federal Govt.'!L14+'State &amp; Local Govt.'!N20</f>
        <v>6625</v>
      </c>
      <c r="J19" s="11">
        <f>'Federal Govt.'!M14+'State &amp; Local Govt.'!O20</f>
        <v>9062</v>
      </c>
      <c r="K19" s="11">
        <f>'Federal Govt.'!N14+'State &amp; Local Govt.'!P20</f>
        <v>11063</v>
      </c>
      <c r="L19" s="11">
        <f>'Federal Govt.'!O14+'State &amp; Local Govt.'!Q20</f>
        <v>12501</v>
      </c>
      <c r="M19" s="11">
        <f>'Federal Govt.'!P14+'State &amp; Local Govt.'!R20</f>
        <v>14001</v>
      </c>
      <c r="N19" s="11">
        <f>'Federal Govt.'!Q14+'State &amp; Local Govt.'!S20</f>
        <v>15501</v>
      </c>
      <c r="O19" s="11">
        <f>'Federal Govt.'!R14+'State &amp; Local Govt.'!T20</f>
        <v>16938</v>
      </c>
      <c r="P19" s="11">
        <f>'Federal Govt.'!S14+'State &amp; Local Govt.'!U20</f>
        <v>19312</v>
      </c>
      <c r="Q19" s="11">
        <f>'Federal Govt.'!T14+'State &amp; Local Govt.'!V20</f>
        <v>23613</v>
      </c>
      <c r="R19" s="11">
        <f>'Federal Govt.'!U14+'State &amp; Local Govt.'!W20</f>
        <v>29200</v>
      </c>
      <c r="S19" s="11">
        <f>'Federal Govt.'!V14+'State &amp; Local Govt.'!X20</f>
        <v>35730</v>
      </c>
      <c r="T19" s="11">
        <f>'Federal Govt.'!W14+'State &amp; Local Govt.'!Y20</f>
        <v>45872</v>
      </c>
      <c r="U19" s="11">
        <f>'Federal Govt.'!X14+'State &amp; Local Govt.'!Z20</f>
        <v>49753</v>
      </c>
      <c r="V19" s="11">
        <f>'Federal Govt.'!Y14+'State &amp; Local Govt.'!AA20</f>
        <v>56434</v>
      </c>
      <c r="W19" s="11">
        <f>'Federal Govt.'!Z14+'State &amp; Local Govt.'!AB20</f>
        <v>67653</v>
      </c>
      <c r="X19" s="11">
        <f>'Federal Govt.'!AA14+'State &amp; Local Govt.'!AC20</f>
        <v>78947</v>
      </c>
      <c r="Y19" s="11">
        <f>'Federal Govt.'!AB14+'State &amp; Local Govt.'!AD20</f>
        <v>89948</v>
      </c>
      <c r="Z19" s="11">
        <f>'Federal Govt.'!AC14+'State &amp; Local Govt.'!AE20</f>
        <v>99212</v>
      </c>
      <c r="AA19" s="11">
        <f>'Federal Govt.'!AD14+'State &amp; Local Govt.'!AF20</f>
        <v>107316</v>
      </c>
      <c r="AB19" s="11">
        <f>'Federal Govt.'!AE14+'State &amp; Local Govt.'!AG20</f>
        <v>114218</v>
      </c>
      <c r="AC19" s="11">
        <f>'Federal Govt.'!AF14+'State &amp; Local Govt.'!AH20</f>
        <v>122831</v>
      </c>
      <c r="AD19" s="11">
        <f>'Federal Govt.'!AG14+'State &amp; Local Govt.'!AI20</f>
        <v>135359</v>
      </c>
      <c r="AE19" s="11">
        <f>'Federal Govt.'!AH14+'State &amp; Local Govt.'!AJ20</f>
        <v>152817</v>
      </c>
      <c r="AF19" s="11">
        <f>'Federal Govt.'!AI14+'State &amp; Local Govt.'!AK20</f>
        <v>158375</v>
      </c>
      <c r="AG19" s="11">
        <f>'Federal Govt.'!AJ14+'State &amp; Local Govt.'!AL20</f>
        <v>152789</v>
      </c>
      <c r="AH19" s="11">
        <f>'Federal Govt.'!AK14+'State &amp; Local Govt.'!AM20</f>
        <v>158937</v>
      </c>
      <c r="AI19" s="11">
        <f>'Federal Govt.'!AL14+'State &amp; Local Govt.'!AN20</f>
        <v>165424</v>
      </c>
      <c r="AJ19" s="11">
        <f>'Federal Govt.'!AM14+'State &amp; Local Govt.'!AO20</f>
        <v>164172</v>
      </c>
      <c r="AK19" s="11">
        <f>'Federal Govt.'!AN14+'State &amp; Local Govt.'!AP20</f>
        <v>165587</v>
      </c>
      <c r="AL19" s="11">
        <f>'Federal Govt.'!AO14+'State &amp; Local Govt.'!AQ20</f>
        <v>169984</v>
      </c>
      <c r="AM19" s="11">
        <f>'Federal Govt.'!AP14+'State &amp; Local Govt.'!AR20</f>
        <v>173019</v>
      </c>
      <c r="AN19" s="11">
        <f>'Federal Govt.'!AQ14+'State &amp; Local Govt.'!AS20</f>
        <v>181401</v>
      </c>
    </row>
    <row r="20" spans="1:40" outlineLevel="2">
      <c r="A20" s="8" t="s">
        <v>281</v>
      </c>
      <c r="B20" s="4" t="s">
        <v>382</v>
      </c>
      <c r="C20" s="4">
        <f>'Federal Govt.'!F15+'State &amp; Local Govt.'!H21</f>
        <v>82063</v>
      </c>
      <c r="D20" s="11">
        <f>'Federal Govt.'!G15+'State &amp; Local Govt.'!I21</f>
        <v>90482</v>
      </c>
      <c r="E20" s="11">
        <f>'Federal Govt.'!H15+'State &amp; Local Govt.'!J21</f>
        <v>96785</v>
      </c>
      <c r="F20" s="11">
        <f>'Federal Govt.'!I15+'State &amp; Local Govt.'!K21</f>
        <v>104416</v>
      </c>
      <c r="G20" s="11">
        <f>'Federal Govt.'!J15+'State &amp; Local Govt.'!L21</f>
        <v>101813</v>
      </c>
      <c r="H20" s="11">
        <f>'Federal Govt.'!K15+'State &amp; Local Govt.'!M21</f>
        <v>99453</v>
      </c>
      <c r="I20" s="11">
        <f>'Federal Govt.'!L15+'State &amp; Local Govt.'!N21</f>
        <v>99829</v>
      </c>
      <c r="J20" s="11">
        <f>'Federal Govt.'!M15+'State &amp; Local Govt.'!O21</f>
        <v>108323</v>
      </c>
      <c r="K20" s="11">
        <f>'Federal Govt.'!N15+'State &amp; Local Govt.'!P21</f>
        <v>117592</v>
      </c>
      <c r="L20" s="11">
        <f>'Federal Govt.'!O15+'State &amp; Local Govt.'!Q21</f>
        <v>131453</v>
      </c>
      <c r="M20" s="11">
        <f>'Federal Govt.'!P15+'State &amp; Local Govt.'!R21</f>
        <v>149842</v>
      </c>
      <c r="N20" s="11">
        <f>'Federal Govt.'!Q15+'State &amp; Local Govt.'!S21</f>
        <v>153595</v>
      </c>
      <c r="O20" s="11">
        <f>'Federal Govt.'!R15+'State &amp; Local Govt.'!T21</f>
        <v>134043</v>
      </c>
      <c r="P20" s="11">
        <f>'Federal Govt.'!S15+'State &amp; Local Govt.'!U21</f>
        <v>154222</v>
      </c>
      <c r="Q20" s="11">
        <f>'Federal Govt.'!T15+'State &amp; Local Govt.'!V21</f>
        <v>165381</v>
      </c>
      <c r="R20" s="11">
        <f>'Federal Govt.'!U15+'State &amp; Local Govt.'!W21</f>
        <v>169514</v>
      </c>
      <c r="S20" s="11">
        <f>'Federal Govt.'!V15+'State &amp; Local Govt.'!X21</f>
        <v>187618</v>
      </c>
      <c r="T20" s="11">
        <f>'Federal Govt.'!W15+'State &amp; Local Govt.'!Y21</f>
        <v>202478</v>
      </c>
      <c r="U20" s="11">
        <f>'Federal Govt.'!X15+'State &amp; Local Govt.'!Z21</f>
        <v>229672</v>
      </c>
      <c r="V20" s="11">
        <f>'Federal Govt.'!Y15+'State &amp; Local Govt.'!AA21</f>
        <v>264221</v>
      </c>
      <c r="W20" s="11">
        <f>'Federal Govt.'!Z15+'State &amp; Local Govt.'!AB21</f>
        <v>288017</v>
      </c>
      <c r="X20" s="11">
        <f>'Federal Govt.'!AA15+'State &amp; Local Govt.'!AC21</f>
        <v>310008</v>
      </c>
      <c r="Y20" s="11">
        <f>'Federal Govt.'!AB15+'State &amp; Local Govt.'!AD21</f>
        <v>278142</v>
      </c>
      <c r="Z20" s="11">
        <f>'Federal Govt.'!AC15+'State &amp; Local Govt.'!AE21</f>
        <v>262475</v>
      </c>
      <c r="AA20" s="11">
        <f>'Federal Govt.'!AD15+'State &amp; Local Govt.'!AF21</f>
        <v>173313</v>
      </c>
      <c r="AB20" s="11">
        <f>'Federal Govt.'!AE15+'State &amp; Local Govt.'!AG21</f>
        <v>239812</v>
      </c>
      <c r="AC20" s="11">
        <f>'Federal Govt.'!AF15+'State &amp; Local Govt.'!AH21</f>
        <v>288340</v>
      </c>
      <c r="AD20" s="11">
        <f>'Federal Govt.'!AG15+'State &amp; Local Govt.'!AI21</f>
        <v>396976</v>
      </c>
      <c r="AE20" s="11">
        <f>'Federal Govt.'!AH15+'State &amp; Local Govt.'!AJ21</f>
        <v>437466</v>
      </c>
      <c r="AF20" s="11">
        <f>'Federal Govt.'!AI15+'State &amp; Local Govt.'!AK21</f>
        <v>488251</v>
      </c>
      <c r="AG20" s="11">
        <f>'Federal Govt.'!AJ15+'State &amp; Local Govt.'!AL21</f>
        <v>389326</v>
      </c>
      <c r="AH20" s="11">
        <f>'Federal Govt.'!AK15+'State &amp; Local Govt.'!AM21</f>
        <v>372236</v>
      </c>
      <c r="AI20" s="11">
        <f>'Federal Govt.'!AL15+'State &amp; Local Govt.'!AN21</f>
        <v>385279</v>
      </c>
      <c r="AJ20" s="11">
        <f>'Federal Govt.'!AM15+'State &amp; Local Govt.'!AO21</f>
        <v>417003</v>
      </c>
      <c r="AK20" s="11">
        <f>'Federal Govt.'!AN15+'State &amp; Local Govt.'!AP21</f>
        <v>452304</v>
      </c>
      <c r="AL20" s="11">
        <f>'Federal Govt.'!AO15+'State &amp; Local Govt.'!AQ21</f>
        <v>500361</v>
      </c>
      <c r="AM20" s="11">
        <f>'Federal Govt.'!AP15+'State &amp; Local Govt.'!AR21</f>
        <v>537531</v>
      </c>
      <c r="AN20" s="11">
        <f>'Federal Govt.'!AQ15+'State &amp; Local Govt.'!AS21</f>
        <v>569092</v>
      </c>
    </row>
    <row r="21" spans="1:40" outlineLevel="1">
      <c r="A21" s="7" t="s">
        <v>13</v>
      </c>
      <c r="B21" s="4" t="s">
        <v>393</v>
      </c>
      <c r="C21" s="4">
        <f>'Federal Govt.'!F16+'State &amp; Local Govt.'!H22-'State &amp; Local Govt.'!H16-'State &amp; Local Govt.'!H17</f>
        <v>143063</v>
      </c>
      <c r="D21" s="11">
        <f>'Federal Govt.'!G16+'State &amp; Local Govt.'!I22-'State &amp; Local Govt.'!I16-'State &amp; Local Govt.'!I17</f>
        <v>168601</v>
      </c>
      <c r="E21" s="11">
        <f>'Federal Govt.'!H16+'State &amp; Local Govt.'!J22-'State &amp; Local Govt.'!J16-'State &amp; Local Govt.'!J17</f>
        <v>180361</v>
      </c>
      <c r="F21" s="11">
        <f>'Federal Govt.'!I16+'State &amp; Local Govt.'!K22-'State &amp; Local Govt.'!K16-'State &amp; Local Govt.'!K17</f>
        <v>196559</v>
      </c>
      <c r="G21" s="11">
        <f>'Federal Govt.'!J16+'State &amp; Local Govt.'!L22-'State &amp; Local Govt.'!L16-'State &amp; Local Govt.'!L17</f>
        <v>209682</v>
      </c>
      <c r="H21" s="11">
        <f>'Federal Govt.'!K16+'State &amp; Local Govt.'!M22-'State &amp; Local Govt.'!M16-'State &amp; Local Govt.'!M17</f>
        <v>214493</v>
      </c>
      <c r="I21" s="11">
        <f>'Federal Govt.'!L16+'State &amp; Local Govt.'!N22-'State &amp; Local Govt.'!N16-'State &amp; Local Govt.'!N17</f>
        <v>239919</v>
      </c>
      <c r="J21" s="11">
        <f>'Federal Govt.'!M16+'State &amp; Local Govt.'!O22-'State &amp; Local Govt.'!O16-'State &amp; Local Govt.'!O17</f>
        <v>255558</v>
      </c>
      <c r="K21" s="11">
        <f>'Federal Govt.'!N16+'State &amp; Local Govt.'!P22-'State &amp; Local Govt.'!P16-'State &amp; Local Govt.'!P17</f>
        <v>274378</v>
      </c>
      <c r="L21" s="11">
        <f>'Federal Govt.'!O16+'State &amp; Local Govt.'!Q22-'State &amp; Local Govt.'!Q16-'State &amp; Local Govt.'!Q17</f>
        <v>305810</v>
      </c>
      <c r="M21" s="11">
        <f>'Federal Govt.'!P16+'State &amp; Local Govt.'!R22-'State &amp; Local Govt.'!R16-'State &amp; Local Govt.'!R17</f>
        <v>372056</v>
      </c>
      <c r="N21" s="11">
        <f>'Federal Govt.'!Q16+'State &amp; Local Govt.'!S22-'State &amp; Local Govt.'!S16-'State &amp; Local Govt.'!S17</f>
        <v>391051</v>
      </c>
      <c r="O21" s="11">
        <f>'Federal Govt.'!R16+'State &amp; Local Govt.'!T22-'State &amp; Local Govt.'!T16-'State &amp; Local Govt.'!T17</f>
        <v>391960</v>
      </c>
      <c r="P21" s="11">
        <f>'Federal Govt.'!S16+'State &amp; Local Govt.'!U22-'State &amp; Local Govt.'!U16-'State &amp; Local Govt.'!U17</f>
        <v>422082</v>
      </c>
      <c r="Q21" s="11">
        <f>'Federal Govt.'!T16+'State &amp; Local Govt.'!V22-'State &amp; Local Govt.'!V16-'State &amp; Local Govt.'!V17</f>
        <v>429818</v>
      </c>
      <c r="R21" s="11">
        <f>'Federal Govt.'!U16+'State &amp; Local Govt.'!W22-'State &amp; Local Govt.'!W16-'State &amp; Local Govt.'!W17</f>
        <v>459285</v>
      </c>
      <c r="S21" s="11">
        <f>'Federal Govt.'!V16+'State &amp; Local Govt.'!X22-'State &amp; Local Govt.'!X16-'State &amp; Local Govt.'!X17</f>
        <v>529152</v>
      </c>
      <c r="T21" s="11">
        <f>'Federal Govt.'!W16+'State &amp; Local Govt.'!Y22-'State &amp; Local Govt.'!Y16-'State &amp; Local Govt.'!Y17</f>
        <v>546602</v>
      </c>
      <c r="U21" s="11">
        <f>'Federal Govt.'!X16+'State &amp; Local Govt.'!Z22-'State &amp; Local Govt.'!Z16-'State &amp; Local Govt.'!Z17</f>
        <v>579087</v>
      </c>
      <c r="V21" s="11">
        <f>'Federal Govt.'!Y16+'State &amp; Local Govt.'!AA22-'State &amp; Local Govt.'!AA16-'State &amp; Local Govt.'!AA17</f>
        <v>664884</v>
      </c>
      <c r="W21" s="11">
        <f>'Federal Govt.'!Z16+'State &amp; Local Govt.'!AB22-'State &amp; Local Govt.'!AB16-'State &amp; Local Govt.'!AB17</f>
        <v>780630</v>
      </c>
      <c r="X21" s="11">
        <f>'Federal Govt.'!AA16+'State &amp; Local Govt.'!AC22-'State &amp; Local Govt.'!AC16-'State &amp; Local Govt.'!AC17</f>
        <v>910757</v>
      </c>
      <c r="Y21" s="11">
        <f>'Federal Govt.'!AB16+'State &amp; Local Govt.'!AD22-'State &amp; Local Govt.'!AD16-'State &amp; Local Govt.'!AD17</f>
        <v>1007321</v>
      </c>
      <c r="Z21" s="11">
        <f>'Federal Govt.'!AC16+'State &amp; Local Govt.'!AE22-'State &amp; Local Govt.'!AE16-'State &amp; Local Govt.'!AE17</f>
        <v>1048854</v>
      </c>
      <c r="AA21" s="11">
        <f>'Federal Govt.'!AD16+'State &amp; Local Govt.'!AF22-'State &amp; Local Govt.'!AF16-'State &amp; Local Govt.'!AF17</f>
        <v>1018290</v>
      </c>
      <c r="AB21" s="11">
        <f>'Federal Govt.'!AE16+'State &amp; Local Govt.'!AG22-'State &amp; Local Govt.'!AG16-'State &amp; Local Govt.'!AG17</f>
        <v>1181069</v>
      </c>
      <c r="AC21" s="11">
        <f>'Federal Govt.'!AF16+'State &amp; Local Govt.'!AH22-'State &amp; Local Govt.'!AH16-'State &amp; Local Govt.'!AH17</f>
        <v>1167782</v>
      </c>
      <c r="AD21" s="11">
        <f>'Federal Govt.'!AG16+'State &amp; Local Govt.'!AI22-'State &amp; Local Govt.'!AI16-'State &amp; Local Govt.'!AI17</f>
        <v>1314386</v>
      </c>
      <c r="AE21" s="11">
        <f>'Federal Govt.'!AH16+'State &amp; Local Govt.'!AJ22-'State &amp; Local Govt.'!AJ16-'State &amp; Local Govt.'!AJ17</f>
        <v>1452705</v>
      </c>
      <c r="AF21" s="11">
        <f>'Federal Govt.'!AI16+'State &amp; Local Govt.'!AK22-'State &amp; Local Govt.'!AK16-'State &amp; Local Govt.'!AK17</f>
        <v>1501978</v>
      </c>
      <c r="AG21" s="11">
        <f>'Federal Govt.'!AJ16+'State &amp; Local Govt.'!AL22-'State &amp; Local Govt.'!AL16-'State &amp; Local Govt.'!AL17</f>
        <v>1486207</v>
      </c>
      <c r="AH21" s="11">
        <f>'Federal Govt.'!AK16+'State &amp; Local Govt.'!AM22-'State &amp; Local Govt.'!AM16-'State &amp; Local Govt.'!AM17</f>
        <v>1485158</v>
      </c>
      <c r="AI21" s="11">
        <f>'Federal Govt.'!AL16+'State &amp; Local Govt.'!AN22-'State &amp; Local Govt.'!AN16-'State &amp; Local Govt.'!AN17</f>
        <v>1421094</v>
      </c>
      <c r="AJ21" s="11">
        <f>'Federal Govt.'!AM16+'State &amp; Local Govt.'!AO22-'State &amp; Local Govt.'!AO16-'State &amp; Local Govt.'!AO17</f>
        <v>1302041</v>
      </c>
      <c r="AK21" s="11">
        <f>'Federal Govt.'!AN16+'State &amp; Local Govt.'!AP22-'State &amp; Local Govt.'!AP16-'State &amp; Local Govt.'!AP17</f>
        <v>1301277</v>
      </c>
      <c r="AL21" s="11">
        <f>'Federal Govt.'!AO16+'State &amp; Local Govt.'!AQ22-'State &amp; Local Govt.'!AQ16-'State &amp; Local Govt.'!AQ17</f>
        <v>1343022</v>
      </c>
      <c r="AM21" s="11">
        <f>'Federal Govt.'!AP16+'State &amp; Local Govt.'!AR22-'State &amp; Local Govt.'!AR16-'State &amp; Local Govt.'!AR17</f>
        <v>1346536</v>
      </c>
      <c r="AN21" s="11">
        <f>'Federal Govt.'!AQ16+'State &amp; Local Govt.'!AS22-'State &amp; Local Govt.'!AS16-'State &amp; Local Govt.'!AS17</f>
        <v>1367145</v>
      </c>
    </row>
    <row r="22" spans="1:40" outlineLevel="1">
      <c r="A22" s="7" t="s">
        <v>20</v>
      </c>
      <c r="B22" s="4" t="s">
        <v>394</v>
      </c>
      <c r="C22" s="4">
        <f>'Federal Govt.'!F17+'State &amp; Local Govt.'!H23</f>
        <v>34251</v>
      </c>
      <c r="D22" s="11">
        <f>'Federal Govt.'!G17+'State &amp; Local Govt.'!I23</f>
        <v>41343</v>
      </c>
      <c r="E22" s="11">
        <f>'Federal Govt.'!H17+'State &amp; Local Govt.'!J23</f>
        <v>48150</v>
      </c>
      <c r="F22" s="11">
        <f>'Federal Govt.'!I17+'State &amp; Local Govt.'!K23</f>
        <v>51539</v>
      </c>
      <c r="G22" s="11">
        <f>'Federal Govt.'!J17+'State &amp; Local Govt.'!L23</f>
        <v>57759</v>
      </c>
      <c r="H22" s="11">
        <f>'Federal Govt.'!K17+'State &amp; Local Govt.'!M23</f>
        <v>67472</v>
      </c>
      <c r="I22" s="11">
        <f>'Federal Govt.'!L17+'State &amp; Local Govt.'!N23</f>
        <v>74547</v>
      </c>
      <c r="J22" s="11">
        <f>'Federal Govt.'!M17+'State &amp; Local Govt.'!O23</f>
        <v>73741</v>
      </c>
      <c r="K22" s="11">
        <f>'Federal Govt.'!N17+'State &amp; Local Govt.'!P23</f>
        <v>83506</v>
      </c>
      <c r="L22" s="11">
        <f>'Federal Govt.'!O17+'State &amp; Local Govt.'!Q23</f>
        <v>88064</v>
      </c>
      <c r="M22" s="11">
        <f>'Federal Govt.'!P17+'State &amp; Local Govt.'!R23</f>
        <v>96412</v>
      </c>
      <c r="N22" s="11">
        <f>'Federal Govt.'!Q17+'State &amp; Local Govt.'!S23</f>
        <v>100623</v>
      </c>
      <c r="O22" s="11">
        <f>'Federal Govt.'!R17+'State &amp; Local Govt.'!T23</f>
        <v>95998</v>
      </c>
      <c r="P22" s="11">
        <f>'Federal Govt.'!S17+'State &amp; Local Govt.'!U23</f>
        <v>92146</v>
      </c>
      <c r="Q22" s="11">
        <f>'Federal Govt.'!T17+'State &amp; Local Govt.'!V23</f>
        <v>91741</v>
      </c>
      <c r="R22" s="11">
        <f>'Federal Govt.'!U17+'State &amp; Local Govt.'!W23</f>
        <v>93881</v>
      </c>
      <c r="S22" s="11">
        <f>'Federal Govt.'!V17+'State &amp; Local Govt.'!X23</f>
        <v>95123</v>
      </c>
      <c r="T22" s="11">
        <f>'Federal Govt.'!W17+'State &amp; Local Govt.'!Y23</f>
        <v>102881</v>
      </c>
      <c r="U22" s="11">
        <f>'Federal Govt.'!X17+'State &amp; Local Govt.'!Z23</f>
        <v>106244</v>
      </c>
      <c r="V22" s="11">
        <f>'Federal Govt.'!Y17+'State &amp; Local Govt.'!AA23</f>
        <v>115184</v>
      </c>
      <c r="W22" s="11">
        <f>'Federal Govt.'!Z17+'State &amp; Local Govt.'!AB23</f>
        <v>125604</v>
      </c>
      <c r="X22" s="11">
        <f>'Federal Govt.'!AA17+'State &amp; Local Govt.'!AC23</f>
        <v>135216</v>
      </c>
      <c r="Y22" s="11">
        <f>'Federal Govt.'!AB17+'State &amp; Local Govt.'!AD23</f>
        <v>151249</v>
      </c>
      <c r="Z22" s="11">
        <f>'Federal Govt.'!AC17+'State &amp; Local Govt.'!AE23</f>
        <v>149181</v>
      </c>
      <c r="AA22" s="11">
        <f>'Federal Govt.'!AD17+'State &amp; Local Govt.'!AF23</f>
        <v>170436</v>
      </c>
      <c r="AB22" s="11">
        <f>'Federal Govt.'!AE17+'State &amp; Local Govt.'!AG23</f>
        <v>180184</v>
      </c>
      <c r="AC22" s="11">
        <f>'Federal Govt.'!AF17+'State &amp; Local Govt.'!AH23</f>
        <v>202592</v>
      </c>
      <c r="AD22" s="11">
        <f>'Federal Govt.'!AG17+'State &amp; Local Govt.'!AI23</f>
        <v>218408</v>
      </c>
      <c r="AE22" s="11">
        <f>'Federal Govt.'!AH17+'State &amp; Local Govt.'!AJ23</f>
        <v>222064</v>
      </c>
      <c r="AF22" s="11">
        <f>'Federal Govt.'!AI17+'State &amp; Local Govt.'!AK23</f>
        <v>221175</v>
      </c>
      <c r="AG22" s="11">
        <f>'Federal Govt.'!AJ17+'State &amp; Local Govt.'!AL23</f>
        <v>182660</v>
      </c>
      <c r="AH22" s="11">
        <f>'Federal Govt.'!AK17+'State &amp; Local Govt.'!AM23</f>
        <v>188862</v>
      </c>
      <c r="AI22" s="11">
        <f>'Federal Govt.'!AL17+'State &amp; Local Govt.'!AN23</f>
        <v>202441</v>
      </c>
      <c r="AJ22" s="11">
        <f>'Federal Govt.'!AM17+'State &amp; Local Govt.'!AO23</f>
        <v>212424</v>
      </c>
      <c r="AK22" s="11">
        <f>'Federal Govt.'!AN17+'State &amp; Local Govt.'!AP23</f>
        <v>219060</v>
      </c>
      <c r="AL22" s="11">
        <f>'Federal Govt.'!AO17+'State &amp; Local Govt.'!AQ23</f>
        <v>224339</v>
      </c>
      <c r="AM22" s="11">
        <f>'Federal Govt.'!AP17+'State &amp; Local Govt.'!AR23</f>
        <v>236929</v>
      </c>
      <c r="AN22" s="11">
        <f>'Federal Govt.'!AQ17+'State &amp; Local Govt.'!AS23</f>
        <v>252955</v>
      </c>
    </row>
    <row r="23" spans="1:40" outlineLevel="1">
      <c r="A23" s="7" t="s">
        <v>21</v>
      </c>
      <c r="B23" s="4" t="s">
        <v>395</v>
      </c>
      <c r="C23" s="4">
        <f>'Federal Govt.'!F18+'State &amp; Local Govt.'!H24</f>
        <v>30044</v>
      </c>
      <c r="D23" s="11">
        <f>'Federal Govt.'!G18+'State &amp; Local Govt.'!I24</f>
        <v>30650</v>
      </c>
      <c r="E23" s="11">
        <f>'Federal Govt.'!H18+'State &amp; Local Govt.'!J24</f>
        <v>20561</v>
      </c>
      <c r="F23" s="11">
        <f>'Federal Govt.'!I18+'State &amp; Local Govt.'!K24</f>
        <v>17907</v>
      </c>
      <c r="G23" s="11">
        <f>'Federal Govt.'!J18+'State &amp; Local Govt.'!L24</f>
        <v>22700</v>
      </c>
      <c r="H23" s="11">
        <f>'Federal Govt.'!K18+'State &amp; Local Govt.'!M24</f>
        <v>30829</v>
      </c>
      <c r="I23" s="11">
        <f>'Federal Govt.'!L18+'State &amp; Local Govt.'!N24</f>
        <v>36232</v>
      </c>
      <c r="J23" s="11">
        <f>'Federal Govt.'!M18+'State &amp; Local Govt.'!O24</f>
        <v>46596</v>
      </c>
      <c r="K23" s="11">
        <f>'Federal Govt.'!N18+'State &amp; Local Govt.'!P24</f>
        <v>49087</v>
      </c>
      <c r="L23" s="11">
        <f>'Federal Govt.'!O18+'State &amp; Local Govt.'!Q24</f>
        <v>56252</v>
      </c>
      <c r="M23" s="11">
        <f>'Federal Govt.'!P18+'State &amp; Local Govt.'!R24</f>
        <v>59605</v>
      </c>
      <c r="N23" s="11">
        <f>'Federal Govt.'!Q18+'State &amp; Local Govt.'!S24</f>
        <v>59812</v>
      </c>
      <c r="O23" s="11">
        <f>'Federal Govt.'!R18+'State &amp; Local Govt.'!T24</f>
        <v>54269</v>
      </c>
      <c r="P23" s="11">
        <f>'Federal Govt.'!S18+'State &amp; Local Govt.'!U24</f>
        <v>55789</v>
      </c>
      <c r="Q23" s="11">
        <f>'Federal Govt.'!T18+'State &amp; Local Govt.'!V24</f>
        <v>55745</v>
      </c>
      <c r="R23" s="11">
        <f>'Federal Govt.'!U18+'State &amp; Local Govt.'!W24</f>
        <v>55643</v>
      </c>
      <c r="S23" s="11">
        <f>'Federal Govt.'!V18+'State &amp; Local Govt.'!X24</f>
        <v>60055</v>
      </c>
      <c r="T23" s="11">
        <f>'Federal Govt.'!W18+'State &amp; Local Govt.'!Y24</f>
        <v>62116</v>
      </c>
      <c r="U23" s="11">
        <f>'Federal Govt.'!X18+'State &amp; Local Govt.'!Z24</f>
        <v>132373</v>
      </c>
      <c r="V23" s="11">
        <f>'Federal Govt.'!Y18+'State &amp; Local Govt.'!AA24</f>
        <v>128301</v>
      </c>
      <c r="W23" s="11">
        <f>'Federal Govt.'!Z18+'State &amp; Local Govt.'!AB24</f>
        <v>134606</v>
      </c>
      <c r="X23" s="11">
        <f>'Federal Govt.'!AA18+'State &amp; Local Govt.'!AC24</f>
        <v>152063</v>
      </c>
      <c r="Y23" s="11">
        <f>'Federal Govt.'!AB18+'State &amp; Local Govt.'!AD24</f>
        <v>150946</v>
      </c>
      <c r="Z23" s="11">
        <f>'Federal Govt.'!AC18+'State &amp; Local Govt.'!AE24</f>
        <v>163675</v>
      </c>
      <c r="AA23" s="11">
        <f>'Federal Govt.'!AD18+'State &amp; Local Govt.'!AF24</f>
        <v>168089</v>
      </c>
      <c r="AB23" s="11">
        <f>'Federal Govt.'!AE18+'State &amp; Local Govt.'!AG24</f>
        <v>172418</v>
      </c>
      <c r="AC23" s="11">
        <f>'Federal Govt.'!AF18+'State &amp; Local Govt.'!AH24</f>
        <v>185857</v>
      </c>
      <c r="AD23" s="11">
        <f>'Federal Govt.'!AG18+'State &amp; Local Govt.'!AI24</f>
        <v>203942</v>
      </c>
      <c r="AE23" s="11">
        <f>'Federal Govt.'!AH18+'State &amp; Local Govt.'!AJ24</f>
        <v>218074</v>
      </c>
      <c r="AF23" s="11">
        <f>'Federal Govt.'!AI18+'State &amp; Local Govt.'!AK24</f>
        <v>235134</v>
      </c>
      <c r="AG23" s="11">
        <f>'Federal Govt.'!AJ18+'State &amp; Local Govt.'!AL24</f>
        <v>251010</v>
      </c>
      <c r="AH23" s="11">
        <f>'Federal Govt.'!AK18+'State &amp; Local Govt.'!AM24</f>
        <v>258981</v>
      </c>
      <c r="AI23" s="11">
        <f>'Federal Govt.'!AL18+'State &amp; Local Govt.'!AN24</f>
        <v>271090</v>
      </c>
      <c r="AJ23" s="11">
        <f>'Federal Govt.'!AM18+'State &amp; Local Govt.'!AO24</f>
        <v>277164</v>
      </c>
      <c r="AK23" s="11">
        <f>'Federal Govt.'!AN18+'State &amp; Local Govt.'!AP24</f>
        <v>286597</v>
      </c>
      <c r="AL23" s="11">
        <f>'Federal Govt.'!AO18+'State &amp; Local Govt.'!AQ24</f>
        <v>289308</v>
      </c>
      <c r="AM23" s="11">
        <f>'Federal Govt.'!AP18+'State &amp; Local Govt.'!AR24</f>
        <v>315083</v>
      </c>
      <c r="AN23" s="11">
        <f>'Federal Govt.'!AQ18+'State &amp; Local Govt.'!AS24</f>
        <v>350789</v>
      </c>
    </row>
    <row r="24" spans="1:40" outlineLevel="2">
      <c r="A24" s="8" t="s">
        <v>77</v>
      </c>
      <c r="B24" s="4" t="s">
        <v>389</v>
      </c>
      <c r="C24" s="4">
        <f>'Federal Govt.'!F35+'State &amp; Local Govt.'!H25</f>
        <v>52785</v>
      </c>
      <c r="D24" s="11">
        <f>'Federal Govt.'!G35+'State &amp; Local Govt.'!I25</f>
        <v>68519</v>
      </c>
      <c r="E24" s="11">
        <f>'Federal Govt.'!H35+'State &amp; Local Govt.'!J25</f>
        <v>83512</v>
      </c>
      <c r="F24" s="11">
        <f>'Federal Govt.'!I35+'State &amp; Local Govt.'!K25</f>
        <v>91758</v>
      </c>
      <c r="G24" s="11">
        <f>'Federal Govt.'!J35+'State &amp; Local Govt.'!L25</f>
        <v>99853</v>
      </c>
      <c r="H24" s="11">
        <f>'Federal Govt.'!K35+'State &amp; Local Govt.'!M25</f>
        <v>109248</v>
      </c>
      <c r="I24" s="11">
        <f>'Federal Govt.'!L35+'State &amp; Local Govt.'!N25</f>
        <v>121332</v>
      </c>
      <c r="J24" s="11">
        <f>'Federal Govt.'!M35+'State &amp; Local Govt.'!O25</f>
        <v>134831</v>
      </c>
      <c r="K24" s="11">
        <f>'Federal Govt.'!N35+'State &amp; Local Govt.'!P25</f>
        <v>141065</v>
      </c>
      <c r="L24" s="11">
        <f>'Federal Govt.'!O35+'State &amp; Local Govt.'!Q25</f>
        <v>144280</v>
      </c>
      <c r="M24" s="11">
        <f>'Federal Govt.'!P35+'State &amp; Local Govt.'!R25</f>
        <v>149260</v>
      </c>
      <c r="N24" s="11">
        <f>'Federal Govt.'!Q35+'State &amp; Local Govt.'!S25</f>
        <v>186451</v>
      </c>
      <c r="O24" s="11">
        <f>'Federal Govt.'!R35+'State &amp; Local Govt.'!T25</f>
        <v>215819</v>
      </c>
      <c r="P24" s="11">
        <f>'Federal Govt.'!S35+'State &amp; Local Govt.'!U25</f>
        <v>204460</v>
      </c>
      <c r="Q24" s="11">
        <f>'Federal Govt.'!T35+'State &amp; Local Govt.'!V25</f>
        <v>183825</v>
      </c>
      <c r="R24" s="11">
        <f>'Federal Govt.'!U35+'State &amp; Local Govt.'!W25</f>
        <v>184559</v>
      </c>
      <c r="S24" s="11">
        <f>'Federal Govt.'!V35+'State &amp; Local Govt.'!X25</f>
        <v>174206</v>
      </c>
      <c r="T24" s="11">
        <f>'Federal Govt.'!W35+'State &amp; Local Govt.'!Y25</f>
        <v>167092</v>
      </c>
      <c r="U24" s="11">
        <f>'Federal Govt.'!X35+'State &amp; Local Govt.'!Z25</f>
        <v>165637</v>
      </c>
      <c r="V24" s="11">
        <f>'Federal Govt.'!Y35+'State &amp; Local Govt.'!AA25</f>
        <v>168149</v>
      </c>
      <c r="W24" s="11">
        <f>'Federal Govt.'!Z35+'State &amp; Local Govt.'!AB25</f>
        <v>206646</v>
      </c>
      <c r="X24" s="11">
        <f>'Federal Govt.'!AA35+'State &amp; Local Govt.'!AC25</f>
        <v>206705</v>
      </c>
      <c r="Y24" s="11">
        <f>'Federal Govt.'!AB35+'State &amp; Local Govt.'!AD25</f>
        <v>205165</v>
      </c>
      <c r="Z24" s="11">
        <f>'Federal Govt.'!AC35+'State &amp; Local Govt.'!AE25</f>
        <v>200408</v>
      </c>
      <c r="AA24" s="11">
        <f>'Federal Govt.'!AD35+'State &amp; Local Govt.'!AF25</f>
        <v>200469</v>
      </c>
      <c r="AB24" s="11">
        <f>'Federal Govt.'!AE35+'State &amp; Local Govt.'!AG25</f>
        <v>210327</v>
      </c>
      <c r="AC24" s="11">
        <f>'Federal Govt.'!AF35+'State &amp; Local Govt.'!AH25</f>
        <v>223674</v>
      </c>
      <c r="AD24" s="11">
        <f>'Federal Govt.'!AG35+'State &amp; Local Govt.'!AI25</f>
        <v>243635</v>
      </c>
      <c r="AE24" s="11">
        <f>'Federal Govt.'!AH35+'State &amp; Local Govt.'!AJ25</f>
        <v>267901</v>
      </c>
      <c r="AF24" s="11">
        <f>'Federal Govt.'!AI35+'State &amp; Local Govt.'!AK25</f>
        <v>282553</v>
      </c>
      <c r="AG24" s="11">
        <f>'Federal Govt.'!AJ35+'State &amp; Local Govt.'!AL25</f>
        <v>296980</v>
      </c>
      <c r="AH24" s="11">
        <f>'Federal Govt.'!AK35+'State &amp; Local Govt.'!AM25</f>
        <v>301764</v>
      </c>
      <c r="AI24" s="11">
        <f>'Federal Govt.'!AL35+'State &amp; Local Govt.'!AN25</f>
        <v>312965</v>
      </c>
      <c r="AJ24" s="11">
        <f>'Federal Govt.'!AM35+'State &amp; Local Govt.'!AO25</f>
        <v>315219</v>
      </c>
      <c r="AK24" s="11">
        <f>'Federal Govt.'!AN35+'State &amp; Local Govt.'!AP25</f>
        <v>318659</v>
      </c>
      <c r="AL24" s="11">
        <f>'Federal Govt.'!AO35+'State &amp; Local Govt.'!AQ25</f>
        <v>327308</v>
      </c>
      <c r="AM24" s="11">
        <f>'Federal Govt.'!AP35+'State &amp; Local Govt.'!AR25</f>
        <v>330788</v>
      </c>
      <c r="AN24" s="11">
        <f>'Federal Govt.'!AQ35+'State &amp; Local Govt.'!AS25</f>
        <v>341728</v>
      </c>
    </row>
    <row r="25" spans="1:40" outlineLevel="2">
      <c r="A25" s="8" t="s">
        <v>388</v>
      </c>
      <c r="B25" s="4" t="s">
        <v>295</v>
      </c>
      <c r="C25" s="4">
        <f>'State &amp; Local Govt.'!H26</f>
        <v>9017</v>
      </c>
      <c r="D25" s="11">
        <f>'State &amp; Local Govt.'!I26</f>
        <v>10295</v>
      </c>
      <c r="E25" s="11">
        <f>'State &amp; Local Govt.'!J26</f>
        <v>11602</v>
      </c>
      <c r="F25" s="11">
        <f>'State &amp; Local Govt.'!K26</f>
        <v>13226</v>
      </c>
      <c r="G25" s="11">
        <f>'State &amp; Local Govt.'!L26</f>
        <v>14099</v>
      </c>
      <c r="H25" s="11">
        <f>'State &amp; Local Govt.'!M26</f>
        <v>14935</v>
      </c>
      <c r="I25" s="11">
        <f>'State &amp; Local Govt.'!N26</f>
        <v>15345</v>
      </c>
      <c r="J25" s="11">
        <f>'State &amp; Local Govt.'!O26</f>
        <v>15197</v>
      </c>
      <c r="K25" s="11">
        <f>'State &amp; Local Govt.'!P26</f>
        <v>15228</v>
      </c>
      <c r="L25" s="11">
        <f>'State &amp; Local Govt.'!Q26</f>
        <v>15637</v>
      </c>
      <c r="M25" s="11">
        <f>'State &amp; Local Govt.'!R26</f>
        <v>15118</v>
      </c>
      <c r="N25" s="11">
        <f>'State &amp; Local Govt.'!S26</f>
        <v>15243</v>
      </c>
      <c r="O25" s="11">
        <f>'State &amp; Local Govt.'!T26</f>
        <v>16322</v>
      </c>
      <c r="P25" s="11">
        <f>'State &amp; Local Govt.'!U26</f>
        <v>17066</v>
      </c>
      <c r="Q25" s="11">
        <f>'State &amp; Local Govt.'!V26</f>
        <v>14506</v>
      </c>
      <c r="R25" s="11">
        <f>'State &amp; Local Govt.'!W26</f>
        <v>14941</v>
      </c>
      <c r="S25" s="11">
        <f>'State &amp; Local Govt.'!X26</f>
        <v>15558</v>
      </c>
      <c r="T25" s="11">
        <f>'State &amp; Local Govt.'!Y26</f>
        <v>16324</v>
      </c>
      <c r="U25" s="11">
        <f>'State &amp; Local Govt.'!Z26</f>
        <v>17160</v>
      </c>
      <c r="V25" s="11">
        <f>'State &amp; Local Govt.'!AA26</f>
        <v>20681</v>
      </c>
      <c r="W25" s="11">
        <f>'State &amp; Local Govt.'!AB26</f>
        <v>23968</v>
      </c>
      <c r="X25" s="11">
        <f>'State &amp; Local Govt.'!AC26</f>
        <v>24741</v>
      </c>
      <c r="Y25" s="11">
        <f>'State &amp; Local Govt.'!AD26</f>
        <v>20503</v>
      </c>
      <c r="Z25" s="11">
        <f>'State &amp; Local Govt.'!AE26</f>
        <v>20766</v>
      </c>
      <c r="AA25" s="11">
        <f>'State &amp; Local Govt.'!AF26</f>
        <v>22796</v>
      </c>
      <c r="AB25" s="11">
        <f>'State &amp; Local Govt.'!AG26</f>
        <v>17755</v>
      </c>
      <c r="AC25" s="11">
        <f>'State &amp; Local Govt.'!AH26</f>
        <v>11653</v>
      </c>
      <c r="AD25" s="11">
        <f>'State &amp; Local Govt.'!AI26</f>
        <v>13254</v>
      </c>
      <c r="AE25" s="11">
        <f>'State &amp; Local Govt.'!AJ26</f>
        <v>17517</v>
      </c>
      <c r="AF25" s="11">
        <f>'State &amp; Local Govt.'!AK26</f>
        <v>17114</v>
      </c>
      <c r="AG25" s="11">
        <f>'State &amp; Local Govt.'!AL26</f>
        <v>11964</v>
      </c>
      <c r="AH25" s="11">
        <f>'State &amp; Local Govt.'!AM26</f>
        <v>11787</v>
      </c>
      <c r="AI25" s="11">
        <f>'State &amp; Local Govt.'!AN26</f>
        <v>11247</v>
      </c>
      <c r="AJ25" s="11">
        <f>'State &amp; Local Govt.'!AO26</f>
        <v>10698</v>
      </c>
      <c r="AK25" s="11">
        <f>'State &amp; Local Govt.'!AP26</f>
        <v>9242</v>
      </c>
      <c r="AL25" s="11">
        <f>'State &amp; Local Govt.'!AQ26</f>
        <v>9647</v>
      </c>
      <c r="AM25" s="11">
        <f>'State &amp; Local Govt.'!AR26</f>
        <v>10408</v>
      </c>
      <c r="AN25" s="11">
        <f>'State &amp; Local Govt.'!AS26</f>
        <v>8327</v>
      </c>
    </row>
    <row r="26" spans="1:40" outlineLevel="2">
      <c r="A26" s="8" t="s">
        <v>48</v>
      </c>
      <c r="B26" s="4" t="s">
        <v>140</v>
      </c>
      <c r="C26" s="4">
        <f>'Federal Govt.'!F36</f>
        <v>0</v>
      </c>
      <c r="D26" s="11">
        <f>'Federal Govt.'!G36</f>
        <v>0</v>
      </c>
      <c r="E26" s="11">
        <f>'Federal Govt.'!H36</f>
        <v>0</v>
      </c>
      <c r="F26" s="11">
        <f>'Federal Govt.'!I36</f>
        <v>0</v>
      </c>
      <c r="G26" s="11">
        <f>'Federal Govt.'!J36</f>
        <v>0</v>
      </c>
      <c r="H26" s="11">
        <f>'Federal Govt.'!K36</f>
        <v>0</v>
      </c>
      <c r="I26" s="11">
        <f>'Federal Govt.'!L36</f>
        <v>0</v>
      </c>
      <c r="J26" s="11">
        <f>'Federal Govt.'!M36</f>
        <v>0</v>
      </c>
      <c r="K26" s="11">
        <f>'Federal Govt.'!N36</f>
        <v>0</v>
      </c>
      <c r="L26" s="11">
        <f>'Federal Govt.'!O36</f>
        <v>0</v>
      </c>
      <c r="M26" s="11">
        <f>'Federal Govt.'!P36</f>
        <v>0</v>
      </c>
      <c r="N26" s="11">
        <f>'Federal Govt.'!Q36</f>
        <v>0</v>
      </c>
      <c r="O26" s="11">
        <f>'Federal Govt.'!R36</f>
        <v>0</v>
      </c>
      <c r="P26" s="11">
        <f>'Federal Govt.'!S36</f>
        <v>0</v>
      </c>
      <c r="Q26" s="11">
        <f>'Federal Govt.'!T36</f>
        <v>0</v>
      </c>
      <c r="R26" s="11">
        <f>'Federal Govt.'!U36</f>
        <v>558</v>
      </c>
      <c r="S26" s="11">
        <f>'Federal Govt.'!V36</f>
        <v>7166</v>
      </c>
      <c r="T26" s="11">
        <f>'Federal Govt.'!W36</f>
        <v>15529</v>
      </c>
      <c r="U26" s="11">
        <f>'Federal Govt.'!X36</f>
        <v>25614</v>
      </c>
      <c r="V26" s="11">
        <f>'Federal Govt.'!Y36</f>
        <v>36992</v>
      </c>
      <c r="W26" s="11">
        <f>'Federal Govt.'!Z36</f>
        <v>46457</v>
      </c>
      <c r="X26" s="11">
        <f>'Federal Govt.'!AA36</f>
        <v>58542</v>
      </c>
      <c r="Y26" s="11">
        <f>'Federal Govt.'!AB36</f>
        <v>70765</v>
      </c>
      <c r="Z26" s="11">
        <f>'Federal Govt.'!AC36</f>
        <v>80449</v>
      </c>
      <c r="AA26" s="11">
        <f>'Federal Govt.'!AD36</f>
        <v>83311</v>
      </c>
      <c r="AB26" s="11">
        <f>'Federal Govt.'!AE36</f>
        <v>87140</v>
      </c>
      <c r="AC26" s="11">
        <f>'Federal Govt.'!AF36</f>
        <v>91715</v>
      </c>
      <c r="AD26" s="11">
        <f>'Federal Govt.'!AG36</f>
        <v>110459</v>
      </c>
      <c r="AE26" s="11">
        <f>'Federal Govt.'!AH36</f>
        <v>115000</v>
      </c>
      <c r="AF26" s="11">
        <f>'Federal Govt.'!AI36</f>
        <v>131000</v>
      </c>
      <c r="AG26" s="11">
        <f>'Federal Govt.'!AJ36</f>
        <v>183213</v>
      </c>
      <c r="AH26" s="11">
        <f>'Federal Govt.'!AK36</f>
        <v>323981</v>
      </c>
      <c r="AI26" s="11">
        <f>'Federal Govt.'!AL36</f>
        <v>472791</v>
      </c>
      <c r="AJ26" s="11">
        <f>'Federal Govt.'!AM36</f>
        <v>602207</v>
      </c>
      <c r="AK26" s="11">
        <f>'Federal Govt.'!AN36</f>
        <v>720074</v>
      </c>
      <c r="AL26" s="11">
        <f>'Federal Govt.'!AO36</f>
        <v>833020</v>
      </c>
      <c r="AM26" s="11">
        <f>'Federal Govt.'!AP36</f>
        <v>936547</v>
      </c>
      <c r="AN26" s="11">
        <f>'Federal Govt.'!AQ36</f>
        <v>1038685</v>
      </c>
    </row>
    <row r="27" spans="1:40" outlineLevel="2">
      <c r="A27" s="8" t="s">
        <v>33</v>
      </c>
      <c r="B27" s="4" t="s">
        <v>178</v>
      </c>
      <c r="C27" s="4">
        <f>'Federal Govt.'!F19</f>
        <v>1095</v>
      </c>
      <c r="D27" s="11">
        <f>'Federal Govt.'!G19</f>
        <v>1192</v>
      </c>
      <c r="E27" s="11">
        <f>'Federal Govt.'!H19</f>
        <v>1262</v>
      </c>
      <c r="F27" s="11">
        <f>'Federal Govt.'!I19</f>
        <v>1238</v>
      </c>
      <c r="G27" s="11">
        <f>'Federal Govt.'!J19</f>
        <v>1190</v>
      </c>
      <c r="H27" s="11">
        <f>'Federal Govt.'!K19</f>
        <v>1148</v>
      </c>
      <c r="I27" s="11">
        <f>'Federal Govt.'!L19</f>
        <v>1110</v>
      </c>
      <c r="J27" s="11">
        <f>'Federal Govt.'!M19</f>
        <v>1239</v>
      </c>
      <c r="K27" s="11">
        <f>'Federal Govt.'!N19</f>
        <v>1568</v>
      </c>
      <c r="L27" s="11">
        <f>'Federal Govt.'!O19</f>
        <v>1020</v>
      </c>
      <c r="M27" s="11">
        <f>'Federal Govt.'!P19</f>
        <v>1009</v>
      </c>
      <c r="N27" s="11">
        <f>'Federal Govt.'!Q19</f>
        <v>983</v>
      </c>
      <c r="O27" s="11">
        <f>'Federal Govt.'!R19</f>
        <v>970</v>
      </c>
      <c r="P27" s="11">
        <f>'Federal Govt.'!S19</f>
        <v>937</v>
      </c>
      <c r="Q27" s="11">
        <f>'Federal Govt.'!T19</f>
        <v>893</v>
      </c>
      <c r="R27" s="11">
        <f>'Federal Govt.'!U19</f>
        <v>880</v>
      </c>
      <c r="S27" s="11">
        <f>'Federal Govt.'!V19</f>
        <v>919</v>
      </c>
      <c r="T27" s="11">
        <f>'Federal Govt.'!W19</f>
        <v>946</v>
      </c>
      <c r="U27" s="11">
        <f>'Federal Govt.'!X19</f>
        <v>952</v>
      </c>
      <c r="V27" s="11">
        <f>'Federal Govt.'!Y19</f>
        <v>942</v>
      </c>
      <c r="W27" s="11">
        <f>'Federal Govt.'!Z19</f>
        <v>926</v>
      </c>
      <c r="X27" s="11">
        <f>'Federal Govt.'!AA19</f>
        <v>911</v>
      </c>
      <c r="Y27" s="11">
        <f>'Federal Govt.'!AB19</f>
        <v>879</v>
      </c>
      <c r="Z27" s="11">
        <f>'Federal Govt.'!AC19</f>
        <v>828</v>
      </c>
      <c r="AA27" s="11">
        <f>'Federal Govt.'!AD19</f>
        <v>771</v>
      </c>
      <c r="AB27" s="11">
        <f>'Federal Govt.'!AE19</f>
        <v>718</v>
      </c>
      <c r="AC27" s="11">
        <f>'Federal Govt.'!AF19</f>
        <v>675</v>
      </c>
      <c r="AD27" s="11">
        <f>'Federal Govt.'!AG19</f>
        <v>642</v>
      </c>
      <c r="AE27" s="11">
        <f>'Federal Govt.'!AH19</f>
        <v>609</v>
      </c>
      <c r="AF27" s="11">
        <f>'Federal Govt.'!AI19</f>
        <v>574</v>
      </c>
      <c r="AG27" s="11">
        <f>'Federal Govt.'!AJ19</f>
        <v>541</v>
      </c>
      <c r="AH27" s="11">
        <f>'Federal Govt.'!AK19</f>
        <v>506</v>
      </c>
      <c r="AI27" s="11">
        <f>'Federal Govt.'!AL19</f>
        <v>465</v>
      </c>
      <c r="AJ27" s="11">
        <f>'Federal Govt.'!AM19</f>
        <v>426</v>
      </c>
      <c r="AK27" s="11">
        <f>'Federal Govt.'!AN19</f>
        <v>384</v>
      </c>
      <c r="AL27" s="11">
        <f>'Federal Govt.'!AO19</f>
        <v>345</v>
      </c>
      <c r="AM27" s="11">
        <f>'Federal Govt.'!AP19</f>
        <v>308</v>
      </c>
      <c r="AN27" s="11">
        <f>'Federal Govt.'!AQ19</f>
        <v>270</v>
      </c>
    </row>
    <row r="28" spans="1:40" outlineLevel="2">
      <c r="A28" s="8" t="s">
        <v>34</v>
      </c>
      <c r="B28" s="4" t="s">
        <v>390</v>
      </c>
      <c r="C28" s="4">
        <f>'Federal Govt.'!F33-'Federal Govt.'!F29</f>
        <v>94951</v>
      </c>
      <c r="D28" s="11">
        <f>'Federal Govt.'!G33-'Federal Govt.'!G29</f>
        <v>111398</v>
      </c>
      <c r="E28" s="11">
        <f>'Federal Govt.'!H33-'Federal Govt.'!H29</f>
        <v>129901</v>
      </c>
      <c r="F28" s="11">
        <f>'Federal Govt.'!I33-'Federal Govt.'!I29</f>
        <v>144181</v>
      </c>
      <c r="G28" s="11">
        <f>'Federal Govt.'!J33-'Federal Govt.'!J29</f>
        <v>151352</v>
      </c>
      <c r="H28" s="11">
        <f>'Federal Govt.'!K33-'Federal Govt.'!K29</f>
        <v>159640</v>
      </c>
      <c r="I28" s="11">
        <f>'Federal Govt.'!L33-'Federal Govt.'!L29</f>
        <v>171733</v>
      </c>
      <c r="J28" s="11">
        <f>'Federal Govt.'!M33-'Federal Govt.'!M29</f>
        <v>175261</v>
      </c>
      <c r="K28" s="11">
        <f>'Federal Govt.'!N33-'Federal Govt.'!N29</f>
        <v>166578</v>
      </c>
      <c r="L28" s="11">
        <f>'Federal Govt.'!O33-'Federal Govt.'!O29</f>
        <v>167034</v>
      </c>
      <c r="M28" s="11">
        <f>'Federal Govt.'!P33-'Federal Govt.'!P29</f>
        <v>152049</v>
      </c>
      <c r="N28" s="11">
        <f>'Federal Govt.'!Q33-'Federal Govt.'!Q29</f>
        <v>154547</v>
      </c>
      <c r="O28" s="11">
        <f>'Federal Govt.'!R33-'Federal Govt.'!R29</f>
        <v>141838</v>
      </c>
      <c r="P28" s="11">
        <f>'Federal Govt.'!S33-'Federal Govt.'!S29</f>
        <v>141222</v>
      </c>
      <c r="Q28" s="11">
        <f>'Federal Govt.'!T33-'Federal Govt.'!T29</f>
        <v>138575</v>
      </c>
      <c r="R28" s="11">
        <f>'Federal Govt.'!U33-'Federal Govt.'!U29</f>
        <v>124035</v>
      </c>
      <c r="S28" s="11">
        <f>'Federal Govt.'!V33-'Federal Govt.'!V29</f>
        <v>131583</v>
      </c>
      <c r="T28" s="11">
        <f>'Federal Govt.'!W33-'Federal Govt.'!W29</f>
        <v>126107</v>
      </c>
      <c r="U28" s="11">
        <f>'Federal Govt.'!X33-'Federal Govt.'!X29</f>
        <v>129048</v>
      </c>
      <c r="V28" s="11">
        <f>'Federal Govt.'!Y33-'Federal Govt.'!Y29</f>
        <v>127516</v>
      </c>
      <c r="W28" s="11">
        <f>'Federal Govt.'!Z33-'Federal Govt.'!Z29</f>
        <v>126036</v>
      </c>
      <c r="X28" s="11">
        <f>'Federal Govt.'!AA33-'Federal Govt.'!AA29</f>
        <v>118559</v>
      </c>
      <c r="Y28" s="11">
        <f>'Federal Govt.'!AB33-'Federal Govt.'!AB29</f>
        <v>113515</v>
      </c>
      <c r="Z28" s="11">
        <f>'Federal Govt.'!AC33-'Federal Govt.'!AC29</f>
        <v>109280</v>
      </c>
      <c r="AA28" s="11">
        <f>'Federal Govt.'!AD33-'Federal Govt.'!AD29</f>
        <v>106757</v>
      </c>
      <c r="AB28" s="11">
        <f>'Federal Govt.'!AE33-'Federal Govt.'!AE29</f>
        <v>104645</v>
      </c>
      <c r="AC28" s="11">
        <f>'Federal Govt.'!AF33-'Federal Govt.'!AF29</f>
        <v>93723</v>
      </c>
      <c r="AD28" s="11">
        <f>'Federal Govt.'!AG33-'Federal Govt.'!AG29</f>
        <v>92442</v>
      </c>
      <c r="AE28" s="11">
        <f>'Federal Govt.'!AH33-'Federal Govt.'!AH29</f>
        <v>92472</v>
      </c>
      <c r="AF28" s="11">
        <f>'Federal Govt.'!AI33-'Federal Govt.'!AI29</f>
        <v>91012</v>
      </c>
      <c r="AG28" s="11">
        <f>'Federal Govt.'!AJ33-'Federal Govt.'!AJ29</f>
        <v>157845</v>
      </c>
      <c r="AH28" s="11">
        <f>'Federal Govt.'!AK33-'Federal Govt.'!AK29</f>
        <v>165197</v>
      </c>
      <c r="AI28" s="11">
        <f>'Federal Govt.'!AL33-'Federal Govt.'!AL29</f>
        <v>164773</v>
      </c>
      <c r="AJ28" s="11">
        <f>'Federal Govt.'!AM33-'Federal Govt.'!AM29</f>
        <v>170888</v>
      </c>
      <c r="AK28" s="11">
        <f>'Federal Govt.'!AN33-'Federal Govt.'!AN29</f>
        <v>176251</v>
      </c>
      <c r="AL28" s="11">
        <f>'Federal Govt.'!AO33-'Federal Govt.'!AO29</f>
        <v>179263</v>
      </c>
      <c r="AM28" s="11">
        <f>'Federal Govt.'!AP33-'Federal Govt.'!AP29</f>
        <v>177874</v>
      </c>
      <c r="AN28" s="11">
        <f>'Federal Govt.'!AQ33-'Federal Govt.'!AQ29</f>
        <v>183353</v>
      </c>
    </row>
    <row r="29" spans="1:40" outlineLevel="1">
      <c r="A29" s="7" t="s">
        <v>15</v>
      </c>
      <c r="B29" s="4" t="s">
        <v>396</v>
      </c>
      <c r="C29" s="4">
        <f>'Federal Govt.'!F37+'State &amp; Local Govt.'!H25+'State &amp; Local Govt.'!H26-'Federal Govt.'!F29</f>
        <v>157848</v>
      </c>
      <c r="D29" s="11">
        <f>'Federal Govt.'!G37+'State &amp; Local Govt.'!I25+'State &amp; Local Govt.'!I26-'Federal Govt.'!G29</f>
        <v>191404</v>
      </c>
      <c r="E29" s="11">
        <f>'Federal Govt.'!H37+'State &amp; Local Govt.'!J25+'State &amp; Local Govt.'!J26-'Federal Govt.'!H29</f>
        <v>226277</v>
      </c>
      <c r="F29" s="11">
        <f>'Federal Govt.'!I37+'State &amp; Local Govt.'!K25+'State &amp; Local Govt.'!K26-'Federal Govt.'!I29</f>
        <v>250403</v>
      </c>
      <c r="G29" s="11">
        <f>'Federal Govt.'!J37+'State &amp; Local Govt.'!L25+'State &amp; Local Govt.'!L26-'Federal Govt.'!J29</f>
        <v>266494</v>
      </c>
      <c r="H29" s="11">
        <f>'Federal Govt.'!K37+'State &amp; Local Govt.'!M25+'State &amp; Local Govt.'!M26-'Federal Govt.'!K29</f>
        <v>284971</v>
      </c>
      <c r="I29" s="11">
        <f>'Federal Govt.'!L37+'State &amp; Local Govt.'!N25+'State &amp; Local Govt.'!N26-'Federal Govt.'!L29</f>
        <v>309520</v>
      </c>
      <c r="J29" s="11">
        <f>'Federal Govt.'!M37+'State &amp; Local Govt.'!O25+'State &amp; Local Govt.'!O26-'Federal Govt.'!M29</f>
        <v>326528</v>
      </c>
      <c r="K29" s="11">
        <f>'Federal Govt.'!N37+'State &amp; Local Govt.'!P25+'State &amp; Local Govt.'!P26-'Federal Govt.'!N29</f>
        <v>324439</v>
      </c>
      <c r="L29" s="11">
        <f>'Federal Govt.'!O37+'State &amp; Local Govt.'!Q25+'State &amp; Local Govt.'!Q26-'Federal Govt.'!O29</f>
        <v>327971</v>
      </c>
      <c r="M29" s="11">
        <f>'Federal Govt.'!P37+'State &amp; Local Govt.'!R25+'State &amp; Local Govt.'!R26-'Federal Govt.'!P29</f>
        <v>317436</v>
      </c>
      <c r="N29" s="11">
        <f>'Federal Govt.'!Q37+'State &amp; Local Govt.'!S25+'State &amp; Local Govt.'!S26-'Federal Govt.'!Q29</f>
        <v>357224</v>
      </c>
      <c r="O29" s="11">
        <f>'Federal Govt.'!R37+'State &amp; Local Govt.'!T25+'State &amp; Local Govt.'!T26-'Federal Govt.'!R29</f>
        <v>374949</v>
      </c>
      <c r="P29" s="11">
        <f>'Federal Govt.'!S37+'State &amp; Local Govt.'!U25+'State &amp; Local Govt.'!U26-'Federal Govt.'!S29</f>
        <v>363685</v>
      </c>
      <c r="Q29" s="11">
        <f>'Federal Govt.'!T37+'State &amp; Local Govt.'!V25+'State &amp; Local Govt.'!V26-'Federal Govt.'!T29</f>
        <v>337799</v>
      </c>
      <c r="R29" s="11">
        <f>'Federal Govt.'!U37+'State &amp; Local Govt.'!W25+'State &amp; Local Govt.'!W26-'Federal Govt.'!U29</f>
        <v>324973</v>
      </c>
      <c r="S29" s="11">
        <f>'Federal Govt.'!V37+'State &amp; Local Govt.'!X25+'State &amp; Local Govt.'!X26-'Federal Govt.'!V29</f>
        <v>329432</v>
      </c>
      <c r="T29" s="11">
        <f>'Federal Govt.'!W37+'State &amp; Local Govt.'!Y25+'State &amp; Local Govt.'!Y26-'Federal Govt.'!W29</f>
        <v>325998</v>
      </c>
      <c r="U29" s="11">
        <f>'Federal Govt.'!X37+'State &amp; Local Govt.'!Z25+'State &amp; Local Govt.'!Z26-'Federal Govt.'!X29</f>
        <v>338411</v>
      </c>
      <c r="V29" s="11">
        <f>'Federal Govt.'!Y37+'State &amp; Local Govt.'!AA25+'State &amp; Local Govt.'!AA26-'Federal Govt.'!Y29</f>
        <v>354280</v>
      </c>
      <c r="W29" s="11">
        <f>'Federal Govt.'!Z37+'State &amp; Local Govt.'!AB25+'State &amp; Local Govt.'!AB26-'Federal Govt.'!Z29</f>
        <v>404033</v>
      </c>
      <c r="X29" s="11">
        <f>'Federal Govt.'!AA37+'State &amp; Local Govt.'!AC25+'State &amp; Local Govt.'!AC26-'Federal Govt.'!AA29</f>
        <v>409458</v>
      </c>
      <c r="Y29" s="11">
        <f>'Federal Govt.'!AB37+'State &amp; Local Govt.'!AD25+'State &amp; Local Govt.'!AD26-'Federal Govt.'!AB29</f>
        <v>410827</v>
      </c>
      <c r="Z29" s="11">
        <f>'Federal Govt.'!AC37+'State &amp; Local Govt.'!AE25+'State &amp; Local Govt.'!AE26-'Federal Govt.'!AC29</f>
        <v>411731</v>
      </c>
      <c r="AA29" s="11">
        <f>'Federal Govt.'!AD37+'State &amp; Local Govt.'!AF25+'State &amp; Local Govt.'!AF26-'Federal Govt.'!AD29</f>
        <v>414104</v>
      </c>
      <c r="AB29" s="11">
        <f>'Federal Govt.'!AE37+'State &amp; Local Govt.'!AG25+'State &amp; Local Govt.'!AG26-'Federal Govt.'!AE29</f>
        <v>420585</v>
      </c>
      <c r="AC29" s="11">
        <f>'Federal Govt.'!AF37+'State &amp; Local Govt.'!AH25+'State &amp; Local Govt.'!AH26-'Federal Govt.'!AF29</f>
        <v>421440</v>
      </c>
      <c r="AD29" s="11">
        <f>'Federal Govt.'!AG37+'State &amp; Local Govt.'!AI25+'State &amp; Local Govt.'!AI26-'Federal Govt.'!AG29</f>
        <v>460432</v>
      </c>
      <c r="AE29" s="11">
        <f>'Federal Govt.'!AH37+'State &amp; Local Govt.'!AJ25+'State &amp; Local Govt.'!AJ26-'Federal Govt.'!AH29</f>
        <v>493499</v>
      </c>
      <c r="AF29" s="11">
        <f>'Federal Govt.'!AI37+'State &amp; Local Govt.'!AK25+'State &amp; Local Govt.'!AK26-'Federal Govt.'!AI29</f>
        <v>522253</v>
      </c>
      <c r="AG29" s="11">
        <f>'Federal Govt.'!AJ37+'State &amp; Local Govt.'!AL25+'State &amp; Local Govt.'!AL26-'Federal Govt.'!AJ29</f>
        <v>650543</v>
      </c>
      <c r="AH29" s="11">
        <f>'Federal Govt.'!AK37+'State &amp; Local Govt.'!AM25+'State &amp; Local Govt.'!AM26-'Federal Govt.'!AK29</f>
        <v>803235</v>
      </c>
      <c r="AI29" s="11">
        <f>'Federal Govt.'!AL37+'State &amp; Local Govt.'!AN25+'State &amp; Local Govt.'!AN26-'Federal Govt.'!AL29</f>
        <v>962241</v>
      </c>
      <c r="AJ29" s="11">
        <f>'Federal Govt.'!AM37+'State &amp; Local Govt.'!AO25+'State &amp; Local Govt.'!AO26-'Federal Govt.'!AM29</f>
        <v>1099438</v>
      </c>
      <c r="AK29" s="11">
        <f>'Federal Govt.'!AN37+'State &amp; Local Govt.'!AP25+'State &amp; Local Govt.'!AP26-'Federal Govt.'!AN29</f>
        <v>1224610</v>
      </c>
      <c r="AL29" s="11">
        <f>'Federal Govt.'!AO37+'State &amp; Local Govt.'!AQ25+'State &amp; Local Govt.'!AQ26-'Federal Govt.'!AO29</f>
        <v>1349583</v>
      </c>
      <c r="AM29" s="11">
        <f>'Federal Govt.'!AP37+'State &amp; Local Govt.'!AR25+'State &amp; Local Govt.'!AR26-'Federal Govt.'!AP29</f>
        <v>1455925</v>
      </c>
      <c r="AN29" s="11">
        <f>'Federal Govt.'!AQ37+'State &amp; Local Govt.'!AS25+'State &amp; Local Govt.'!AS26-'Federal Govt.'!AQ29</f>
        <v>1572363</v>
      </c>
    </row>
    <row r="30" spans="1:40" outlineLevel="1">
      <c r="A30" s="7" t="s">
        <v>18</v>
      </c>
      <c r="B30" s="4" t="s">
        <v>392</v>
      </c>
      <c r="C30" s="4">
        <f>'Federal Govt.'!F43-'Federal Govt.'!F42+'State &amp; Local Govt.'!H27</f>
        <v>0</v>
      </c>
      <c r="D30" s="11">
        <f>'Federal Govt.'!G43-'Federal Govt.'!G42+'State &amp; Local Govt.'!I27</f>
        <v>0</v>
      </c>
      <c r="E30" s="11">
        <f>'Federal Govt.'!H43-'Federal Govt.'!H42+'State &amp; Local Govt.'!J27</f>
        <v>0</v>
      </c>
      <c r="F30" s="11">
        <f>'Federal Govt.'!I43-'Federal Govt.'!I42+'State &amp; Local Govt.'!K27</f>
        <v>0</v>
      </c>
      <c r="G30" s="11">
        <f>'Federal Govt.'!J43-'Federal Govt.'!J42+'State &amp; Local Govt.'!L27</f>
        <v>0</v>
      </c>
      <c r="H30" s="11">
        <f>'Federal Govt.'!K43-'Federal Govt.'!K42+'State &amp; Local Govt.'!M27</f>
        <v>0</v>
      </c>
      <c r="I30" s="11">
        <f>'Federal Govt.'!L43-'Federal Govt.'!L42+'State &amp; Local Govt.'!N27</f>
        <v>0</v>
      </c>
      <c r="J30" s="11">
        <f>'Federal Govt.'!M43-'Federal Govt.'!M42+'State &amp; Local Govt.'!O27</f>
        <v>0</v>
      </c>
      <c r="K30" s="11">
        <f>'Federal Govt.'!N43-'Federal Govt.'!N42+'State &amp; Local Govt.'!P27</f>
        <v>500</v>
      </c>
      <c r="L30" s="11">
        <f>'Federal Govt.'!O43-'Federal Govt.'!O42+'State &amp; Local Govt.'!Q27</f>
        <v>1000</v>
      </c>
      <c r="M30" s="11">
        <f>'Federal Govt.'!P43-'Federal Govt.'!P42+'State &amp; Local Govt.'!R27</f>
        <v>2500</v>
      </c>
      <c r="N30" s="11">
        <f>'Federal Govt.'!Q43-'Federal Govt.'!Q42+'State &amp; Local Govt.'!S27</f>
        <v>4000</v>
      </c>
      <c r="O30" s="11">
        <f>'Federal Govt.'!R43-'Federal Govt.'!R42+'State &amp; Local Govt.'!T27</f>
        <v>5500</v>
      </c>
      <c r="P30" s="11">
        <f>'Federal Govt.'!S43-'Federal Govt.'!S42+'State &amp; Local Govt.'!U27</f>
        <v>7000</v>
      </c>
      <c r="Q30" s="11">
        <f>'Federal Govt.'!T43-'Federal Govt.'!T42+'State &amp; Local Govt.'!V27</f>
        <v>8500</v>
      </c>
      <c r="R30" s="11">
        <f>'Federal Govt.'!U43-'Federal Govt.'!U42+'State &amp; Local Govt.'!W27</f>
        <v>10000</v>
      </c>
      <c r="S30" s="11">
        <f>'Federal Govt.'!V43-'Federal Govt.'!V42+'State &amp; Local Govt.'!X27</f>
        <v>11427</v>
      </c>
      <c r="T30" s="11">
        <f>'Federal Govt.'!W43-'Federal Govt.'!W42+'State &amp; Local Govt.'!Y27</f>
        <v>36489</v>
      </c>
      <c r="U30" s="11">
        <f>'Federal Govt.'!X43-'Federal Govt.'!X42+'State &amp; Local Govt.'!Z27</f>
        <v>60139</v>
      </c>
      <c r="V30" s="11">
        <f>'Federal Govt.'!Y43-'Federal Govt.'!Y42+'State &amp; Local Govt.'!AA27</f>
        <v>93943</v>
      </c>
      <c r="W30" s="11">
        <f>'Federal Govt.'!Z43-'Federal Govt.'!Z42+'State &amp; Local Govt.'!AB27</f>
        <v>97972</v>
      </c>
      <c r="X30" s="11">
        <f>'Federal Govt.'!AA43-'Federal Govt.'!AA42+'State &amp; Local Govt.'!AC27</f>
        <v>96002</v>
      </c>
      <c r="Y30" s="11">
        <f>'Federal Govt.'!AB43-'Federal Govt.'!AB42+'State &amp; Local Govt.'!AD27</f>
        <v>91334</v>
      </c>
      <c r="Z30" s="11">
        <f>'Federal Govt.'!AC43-'Federal Govt.'!AC42+'State &amp; Local Govt.'!AE27</f>
        <v>83367</v>
      </c>
      <c r="AA30" s="11">
        <f>'Federal Govt.'!AD43-'Federal Govt.'!AD42+'State &amp; Local Govt.'!AF27</f>
        <v>81649</v>
      </c>
      <c r="AB30" s="11">
        <f>'Federal Govt.'!AE43-'Federal Govt.'!AE42+'State &amp; Local Govt.'!AG27</f>
        <v>98953</v>
      </c>
      <c r="AC30" s="11">
        <f>'Federal Govt.'!AF43-'Federal Govt.'!AF42+'State &amp; Local Govt.'!AH27</f>
        <v>107289</v>
      </c>
      <c r="AD30" s="11">
        <f>'Federal Govt.'!AG43-'Federal Govt.'!AG42+'State &amp; Local Govt.'!AI27</f>
        <v>119187</v>
      </c>
      <c r="AE30" s="11">
        <f>'Federal Govt.'!AH43-'Federal Govt.'!AH42+'State &amp; Local Govt.'!AJ27</f>
        <v>142900</v>
      </c>
      <c r="AF30" s="11">
        <f>'Federal Govt.'!AI43-'Federal Govt.'!AI42+'State &amp; Local Govt.'!AK27</f>
        <v>127350</v>
      </c>
      <c r="AG30" s="11">
        <f>'Federal Govt.'!AJ43-'Federal Govt.'!AJ42+'State &amp; Local Govt.'!AL27</f>
        <v>251379</v>
      </c>
      <c r="AH30" s="11">
        <f>'Federal Govt.'!AK43-'Federal Govt.'!AK42+'State &amp; Local Govt.'!AM27</f>
        <v>156152</v>
      </c>
      <c r="AI30" s="11">
        <f>'Federal Govt.'!AL43-'Federal Govt.'!AL42+'State &amp; Local Govt.'!AN27</f>
        <v>188410</v>
      </c>
      <c r="AJ30" s="11">
        <f>'Federal Govt.'!AM43-'Federal Govt.'!AM42+'State &amp; Local Govt.'!AO27</f>
        <v>173712</v>
      </c>
      <c r="AK30" s="11">
        <f>'Federal Govt.'!AN43-'Federal Govt.'!AN42+'State &amp; Local Govt.'!AP27</f>
        <v>184635</v>
      </c>
      <c r="AL30" s="11">
        <f>'Federal Govt.'!AO43-'Federal Govt.'!AO42+'State &amp; Local Govt.'!AQ27</f>
        <v>203816</v>
      </c>
      <c r="AM30" s="11">
        <f>'Federal Govt.'!AP43-'Federal Govt.'!AP42+'State &amp; Local Govt.'!AR27</f>
        <v>209875</v>
      </c>
      <c r="AN30" s="11">
        <f>'Federal Govt.'!AQ43-'Federal Govt.'!AQ42+'State &amp; Local Govt.'!AS27</f>
        <v>214886</v>
      </c>
    </row>
    <row r="31" spans="1:40" outlineLevel="1">
      <c r="A31" s="7" t="s">
        <v>291</v>
      </c>
      <c r="B31" s="4" t="s">
        <v>391</v>
      </c>
      <c r="C31" s="4">
        <f>'Federal Govt.'!F42+'State &amp; Local Govt.'!H28</f>
        <v>35908</v>
      </c>
      <c r="D31" s="11">
        <f>'Federal Govt.'!G42+'State &amp; Local Govt.'!I28</f>
        <v>38460</v>
      </c>
      <c r="E31" s="11">
        <f>'Federal Govt.'!H42+'State &amp; Local Govt.'!J28</f>
        <v>46506</v>
      </c>
      <c r="F31" s="11">
        <f>'Federal Govt.'!I42+'State &amp; Local Govt.'!K28</f>
        <v>44136</v>
      </c>
      <c r="G31" s="11">
        <f>'Federal Govt.'!J42+'State &amp; Local Govt.'!L28</f>
        <v>81807</v>
      </c>
      <c r="H31" s="11">
        <f>'Federal Govt.'!K42+'State &amp; Local Govt.'!M28</f>
        <v>87637</v>
      </c>
      <c r="I31" s="11">
        <f>'Federal Govt.'!L42+'State &amp; Local Govt.'!N28</f>
        <v>111742</v>
      </c>
      <c r="J31" s="11">
        <f>'Federal Govt.'!M42+'State &amp; Local Govt.'!O28</f>
        <v>147760</v>
      </c>
      <c r="K31" s="11">
        <f>'Federal Govt.'!N42+'State &amp; Local Govt.'!P28</f>
        <v>196669</v>
      </c>
      <c r="L31" s="11">
        <f>'Federal Govt.'!O42+'State &amp; Local Govt.'!Q28</f>
        <v>196898</v>
      </c>
      <c r="M31" s="11">
        <f>'Federal Govt.'!P42+'State &amp; Local Govt.'!R28</f>
        <v>251759</v>
      </c>
      <c r="N31" s="11">
        <f>'Federal Govt.'!Q42+'State &amp; Local Govt.'!S28</f>
        <v>282130</v>
      </c>
      <c r="O31" s="11">
        <f>'Federal Govt.'!R42+'State &amp; Local Govt.'!T28</f>
        <v>328790</v>
      </c>
      <c r="P31" s="11">
        <f>'Federal Govt.'!S42+'State &amp; Local Govt.'!U28</f>
        <v>391220</v>
      </c>
      <c r="Q31" s="11">
        <f>'Federal Govt.'!T42+'State &amp; Local Govt.'!V28</f>
        <v>465277</v>
      </c>
      <c r="R31" s="11">
        <f>'Federal Govt.'!U42+'State &amp; Local Govt.'!W28</f>
        <v>494757</v>
      </c>
      <c r="S31" s="11">
        <f>'Federal Govt.'!V42+'State &amp; Local Govt.'!X28</f>
        <v>612334</v>
      </c>
      <c r="T31" s="11">
        <f>'Federal Govt.'!W42+'State &amp; Local Govt.'!Y28</f>
        <v>762670</v>
      </c>
      <c r="U31" s="11">
        <f>'Federal Govt.'!X42+'State &amp; Local Govt.'!Z28</f>
        <v>952228</v>
      </c>
      <c r="V31" s="11">
        <f>'Federal Govt.'!Y42+'State &amp; Local Govt.'!AA28</f>
        <v>1162493</v>
      </c>
      <c r="W31" s="11">
        <f>'Federal Govt.'!Z42+'State &amp; Local Govt.'!AB28</f>
        <v>1312387</v>
      </c>
      <c r="X31" s="11">
        <f>'Federal Govt.'!AA42+'State &amp; Local Govt.'!AC28</f>
        <v>1408895</v>
      </c>
      <c r="Y31" s="11">
        <f>'Federal Govt.'!AB42+'State &amp; Local Govt.'!AD28</f>
        <v>1265772</v>
      </c>
      <c r="Z31" s="11">
        <f>'Federal Govt.'!AC42+'State &amp; Local Govt.'!AE28</f>
        <v>1194179</v>
      </c>
      <c r="AA31" s="11">
        <f>'Federal Govt.'!AD42+'State &amp; Local Govt.'!AF28</f>
        <v>1230775</v>
      </c>
      <c r="AB31" s="11">
        <f>'Federal Govt.'!AE42+'State &amp; Local Govt.'!AG28</f>
        <v>1460957</v>
      </c>
      <c r="AC31" s="11">
        <f>'Federal Govt.'!AF42+'State &amp; Local Govt.'!AH28</f>
        <v>1557591</v>
      </c>
      <c r="AD31" s="11">
        <f>'Federal Govt.'!AG42+'State &amp; Local Govt.'!AI28</f>
        <v>1644277</v>
      </c>
      <c r="AE31" s="11">
        <f>'Federal Govt.'!AH42+'State &amp; Local Govt.'!AJ28</f>
        <v>1864636</v>
      </c>
      <c r="AF31" s="11">
        <f>'Federal Govt.'!AI42+'State &amp; Local Govt.'!AK28</f>
        <v>1759064</v>
      </c>
      <c r="AG31" s="11">
        <f>'Federal Govt.'!AJ42+'State &amp; Local Govt.'!AL28</f>
        <v>1291449</v>
      </c>
      <c r="AH31" s="11">
        <f>'Federal Govt.'!AK42+'State &amp; Local Govt.'!AM28</f>
        <v>1482651</v>
      </c>
      <c r="AI31" s="11">
        <f>'Federal Govt.'!AL42+'State &amp; Local Govt.'!AN28</f>
        <v>1750966</v>
      </c>
      <c r="AJ31" s="11">
        <f>'Federal Govt.'!AM42+'State &amp; Local Govt.'!AO28</f>
        <v>1818686</v>
      </c>
      <c r="AK31" s="11">
        <f>'Federal Govt.'!AN42+'State &amp; Local Govt.'!AP28</f>
        <v>1977164</v>
      </c>
      <c r="AL31" s="11">
        <f>'Federal Govt.'!AO42+'State &amp; Local Govt.'!AQ28</f>
        <v>2213165</v>
      </c>
      <c r="AM31" s="11">
        <f>'Federal Govt.'!AP42+'State &amp; Local Govt.'!AR28</f>
        <v>2251462</v>
      </c>
      <c r="AN31" s="11">
        <f>'Federal Govt.'!AQ42+'State &amp; Local Govt.'!AS28</f>
        <v>2184431</v>
      </c>
    </row>
    <row r="32" spans="1:40" outlineLevel="1">
      <c r="A32" s="7" t="s">
        <v>28</v>
      </c>
      <c r="B32" s="4" t="s">
        <v>154</v>
      </c>
      <c r="C32" s="4">
        <f>'State &amp; Local Govt.'!H29</f>
        <v>0</v>
      </c>
      <c r="D32" s="11">
        <f>'State &amp; Local Govt.'!I29</f>
        <v>0</v>
      </c>
      <c r="E32" s="11">
        <f>'State &amp; Local Govt.'!J29</f>
        <v>0</v>
      </c>
      <c r="F32" s="11">
        <f>'State &amp; Local Govt.'!K29</f>
        <v>0</v>
      </c>
      <c r="G32" s="11">
        <f>'State &amp; Local Govt.'!L29</f>
        <v>0</v>
      </c>
      <c r="H32" s="11">
        <f>'State &amp; Local Govt.'!M29</f>
        <v>0</v>
      </c>
      <c r="I32" s="11">
        <f>'State &amp; Local Govt.'!N29</f>
        <v>0</v>
      </c>
      <c r="J32" s="11">
        <f>'State &amp; Local Govt.'!O29</f>
        <v>0</v>
      </c>
      <c r="K32" s="11">
        <f>'State &amp; Local Govt.'!P29</f>
        <v>0</v>
      </c>
      <c r="L32" s="11">
        <f>'State &amp; Local Govt.'!Q29</f>
        <v>0</v>
      </c>
      <c r="M32" s="11">
        <f>'State &amp; Local Govt.'!R29</f>
        <v>500</v>
      </c>
      <c r="N32" s="11">
        <f>'State &amp; Local Govt.'!S29</f>
        <v>3000</v>
      </c>
      <c r="O32" s="11">
        <f>'State &amp; Local Govt.'!T29</f>
        <v>7000</v>
      </c>
      <c r="P32" s="11">
        <f>'State &amp; Local Govt.'!U29</f>
        <v>12000</v>
      </c>
      <c r="Q32" s="11">
        <f>'State &amp; Local Govt.'!V29</f>
        <v>18000</v>
      </c>
      <c r="R32" s="11">
        <f>'State &amp; Local Govt.'!W29</f>
        <v>25000</v>
      </c>
      <c r="S32" s="11">
        <f>'State &amp; Local Govt.'!X29</f>
        <v>33450</v>
      </c>
      <c r="T32" s="11">
        <f>'State &amp; Local Govt.'!Y29</f>
        <v>39108</v>
      </c>
      <c r="U32" s="11">
        <f>'State &amp; Local Govt.'!Z29</f>
        <v>38824</v>
      </c>
      <c r="V32" s="11">
        <f>'State &amp; Local Govt.'!AA29</f>
        <v>32921</v>
      </c>
      <c r="W32" s="11">
        <f>'State &amp; Local Govt.'!AB29</f>
        <v>33606</v>
      </c>
      <c r="X32" s="11">
        <f>'State &amp; Local Govt.'!AC29</f>
        <v>32180</v>
      </c>
      <c r="Y32" s="11">
        <f>'State &amp; Local Govt.'!AD29</f>
        <v>29736</v>
      </c>
      <c r="Z32" s="11">
        <f>'State &amp; Local Govt.'!AE29</f>
        <v>26128</v>
      </c>
      <c r="AA32" s="11">
        <f>'State &amp; Local Govt.'!AF29</f>
        <v>24987</v>
      </c>
      <c r="AB32" s="11">
        <f>'State &amp; Local Govt.'!AG29</f>
        <v>32021</v>
      </c>
      <c r="AC32" s="11">
        <f>'State &amp; Local Govt.'!AH29</f>
        <v>36616</v>
      </c>
      <c r="AD32" s="11">
        <f>'State &amp; Local Govt.'!AI29</f>
        <v>42849</v>
      </c>
      <c r="AE32" s="11">
        <f>'State &amp; Local Govt.'!AJ29</f>
        <v>54191</v>
      </c>
      <c r="AF32" s="11">
        <f>'State &amp; Local Govt.'!AK29</f>
        <v>50453</v>
      </c>
      <c r="AG32" s="11">
        <f>'State &amp; Local Govt.'!AL29</f>
        <v>38363</v>
      </c>
      <c r="AH32" s="11">
        <f>'State &amp; Local Govt.'!AM29</f>
        <v>46761</v>
      </c>
      <c r="AI32" s="11">
        <f>'State &amp; Local Govt.'!AN29</f>
        <v>61346</v>
      </c>
      <c r="AJ32" s="11">
        <f>'State &amp; Local Govt.'!AO29</f>
        <v>63111</v>
      </c>
      <c r="AK32" s="11">
        <f>'State &amp; Local Govt.'!AP29</f>
        <v>71729</v>
      </c>
      <c r="AL32" s="11">
        <f>'State &amp; Local Govt.'!AQ29</f>
        <v>82507</v>
      </c>
      <c r="AM32" s="11">
        <f>'State &amp; Local Govt.'!AR29</f>
        <v>85722</v>
      </c>
      <c r="AN32" s="11">
        <f>'State &amp; Local Govt.'!AS29</f>
        <v>88333</v>
      </c>
    </row>
    <row r="33" spans="1:40" outlineLevel="1">
      <c r="A33" s="7" t="s">
        <v>292</v>
      </c>
      <c r="B33" s="4" t="s">
        <v>293</v>
      </c>
      <c r="C33" s="4">
        <f>'State &amp; Local Govt.'!H30</f>
        <v>0</v>
      </c>
      <c r="D33" s="11">
        <f>'State &amp; Local Govt.'!I30</f>
        <v>0</v>
      </c>
      <c r="E33" s="11">
        <f>'State &amp; Local Govt.'!J30</f>
        <v>0</v>
      </c>
      <c r="F33" s="11">
        <f>'State &amp; Local Govt.'!K30</f>
        <v>0</v>
      </c>
      <c r="G33" s="11">
        <f>'State &amp; Local Govt.'!L30</f>
        <v>0</v>
      </c>
      <c r="H33" s="11">
        <f>'State &amp; Local Govt.'!M30</f>
        <v>0</v>
      </c>
      <c r="I33" s="11">
        <f>'State &amp; Local Govt.'!N30</f>
        <v>0</v>
      </c>
      <c r="J33" s="11">
        <f>'State &amp; Local Govt.'!O30</f>
        <v>6799</v>
      </c>
      <c r="K33" s="11">
        <f>'State &amp; Local Govt.'!P30</f>
        <v>9277</v>
      </c>
      <c r="L33" s="11">
        <f>'State &amp; Local Govt.'!Q30</f>
        <v>8870</v>
      </c>
      <c r="M33" s="11">
        <f>'State &amp; Local Govt.'!R30</f>
        <v>7614</v>
      </c>
      <c r="N33" s="11">
        <f>'State &amp; Local Govt.'!S30</f>
        <v>8380</v>
      </c>
      <c r="O33" s="11">
        <f>'State &amp; Local Govt.'!T30</f>
        <v>10273</v>
      </c>
      <c r="P33" s="11">
        <f>'State &amp; Local Govt.'!U30</f>
        <v>15673</v>
      </c>
      <c r="Q33" s="11">
        <f>'State &amp; Local Govt.'!V30</f>
        <v>21158</v>
      </c>
      <c r="R33" s="11">
        <f>'State &amp; Local Govt.'!W30</f>
        <v>27578</v>
      </c>
      <c r="S33" s="11">
        <f>'State &amp; Local Govt.'!X30</f>
        <v>55761</v>
      </c>
      <c r="T33" s="11">
        <f>'State &amp; Local Govt.'!Y30</f>
        <v>66448</v>
      </c>
      <c r="U33" s="11">
        <f>'State &amp; Local Govt.'!Z30</f>
        <v>84676</v>
      </c>
      <c r="V33" s="11">
        <f>'State &amp; Local Govt.'!AA30</f>
        <v>106732</v>
      </c>
      <c r="W33" s="11">
        <f>'State &amp; Local Govt.'!AB30</f>
        <v>128360</v>
      </c>
      <c r="X33" s="11">
        <f>'State &amp; Local Govt.'!AC30</f>
        <v>155780</v>
      </c>
      <c r="Y33" s="11">
        <f>'State &amp; Local Govt.'!AD30</f>
        <v>181102</v>
      </c>
      <c r="Z33" s="11">
        <f>'State &amp; Local Govt.'!AE30</f>
        <v>178024</v>
      </c>
      <c r="AA33" s="11">
        <f>'State &amp; Local Govt.'!AF30</f>
        <v>185115</v>
      </c>
      <c r="AB33" s="11">
        <f>'State &amp; Local Govt.'!AG30</f>
        <v>215636</v>
      </c>
      <c r="AC33" s="11">
        <f>'State &amp; Local Govt.'!AH30</f>
        <v>259498</v>
      </c>
      <c r="AD33" s="11">
        <f>'State &amp; Local Govt.'!AI30</f>
        <v>287823</v>
      </c>
      <c r="AE33" s="11">
        <f>'State &amp; Local Govt.'!AJ30</f>
        <v>321758</v>
      </c>
      <c r="AF33" s="11">
        <f>'State &amp; Local Govt.'!AK30</f>
        <v>243634</v>
      </c>
      <c r="AG33" s="11">
        <f>'State &amp; Local Govt.'!AL30</f>
        <v>164004</v>
      </c>
      <c r="AH33" s="11">
        <f>'State &amp; Local Govt.'!AM30</f>
        <v>181804</v>
      </c>
      <c r="AI33" s="11">
        <f>'State &amp; Local Govt.'!AN30</f>
        <v>206179</v>
      </c>
      <c r="AJ33" s="11">
        <f>'State &amp; Local Govt.'!AO30</f>
        <v>115810</v>
      </c>
      <c r="AK33" s="11">
        <f>'State &amp; Local Govt.'!AP30</f>
        <v>189198</v>
      </c>
      <c r="AL33" s="11">
        <f>'State &amp; Local Govt.'!AQ30</f>
        <v>233885</v>
      </c>
      <c r="AM33" s="11">
        <f>'State &amp; Local Govt.'!AR30</f>
        <v>296686</v>
      </c>
      <c r="AN33" s="11">
        <f>'State &amp; Local Govt.'!AS30</f>
        <v>286923</v>
      </c>
    </row>
    <row r="34" spans="1:40" outlineLevel="1">
      <c r="A34" s="7" t="s">
        <v>52</v>
      </c>
      <c r="B34" s="4" t="s">
        <v>169</v>
      </c>
      <c r="C34" s="4">
        <f>'Federal Govt.'!F44</f>
        <v>924</v>
      </c>
      <c r="D34" s="11">
        <f>'Federal Govt.'!G44</f>
        <v>720</v>
      </c>
      <c r="E34" s="11">
        <f>'Federal Govt.'!H44</f>
        <v>1820</v>
      </c>
      <c r="F34" s="11">
        <f>'Federal Govt.'!I44</f>
        <v>1913</v>
      </c>
      <c r="G34" s="11">
        <f>'Federal Govt.'!J44</f>
        <v>1875</v>
      </c>
      <c r="H34" s="11">
        <f>'Federal Govt.'!K44</f>
        <v>2191</v>
      </c>
      <c r="I34" s="11">
        <f>'Federal Govt.'!L44</f>
        <v>1874</v>
      </c>
      <c r="J34" s="11">
        <f>'Federal Govt.'!M44</f>
        <v>920</v>
      </c>
      <c r="K34" s="11">
        <f>'Federal Govt.'!N44</f>
        <v>925</v>
      </c>
      <c r="L34" s="11">
        <f>'Federal Govt.'!O44</f>
        <v>590</v>
      </c>
      <c r="M34" s="11">
        <f>'Federal Govt.'!P44</f>
        <v>705</v>
      </c>
      <c r="N34" s="11">
        <f>'Federal Govt.'!Q44</f>
        <v>674</v>
      </c>
      <c r="O34" s="11">
        <f>'Federal Govt.'!R44</f>
        <v>1330</v>
      </c>
      <c r="P34" s="11">
        <f>'Federal Govt.'!S44</f>
        <v>1624</v>
      </c>
      <c r="Q34" s="11">
        <f>'Federal Govt.'!T44</f>
        <v>2985</v>
      </c>
      <c r="R34" s="11">
        <f>'Federal Govt.'!U44</f>
        <v>2410</v>
      </c>
      <c r="S34" s="11">
        <f>'Federal Govt.'!V44</f>
        <v>2281</v>
      </c>
      <c r="T34" s="11">
        <f>'Federal Govt.'!W44</f>
        <v>2065</v>
      </c>
      <c r="U34" s="11">
        <f>'Federal Govt.'!X44</f>
        <v>2189</v>
      </c>
      <c r="V34" s="11">
        <f>'Federal Govt.'!Y44</f>
        <v>1978</v>
      </c>
      <c r="W34" s="11">
        <f>'Federal Govt.'!Z44</f>
        <v>2269</v>
      </c>
      <c r="X34" s="11">
        <f>'Federal Govt.'!AA44</f>
        <v>2436</v>
      </c>
      <c r="Y34" s="11">
        <f>'Federal Govt.'!AB44</f>
        <v>2550</v>
      </c>
      <c r="Z34" s="11">
        <f>'Federal Govt.'!AC44</f>
        <v>2593</v>
      </c>
      <c r="AA34" s="11">
        <f>'Federal Govt.'!AD44</f>
        <v>2627</v>
      </c>
      <c r="AB34" s="11">
        <f>'Federal Govt.'!AE44</f>
        <v>2627</v>
      </c>
      <c r="AC34" s="11">
        <f>'Federal Govt.'!AF44</f>
        <v>2627</v>
      </c>
      <c r="AD34" s="11">
        <f>'Federal Govt.'!AG44</f>
        <v>2627</v>
      </c>
      <c r="AE34" s="11">
        <f>'Federal Govt.'!AH44</f>
        <v>2627</v>
      </c>
      <c r="AF34" s="11">
        <f>'Federal Govt.'!AI44</f>
        <v>2627</v>
      </c>
      <c r="AG34" s="11">
        <f>'Federal Govt.'!AJ44</f>
        <v>2627</v>
      </c>
      <c r="AH34" s="11">
        <f>'Federal Govt.'!AK44</f>
        <v>2627</v>
      </c>
      <c r="AI34" s="11">
        <f>'Federal Govt.'!AL44</f>
        <v>2627</v>
      </c>
      <c r="AJ34" s="11">
        <f>'Federal Govt.'!AM44</f>
        <v>2626</v>
      </c>
      <c r="AK34" s="11">
        <f>'Federal Govt.'!AN44</f>
        <v>2626</v>
      </c>
      <c r="AL34" s="11">
        <f>'Federal Govt.'!AO44</f>
        <v>2626</v>
      </c>
      <c r="AM34" s="11">
        <f>'Federal Govt.'!AP44</f>
        <v>2626</v>
      </c>
      <c r="AN34" s="11">
        <f>'Federal Govt.'!AQ44</f>
        <v>2626</v>
      </c>
    </row>
    <row r="35" spans="1:40" outlineLevel="1">
      <c r="A35" s="7" t="s">
        <v>19</v>
      </c>
      <c r="B35" s="4" t="s">
        <v>172</v>
      </c>
      <c r="C35" s="4">
        <f>'Federal Govt.'!F45</f>
        <v>0</v>
      </c>
      <c r="D35" s="11">
        <f>'Federal Govt.'!G45</f>
        <v>0</v>
      </c>
      <c r="E35" s="11">
        <f>'Federal Govt.'!H45</f>
        <v>0</v>
      </c>
      <c r="F35" s="11">
        <f>'Federal Govt.'!I45</f>
        <v>0</v>
      </c>
      <c r="G35" s="11">
        <f>'Federal Govt.'!J45</f>
        <v>0</v>
      </c>
      <c r="H35" s="11">
        <f>'Federal Govt.'!K45</f>
        <v>0</v>
      </c>
      <c r="I35" s="11">
        <f>'Federal Govt.'!L45</f>
        <v>0</v>
      </c>
      <c r="J35" s="11">
        <f>'Federal Govt.'!M45</f>
        <v>0</v>
      </c>
      <c r="K35" s="11">
        <f>'Federal Govt.'!N45</f>
        <v>0</v>
      </c>
      <c r="L35" s="11">
        <f>'Federal Govt.'!O45</f>
        <v>0</v>
      </c>
      <c r="M35" s="11">
        <f>'Federal Govt.'!P45</f>
        <v>0</v>
      </c>
      <c r="N35" s="11">
        <f>'Federal Govt.'!Q45</f>
        <v>0</v>
      </c>
      <c r="O35" s="11">
        <f>'Federal Govt.'!R45</f>
        <v>0</v>
      </c>
      <c r="P35" s="11">
        <f>'Federal Govt.'!S45</f>
        <v>0</v>
      </c>
      <c r="Q35" s="11">
        <f>'Federal Govt.'!T45</f>
        <v>0</v>
      </c>
      <c r="R35" s="11">
        <f>'Federal Govt.'!U45</f>
        <v>0</v>
      </c>
      <c r="S35" s="11">
        <f>'Federal Govt.'!V45</f>
        <v>0</v>
      </c>
      <c r="T35" s="11">
        <f>'Federal Govt.'!W45</f>
        <v>0</v>
      </c>
      <c r="U35" s="11">
        <f>'Federal Govt.'!X45</f>
        <v>0</v>
      </c>
      <c r="V35" s="11">
        <f>'Federal Govt.'!Y45</f>
        <v>0</v>
      </c>
      <c r="W35" s="11">
        <f>'Federal Govt.'!Z45</f>
        <v>0</v>
      </c>
      <c r="X35" s="11">
        <f>'Federal Govt.'!AA45</f>
        <v>0</v>
      </c>
      <c r="Y35" s="11">
        <f>'Federal Govt.'!AB45</f>
        <v>0</v>
      </c>
      <c r="Z35" s="11">
        <f>'Federal Govt.'!AC45</f>
        <v>0</v>
      </c>
      <c r="AA35" s="11">
        <f>'Federal Govt.'!AD45</f>
        <v>0</v>
      </c>
      <c r="AB35" s="11">
        <f>'Federal Govt.'!AE45</f>
        <v>0</v>
      </c>
      <c r="AC35" s="11">
        <f>'Federal Govt.'!AF45</f>
        <v>0</v>
      </c>
      <c r="AD35" s="11">
        <f>'Federal Govt.'!AG45</f>
        <v>0</v>
      </c>
      <c r="AE35" s="11">
        <f>'Federal Govt.'!AH45</f>
        <v>0</v>
      </c>
      <c r="AF35" s="11">
        <f>'Federal Govt.'!AI45</f>
        <v>0</v>
      </c>
      <c r="AG35" s="11">
        <f>'Federal Govt.'!AJ45</f>
        <v>0</v>
      </c>
      <c r="AH35" s="11">
        <f>'Federal Govt.'!AK45</f>
        <v>3556</v>
      </c>
      <c r="AI35" s="11">
        <f>'Federal Govt.'!AL45</f>
        <v>5196</v>
      </c>
      <c r="AJ35" s="11">
        <f>'Federal Govt.'!AM45</f>
        <v>3056</v>
      </c>
      <c r="AK35" s="11">
        <f>'Federal Govt.'!AN45</f>
        <v>0</v>
      </c>
      <c r="AL35" s="11">
        <f>'Federal Govt.'!AO45</f>
        <v>0</v>
      </c>
      <c r="AM35" s="11">
        <f>'Federal Govt.'!AP45</f>
        <v>0</v>
      </c>
      <c r="AN35" s="11">
        <f>'Federal Govt.'!AQ45</f>
        <v>0</v>
      </c>
    </row>
    <row r="36" spans="1:40" outlineLevel="1">
      <c r="A36" s="7" t="s">
        <v>53</v>
      </c>
      <c r="B36" s="4" t="s">
        <v>170</v>
      </c>
      <c r="C36" s="4">
        <f>'Federal Govt.'!F46</f>
        <v>7292</v>
      </c>
      <c r="D36" s="11">
        <f>'Federal Govt.'!G46</f>
        <v>8076</v>
      </c>
      <c r="E36" s="11">
        <f>'Federal Govt.'!H46</f>
        <v>9031</v>
      </c>
      <c r="F36" s="11">
        <f>'Federal Govt.'!I46</f>
        <v>10094</v>
      </c>
      <c r="G36" s="11">
        <f>'Federal Govt.'!J46</f>
        <v>11335</v>
      </c>
      <c r="H36" s="11">
        <f>'Federal Govt.'!K46</f>
        <v>12726</v>
      </c>
      <c r="I36" s="11">
        <f>'Federal Govt.'!L46</f>
        <v>14152</v>
      </c>
      <c r="J36" s="11">
        <f>'Federal Govt.'!M46</f>
        <v>15759</v>
      </c>
      <c r="K36" s="11">
        <f>'Federal Govt.'!N46</f>
        <v>16802</v>
      </c>
      <c r="L36" s="11">
        <f>'Federal Govt.'!O46</f>
        <v>18037</v>
      </c>
      <c r="M36" s="11">
        <f>'Federal Govt.'!P46</f>
        <v>19282</v>
      </c>
      <c r="N36" s="11">
        <f>'Federal Govt.'!Q46</f>
        <v>20715</v>
      </c>
      <c r="O36" s="11">
        <f>'Federal Govt.'!R46</f>
        <v>21976</v>
      </c>
      <c r="P36" s="11">
        <f>'Federal Govt.'!S46</f>
        <v>23432</v>
      </c>
      <c r="Q36" s="11">
        <f>'Federal Govt.'!T46</f>
        <v>24608</v>
      </c>
      <c r="R36" s="11">
        <f>'Federal Govt.'!U46</f>
        <v>25981</v>
      </c>
      <c r="S36" s="11">
        <f>'Federal Govt.'!V46</f>
        <v>27424</v>
      </c>
      <c r="T36" s="11">
        <f>'Federal Govt.'!W46</f>
        <v>29198</v>
      </c>
      <c r="U36" s="11">
        <f>'Federal Govt.'!X46</f>
        <v>31037</v>
      </c>
      <c r="V36" s="11">
        <f>'Federal Govt.'!Y46</f>
        <v>32615</v>
      </c>
      <c r="W36" s="11">
        <f>'Federal Govt.'!Z46</f>
        <v>34132</v>
      </c>
      <c r="X36" s="11">
        <f>'Federal Govt.'!AA46</f>
        <v>35492</v>
      </c>
      <c r="Y36" s="11">
        <f>'Federal Govt.'!AB46</f>
        <v>37282</v>
      </c>
      <c r="Z36" s="11">
        <f>'Federal Govt.'!AC46</f>
        <v>38787</v>
      </c>
      <c r="AA36" s="11">
        <f>'Federal Govt.'!AD46</f>
        <v>40235</v>
      </c>
      <c r="AB36" s="11">
        <f>'Federal Govt.'!AE46</f>
        <v>42233</v>
      </c>
      <c r="AC36" s="11">
        <f>'Federal Govt.'!AF46</f>
        <v>43534</v>
      </c>
      <c r="AD36" s="11">
        <f>'Federal Govt.'!AG46</f>
        <v>45586</v>
      </c>
      <c r="AE36" s="11">
        <f>'Federal Govt.'!AH46</f>
        <v>47368</v>
      </c>
      <c r="AF36" s="11">
        <f>'Federal Govt.'!AI46</f>
        <v>48760</v>
      </c>
      <c r="AG36" s="11">
        <f>'Federal Govt.'!AJ46</f>
        <v>50358</v>
      </c>
      <c r="AH36" s="11">
        <f>'Federal Govt.'!AK46</f>
        <v>52636</v>
      </c>
      <c r="AI36" s="11">
        <f>'Federal Govt.'!AL46</f>
        <v>55285</v>
      </c>
      <c r="AJ36" s="11">
        <f>'Federal Govt.'!AM46</f>
        <v>57761</v>
      </c>
      <c r="AK36" s="11">
        <f>'Federal Govt.'!AN46</f>
        <v>59966</v>
      </c>
      <c r="AL36" s="11">
        <f>'Federal Govt.'!AO46</f>
        <v>62207</v>
      </c>
      <c r="AM36" s="11">
        <f>'Federal Govt.'!AP46</f>
        <v>64610</v>
      </c>
      <c r="AN36" s="11">
        <f>'Federal Govt.'!AQ46</f>
        <v>66540</v>
      </c>
    </row>
    <row r="37" spans="1:40" outlineLevel="1">
      <c r="A37" s="7" t="s">
        <v>168</v>
      </c>
      <c r="B37" s="4" t="s">
        <v>171</v>
      </c>
      <c r="C37" s="4">
        <f>'Federal Govt.'!F47</f>
        <v>0</v>
      </c>
      <c r="D37" s="11">
        <f>'Federal Govt.'!G47</f>
        <v>0</v>
      </c>
      <c r="E37" s="11">
        <f>'Federal Govt.'!H47</f>
        <v>0</v>
      </c>
      <c r="F37" s="11">
        <f>'Federal Govt.'!I47</f>
        <v>0</v>
      </c>
      <c r="G37" s="11">
        <f>'Federal Govt.'!J47</f>
        <v>0</v>
      </c>
      <c r="H37" s="11">
        <f>'Federal Govt.'!K47</f>
        <v>0</v>
      </c>
      <c r="I37" s="11">
        <f>'Federal Govt.'!L47</f>
        <v>0</v>
      </c>
      <c r="J37" s="11">
        <f>'Federal Govt.'!M47</f>
        <v>0</v>
      </c>
      <c r="K37" s="11">
        <f>'Federal Govt.'!N47</f>
        <v>0</v>
      </c>
      <c r="L37" s="11">
        <f>'Federal Govt.'!O47</f>
        <v>0</v>
      </c>
      <c r="M37" s="11">
        <f>'Federal Govt.'!P47</f>
        <v>0</v>
      </c>
      <c r="N37" s="11">
        <f>'Federal Govt.'!Q47</f>
        <v>0</v>
      </c>
      <c r="O37" s="11">
        <f>'Federal Govt.'!R47</f>
        <v>0</v>
      </c>
      <c r="P37" s="11">
        <f>'Federal Govt.'!S47</f>
        <v>0</v>
      </c>
      <c r="Q37" s="11">
        <f>'Federal Govt.'!T47</f>
        <v>0</v>
      </c>
      <c r="R37" s="11">
        <f>'Federal Govt.'!U47</f>
        <v>0</v>
      </c>
      <c r="S37" s="11">
        <f>'Federal Govt.'!V47</f>
        <v>0</v>
      </c>
      <c r="T37" s="11">
        <f>'Federal Govt.'!W47</f>
        <v>0</v>
      </c>
      <c r="U37" s="11">
        <f>'Federal Govt.'!X47</f>
        <v>0</v>
      </c>
      <c r="V37" s="11">
        <f>'Federal Govt.'!Y47</f>
        <v>0</v>
      </c>
      <c r="W37" s="11">
        <f>'Federal Govt.'!Z47</f>
        <v>0</v>
      </c>
      <c r="X37" s="11">
        <f>'Federal Govt.'!AA47</f>
        <v>0</v>
      </c>
      <c r="Y37" s="11">
        <f>'Federal Govt.'!AB47</f>
        <v>0</v>
      </c>
      <c r="Z37" s="11">
        <f>'Federal Govt.'!AC47</f>
        <v>0</v>
      </c>
      <c r="AA37" s="11">
        <f>'Federal Govt.'!AD47</f>
        <v>0</v>
      </c>
      <c r="AB37" s="11">
        <f>'Federal Govt.'!AE47</f>
        <v>0</v>
      </c>
      <c r="AC37" s="11">
        <f>'Federal Govt.'!AF47</f>
        <v>0</v>
      </c>
      <c r="AD37" s="11">
        <f>'Federal Govt.'!AG47</f>
        <v>0</v>
      </c>
      <c r="AE37" s="11">
        <f>'Federal Govt.'!AH47</f>
        <v>0</v>
      </c>
      <c r="AF37" s="11">
        <f>'Federal Govt.'!AI47</f>
        <v>0</v>
      </c>
      <c r="AG37" s="11">
        <f>'Federal Govt.'!AJ47</f>
        <v>0</v>
      </c>
      <c r="AH37" s="11">
        <f>'Federal Govt.'!AK47</f>
        <v>0</v>
      </c>
      <c r="AI37" s="11">
        <f>'Federal Govt.'!AL47</f>
        <v>0</v>
      </c>
      <c r="AJ37" s="11">
        <f>'Federal Govt.'!AM47</f>
        <v>0</v>
      </c>
      <c r="AK37" s="11">
        <f>'Federal Govt.'!AN47</f>
        <v>0</v>
      </c>
      <c r="AL37" s="11">
        <f>'Federal Govt.'!AO47</f>
        <v>0</v>
      </c>
      <c r="AM37" s="11">
        <f>'Federal Govt.'!AP47</f>
        <v>0</v>
      </c>
      <c r="AN37" s="11">
        <f>'Federal Govt.'!AQ47</f>
        <v>0</v>
      </c>
    </row>
    <row r="38" spans="1:40" outlineLevel="1">
      <c r="A38" s="7" t="s">
        <v>54</v>
      </c>
      <c r="B38" s="4" t="s">
        <v>626</v>
      </c>
      <c r="C38" s="4">
        <f>'Federal Govt.'!F48+'State &amp; Local Govt.'!H31</f>
        <v>229</v>
      </c>
      <c r="D38" s="11">
        <f>'Federal Govt.'!G48+'State &amp; Local Govt.'!I31</f>
        <v>154</v>
      </c>
      <c r="E38" s="11">
        <f>'Federal Govt.'!H48+'State &amp; Local Govt.'!J31</f>
        <v>270</v>
      </c>
      <c r="F38" s="11">
        <f>'Federal Govt.'!I48+'State &amp; Local Govt.'!K31</f>
        <v>172</v>
      </c>
      <c r="G38" s="11">
        <f>'Federal Govt.'!J48+'State &amp; Local Govt.'!L31</f>
        <v>429</v>
      </c>
      <c r="H38" s="11">
        <f>'Federal Govt.'!K48+'State &amp; Local Govt.'!M31</f>
        <v>1320</v>
      </c>
      <c r="I38" s="11">
        <f>'Federal Govt.'!L48+'State &amp; Local Govt.'!N31</f>
        <v>1692</v>
      </c>
      <c r="J38" s="11">
        <f>'Federal Govt.'!M48+'State &amp; Local Govt.'!O31</f>
        <v>9176</v>
      </c>
      <c r="K38" s="11">
        <f>'Federal Govt.'!N48+'State &amp; Local Govt.'!P31</f>
        <v>9655</v>
      </c>
      <c r="L38" s="11">
        <f>'Federal Govt.'!O48+'State &amp; Local Govt.'!Q31</f>
        <v>7227</v>
      </c>
      <c r="M38" s="11">
        <f>'Federal Govt.'!P48+'State &amp; Local Govt.'!R31</f>
        <v>16749</v>
      </c>
      <c r="N38" s="11">
        <f>'Federal Govt.'!Q48+'State &amp; Local Govt.'!S31</f>
        <v>45777</v>
      </c>
      <c r="O38" s="11">
        <f>'Federal Govt.'!R48+'State &amp; Local Govt.'!T31</f>
        <v>90491</v>
      </c>
      <c r="P38" s="11">
        <f>'Federal Govt.'!S48+'State &amp; Local Govt.'!U31</f>
        <v>109014</v>
      </c>
      <c r="Q38" s="11">
        <f>'Federal Govt.'!T48+'State &amp; Local Govt.'!V31</f>
        <v>87240</v>
      </c>
      <c r="R38" s="11">
        <f>'Federal Govt.'!U48+'State &amp; Local Govt.'!W31</f>
        <v>83945</v>
      </c>
      <c r="S38" s="11">
        <f>'Federal Govt.'!V48+'State &amp; Local Govt.'!X31</f>
        <v>149298</v>
      </c>
      <c r="T38" s="11">
        <f>'Federal Govt.'!W48+'State &amp; Local Govt.'!Y31</f>
        <v>116671</v>
      </c>
      <c r="U38" s="11">
        <f>'Federal Govt.'!X48+'State &amp; Local Govt.'!Z31</f>
        <v>191691</v>
      </c>
      <c r="V38" s="11">
        <f>'Federal Govt.'!Y48+'State &amp; Local Govt.'!AA31</f>
        <v>257434</v>
      </c>
      <c r="W38" s="11">
        <f>'Federal Govt.'!Z48+'State &amp; Local Govt.'!AB31</f>
        <v>229384</v>
      </c>
      <c r="X38" s="11">
        <f>'Federal Govt.'!AA48+'State &amp; Local Govt.'!AC31</f>
        <v>217389</v>
      </c>
      <c r="Y38" s="11">
        <f>'Federal Govt.'!AB48+'State &amp; Local Govt.'!AD31</f>
        <v>207325</v>
      </c>
      <c r="Z38" s="11">
        <f>'Federal Govt.'!AC48+'State &amp; Local Govt.'!AE31</f>
        <v>174214</v>
      </c>
      <c r="AA38" s="11">
        <f>'Federal Govt.'!AD48+'State &amp; Local Govt.'!AF31</f>
        <v>168384</v>
      </c>
      <c r="AB38" s="11">
        <f>'Federal Govt.'!AE48+'State &amp; Local Govt.'!AG31</f>
        <v>164638</v>
      </c>
      <c r="AC38" s="11">
        <f>'Federal Govt.'!AF48+'State &amp; Local Govt.'!AH31</f>
        <v>169752</v>
      </c>
      <c r="AD38" s="11">
        <f>'Federal Govt.'!AG48+'State &amp; Local Govt.'!AI31</f>
        <v>176939</v>
      </c>
      <c r="AE38" s="11">
        <f>'Federal Govt.'!AH48+'State &amp; Local Govt.'!AJ31</f>
        <v>187275</v>
      </c>
      <c r="AF38" s="11">
        <f>'Federal Govt.'!AI48+'State &amp; Local Govt.'!AK31</f>
        <v>165456</v>
      </c>
      <c r="AG38" s="11">
        <f>'Federal Govt.'!AJ48+'State &amp; Local Govt.'!AL31</f>
        <v>138982</v>
      </c>
      <c r="AH38" s="11">
        <f>'Federal Govt.'!AK48+'State &amp; Local Govt.'!AM31</f>
        <v>173742</v>
      </c>
      <c r="AI38" s="11">
        <f>'Federal Govt.'!AL48+'State &amp; Local Govt.'!AN31</f>
        <v>178380</v>
      </c>
      <c r="AJ38" s="11">
        <f>'Federal Govt.'!AM48+'State &amp; Local Govt.'!AO31</f>
        <v>177703</v>
      </c>
      <c r="AK38" s="11">
        <f>'Federal Govt.'!AN48+'State &amp; Local Govt.'!AP31</f>
        <v>182695</v>
      </c>
      <c r="AL38" s="11">
        <f>'Federal Govt.'!AO48+'State &amp; Local Govt.'!AQ31</f>
        <v>202549</v>
      </c>
      <c r="AM38" s="11">
        <f>'Federal Govt.'!AP48+'State &amp; Local Govt.'!AR31</f>
        <v>220874</v>
      </c>
      <c r="AN38" s="11">
        <f>'Federal Govt.'!AQ48+'State &amp; Local Govt.'!AS31</f>
        <v>240068</v>
      </c>
    </row>
    <row r="39" spans="1:40" outlineLevel="1">
      <c r="A39" s="7" t="s">
        <v>637</v>
      </c>
      <c r="C39" s="4">
        <f>'State &amp; Local Govt.'!H32</f>
        <v>0</v>
      </c>
      <c r="D39" s="11">
        <f>'State &amp; Local Govt.'!I32</f>
        <v>35</v>
      </c>
      <c r="E39" s="11">
        <f>'State &amp; Local Govt.'!J32</f>
        <v>105</v>
      </c>
      <c r="F39" s="11">
        <f>'State &amp; Local Govt.'!K32</f>
        <v>202</v>
      </c>
      <c r="G39" s="11">
        <f>'State &amp; Local Govt.'!L32</f>
        <v>351</v>
      </c>
      <c r="H39" s="11">
        <f>'State &amp; Local Govt.'!M32</f>
        <v>439</v>
      </c>
      <c r="I39" s="11">
        <f>'State &amp; Local Govt.'!N32</f>
        <v>404</v>
      </c>
      <c r="J39" s="11">
        <f>'State &amp; Local Govt.'!O32</f>
        <v>680</v>
      </c>
      <c r="K39" s="11">
        <f>'State &amp; Local Govt.'!P32</f>
        <v>765</v>
      </c>
      <c r="L39" s="11">
        <f>'State &amp; Local Govt.'!Q32</f>
        <v>483</v>
      </c>
      <c r="M39" s="11">
        <f>'State &amp; Local Govt.'!R32</f>
        <v>3919</v>
      </c>
      <c r="N39" s="11">
        <f>'State &amp; Local Govt.'!S32</f>
        <v>7829</v>
      </c>
      <c r="O39" s="11">
        <f>'State &amp; Local Govt.'!T32</f>
        <v>4763</v>
      </c>
      <c r="P39" s="11">
        <f>'State &amp; Local Govt.'!U32</f>
        <v>4741</v>
      </c>
      <c r="Q39" s="11">
        <f>'State &amp; Local Govt.'!V32</f>
        <v>4725</v>
      </c>
      <c r="R39" s="11">
        <f>'State &amp; Local Govt.'!W32</f>
        <v>4074</v>
      </c>
      <c r="S39" s="11">
        <f>'State &amp; Local Govt.'!X32</f>
        <v>4581</v>
      </c>
      <c r="T39" s="11">
        <f>'State &amp; Local Govt.'!Y32</f>
        <v>5438</v>
      </c>
      <c r="U39" s="11">
        <f>'State &amp; Local Govt.'!Z32</f>
        <v>5173</v>
      </c>
      <c r="V39" s="11">
        <f>'State &amp; Local Govt.'!AA32</f>
        <v>5916</v>
      </c>
      <c r="W39" s="11">
        <f>'State &amp; Local Govt.'!AB32</f>
        <v>6524</v>
      </c>
      <c r="X39" s="11">
        <f>'State &amp; Local Govt.'!AC32</f>
        <v>7232</v>
      </c>
      <c r="Y39" s="11">
        <f>'State &amp; Local Govt.'!AD32</f>
        <v>9394</v>
      </c>
      <c r="Z39" s="11">
        <f>'State &amp; Local Govt.'!AE32</f>
        <v>9921</v>
      </c>
      <c r="AA39" s="11">
        <f>'State &amp; Local Govt.'!AF32</f>
        <v>10316</v>
      </c>
      <c r="AB39" s="11">
        <f>'State &amp; Local Govt.'!AG32</f>
        <v>12017</v>
      </c>
      <c r="AC39" s="11">
        <f>'State &amp; Local Govt.'!AH32</f>
        <v>55576</v>
      </c>
      <c r="AD39" s="11">
        <f>'State &amp; Local Govt.'!AI32</f>
        <v>103875</v>
      </c>
      <c r="AE39" s="11">
        <f>'State &amp; Local Govt.'!AJ32</f>
        <v>110929</v>
      </c>
      <c r="AF39" s="11">
        <f>'State &amp; Local Govt.'!AK32</f>
        <v>108666</v>
      </c>
      <c r="AG39" s="11">
        <f>'State &amp; Local Govt.'!AL32</f>
        <v>76165</v>
      </c>
      <c r="AH39" s="11">
        <f>'State &amp; Local Govt.'!AM32</f>
        <v>87917</v>
      </c>
      <c r="AI39" s="11">
        <f>'State &amp; Local Govt.'!AN32</f>
        <v>106635</v>
      </c>
      <c r="AJ39" s="11">
        <f>'State &amp; Local Govt.'!AO32</f>
        <v>90533</v>
      </c>
      <c r="AK39" s="11">
        <f>'State &amp; Local Govt.'!AP32</f>
        <v>101119</v>
      </c>
      <c r="AL39" s="11">
        <f>'State &amp; Local Govt.'!AQ32</f>
        <v>110010</v>
      </c>
      <c r="AM39" s="11">
        <f>'State &amp; Local Govt.'!AR32</f>
        <v>122499</v>
      </c>
      <c r="AN39" s="11">
        <f>'State &amp; Local Govt.'!AS32</f>
        <v>111762</v>
      </c>
    </row>
    <row r="40" spans="1:40">
      <c r="A40" s="21" t="s">
        <v>1</v>
      </c>
      <c r="B40" s="22" t="s">
        <v>403</v>
      </c>
      <c r="C40" s="23">
        <f>'Federal Govt.'!F49+'State &amp; Local Govt.'!H33-'State &amp; Local Govt.'!H16-'State &amp; Local Govt.'!H17-'Federal Govt.'!F29</f>
        <v>528945</v>
      </c>
      <c r="D40" s="23">
        <f>'Federal Govt.'!G49+'State &amp; Local Govt.'!I33-'State &amp; Local Govt.'!I16-'State &amp; Local Govt.'!I17-'Federal Govt.'!G29</f>
        <v>607790</v>
      </c>
      <c r="E40" s="23">
        <f>'Federal Govt.'!H49+'State &amp; Local Govt.'!J33-'State &amp; Local Govt.'!J16-'State &amp; Local Govt.'!J17-'Federal Govt.'!H29</f>
        <v>660201</v>
      </c>
      <c r="F40" s="23">
        <f>'Federal Govt.'!I49+'State &amp; Local Govt.'!K33-'State &amp; Local Govt.'!K16-'State &amp; Local Govt.'!K17-'Federal Govt.'!I29</f>
        <v>715891</v>
      </c>
      <c r="G40" s="23">
        <f>'Federal Govt.'!J49+'State &amp; Local Govt.'!L33-'State &amp; Local Govt.'!L16-'State &amp; Local Govt.'!L17-'Federal Govt.'!J29</f>
        <v>815895</v>
      </c>
      <c r="H40" s="23">
        <f>'Federal Govt.'!K49+'State &amp; Local Govt.'!M33-'State &amp; Local Govt.'!M16-'State &amp; Local Govt.'!M17-'Federal Govt.'!K29</f>
        <v>879835</v>
      </c>
      <c r="I40" s="23">
        <f>'Federal Govt.'!L49+'State &amp; Local Govt.'!N33-'State &amp; Local Govt.'!N16-'State &amp; Local Govt.'!N17-'Federal Govt.'!L29</f>
        <v>997639</v>
      </c>
      <c r="J40" s="23">
        <f>'Federal Govt.'!M49+'State &amp; Local Govt.'!O33-'State &amp; Local Govt.'!O16-'State &amp; Local Govt.'!O17-'Federal Govt.'!M29</f>
        <v>1129991</v>
      </c>
      <c r="K40" s="23">
        <f>'Federal Govt.'!N49+'State &amp; Local Govt.'!P33-'State &amp; Local Govt.'!P16-'State &amp; Local Govt.'!P17-'Federal Govt.'!N29</f>
        <v>1228348</v>
      </c>
      <c r="L40" s="23">
        <f>'Federal Govt.'!O49+'State &amp; Local Govt.'!Q33-'State &amp; Local Govt.'!Q16-'State &amp; Local Govt.'!Q17-'Federal Govt.'!O29</f>
        <v>1298071</v>
      </c>
      <c r="M40" s="23">
        <f>'Federal Govt.'!P49+'State &amp; Local Govt.'!R33-'State &amp; Local Govt.'!R16-'State &amp; Local Govt.'!R17-'Federal Govt.'!P29</f>
        <v>1439027</v>
      </c>
      <c r="N40" s="23">
        <f>'Federal Govt.'!Q49+'State &amp; Local Govt.'!S33-'State &amp; Local Govt.'!S16-'State &amp; Local Govt.'!S17-'Federal Govt.'!Q29</f>
        <v>1579422</v>
      </c>
      <c r="O40" s="23">
        <f>'Federal Govt.'!R49+'State &amp; Local Govt.'!T33-'State &amp; Local Govt.'!T16-'State &amp; Local Govt.'!T17-'Federal Govt.'!R29</f>
        <v>1690847</v>
      </c>
      <c r="P40" s="23">
        <f>'Federal Govt.'!S49+'State &amp; Local Govt.'!U33-'State &amp; Local Govt.'!U16-'State &amp; Local Govt.'!U17-'Federal Govt.'!S29</f>
        <v>1843703</v>
      </c>
      <c r="Q40" s="23">
        <f>'Federal Govt.'!T49+'State &amp; Local Govt.'!V33-'State &amp; Local Govt.'!V16-'State &amp; Local Govt.'!V17-'Federal Govt.'!T29</f>
        <v>1894854</v>
      </c>
      <c r="R40" s="23">
        <f>'Federal Govt.'!U49+'State &amp; Local Govt.'!W33-'State &amp; Local Govt.'!W16-'State &amp; Local Govt.'!W17-'Federal Govt.'!U29</f>
        <v>1940428</v>
      </c>
      <c r="S40" s="23">
        <f>'Federal Govt.'!V49+'State &amp; Local Govt.'!X33-'State &amp; Local Govt.'!X16-'State &amp; Local Govt.'!X17-'Federal Govt.'!V29</f>
        <v>2253731</v>
      </c>
      <c r="T40" s="23">
        <f>'Federal Govt.'!W49+'State &amp; Local Govt.'!Y33-'State &amp; Local Govt.'!Y16-'State &amp; Local Govt.'!Y17-'Federal Govt.'!W29</f>
        <v>2492736</v>
      </c>
      <c r="U40" s="23">
        <f>'Federal Govt.'!X49+'State &amp; Local Govt.'!Z33-'State &amp; Local Govt.'!Z16-'State &amp; Local Govt.'!Z17-'Federal Govt.'!X29</f>
        <v>2934216</v>
      </c>
      <c r="V40" s="23">
        <f>'Federal Govt.'!Y49+'State &amp; Local Govt.'!AA33-'State &amp; Local Govt.'!AA16-'State &amp; Local Govt.'!AA17-'Federal Govt.'!Y29</f>
        <v>3401438</v>
      </c>
      <c r="W40" s="23">
        <f>'Federal Govt.'!Z49+'State &amp; Local Govt.'!AB33-'State &amp; Local Govt.'!AB16-'State &amp; Local Govt.'!AB17-'Federal Govt.'!Z29</f>
        <v>3800416</v>
      </c>
      <c r="X40" s="23">
        <f>'Federal Govt.'!AA49+'State &amp; Local Govt.'!AC33-'State &amp; Local Govt.'!AC16-'State &amp; Local Govt.'!AC17-'Federal Govt.'!AA29</f>
        <v>4083080</v>
      </c>
      <c r="Y40" s="23">
        <f>'Federal Govt.'!AB49+'State &amp; Local Govt.'!AD33-'State &amp; Local Govt.'!AD16-'State &amp; Local Govt.'!AD17-'Federal Govt.'!AB29</f>
        <v>4073080</v>
      </c>
      <c r="Z40" s="23">
        <f>'Federal Govt.'!AC49+'State &amp; Local Govt.'!AE33-'State &amp; Local Govt.'!AE16-'State &amp; Local Govt.'!AE17-'Federal Govt.'!AC29</f>
        <v>4042987</v>
      </c>
      <c r="AA40" s="23">
        <f>'Federal Govt.'!AD49+'State &amp; Local Govt.'!AF33-'State &amp; Local Govt.'!AF16-'State &amp; Local Govt.'!AF17-'Federal Govt.'!AD29</f>
        <v>4058640</v>
      </c>
      <c r="AB40" s="23">
        <f>'Federal Govt.'!AE49+'State &amp; Local Govt.'!AG33-'State &amp; Local Govt.'!AG16-'State &amp; Local Govt.'!AG17-'Federal Govt.'!AE29</f>
        <v>4522269</v>
      </c>
      <c r="AC40" s="23">
        <f>'Federal Govt.'!AF49+'State &amp; Local Govt.'!AH33-'State &amp; Local Govt.'!AH16-'State &amp; Local Govt.'!AH17-'Federal Govt.'!AF29</f>
        <v>4776469</v>
      </c>
      <c r="AD40" s="23">
        <f>'Federal Govt.'!AG49+'State &amp; Local Govt.'!AI33-'State &amp; Local Govt.'!AI16-'State &amp; Local Govt.'!AI17-'Federal Govt.'!AG29</f>
        <v>5243337</v>
      </c>
      <c r="AE40" s="23">
        <f>'Federal Govt.'!AH49+'State &amp; Local Govt.'!AJ33-'State &amp; Local Govt.'!AJ16-'State &amp; Local Govt.'!AJ17-'Federal Govt.'!AH29</f>
        <v>5823722</v>
      </c>
      <c r="AF40" s="23">
        <f>'Federal Govt.'!AI49+'State &amp; Local Govt.'!AK33-'State &amp; Local Govt.'!AK16-'State &amp; Local Govt.'!AK17-'Federal Govt.'!AI29</f>
        <v>6024835</v>
      </c>
      <c r="AG40" s="23">
        <f>'Federal Govt.'!AJ49+'State &amp; Local Govt.'!AL33-'State &amp; Local Govt.'!AL16-'State &amp; Local Govt.'!AL17-'Federal Govt.'!AJ29</f>
        <v>5627848</v>
      </c>
      <c r="AH40" s="23">
        <f>'Federal Govt.'!AK49+'State &amp; Local Govt.'!AM33-'State &amp; Local Govt.'!AM16-'State &amp; Local Govt.'!AM17-'Federal Govt.'!AK29</f>
        <v>6002614</v>
      </c>
      <c r="AI40" s="23">
        <f>'Federal Govt.'!AL49+'State &amp; Local Govt.'!AN33-'State &amp; Local Govt.'!AN16-'State &amp; Local Govt.'!AN17-'Federal Govt.'!AL29</f>
        <v>6295740</v>
      </c>
      <c r="AJ40" s="23">
        <f>'Federal Govt.'!AM49+'State &amp; Local Govt.'!AO33-'State &amp; Local Govt.'!AO16-'State &amp; Local Govt.'!AO17-'Federal Govt.'!AM29</f>
        <v>6342335</v>
      </c>
      <c r="AK40" s="23">
        <f>'Federal Govt.'!AN49+'State &amp; Local Govt.'!AP33-'State &amp; Local Govt.'!AP16-'State &amp; Local Govt.'!AP17-'Federal Govt.'!AN29</f>
        <v>6777658</v>
      </c>
      <c r="AL40" s="23">
        <f>'Federal Govt.'!AO49+'State &amp; Local Govt.'!AQ33-'State &amp; Local Govt.'!AQ16-'State &amp; Local Govt.'!AQ17-'Federal Govt.'!AO29</f>
        <v>7401685</v>
      </c>
      <c r="AM40" s="23">
        <f>'Federal Govt.'!AP49+'State &amp; Local Govt.'!AR33-'State &amp; Local Govt.'!AR16-'State &amp; Local Govt.'!AR17-'Federal Govt.'!AP29</f>
        <v>7760518</v>
      </c>
      <c r="AN40" s="23">
        <f>'Federal Govt.'!AQ49+'State &amp; Local Govt.'!AS33-'State &amp; Local Govt.'!AS16-'State &amp; Local Govt.'!AS17-'Federal Govt.'!AQ29</f>
        <v>8068472</v>
      </c>
    </row>
    <row r="41" spans="1:40" outlineLevel="1">
      <c r="A41" s="7" t="s">
        <v>4</v>
      </c>
      <c r="B41" s="4" t="s">
        <v>274</v>
      </c>
      <c r="C41" s="4">
        <f>'Federal Govt.'!F50+'State &amp; Local Govt.'!H34</f>
        <v>1546399</v>
      </c>
      <c r="D41" s="11">
        <f>'Federal Govt.'!G50+'State &amp; Local Govt.'!I34</f>
        <v>1774515</v>
      </c>
      <c r="E41" s="11">
        <f>'Federal Govt.'!H50+'State &amp; Local Govt.'!J34</f>
        <v>2000635</v>
      </c>
      <c r="F41" s="11">
        <f>'Federal Govt.'!I50+'State &amp; Local Govt.'!K34</f>
        <v>2151586</v>
      </c>
      <c r="G41" s="11">
        <f>'Federal Govt.'!J50+'State &amp; Local Govt.'!L34</f>
        <v>2197189</v>
      </c>
      <c r="H41" s="11">
        <f>'Federal Govt.'!K50+'State &amp; Local Govt.'!M34</f>
        <v>2248591</v>
      </c>
      <c r="I41" s="11">
        <f>'Federal Govt.'!L50+'State &amp; Local Govt.'!N34</f>
        <v>2334400</v>
      </c>
      <c r="J41" s="11">
        <f>'Federal Govt.'!M50+'State &amp; Local Govt.'!O34</f>
        <v>2449853</v>
      </c>
      <c r="K41" s="11">
        <f>'Federal Govt.'!N50+'State &amp; Local Govt.'!P34</f>
        <v>2597624</v>
      </c>
      <c r="L41" s="11">
        <f>'Federal Govt.'!O50+'State &amp; Local Govt.'!Q34</f>
        <v>2717143</v>
      </c>
      <c r="M41" s="11">
        <f>'Federal Govt.'!P50+'State &amp; Local Govt.'!R34</f>
        <v>2850631</v>
      </c>
      <c r="N41" s="11">
        <f>'Federal Govt.'!Q50+'State &amp; Local Govt.'!S34</f>
        <v>2994624</v>
      </c>
      <c r="O41" s="11">
        <f>'Federal Govt.'!R50+'State &amp; Local Govt.'!T34</f>
        <v>3109874</v>
      </c>
      <c r="P41" s="11">
        <f>'Federal Govt.'!S50+'State &amp; Local Govt.'!U34</f>
        <v>3198312</v>
      </c>
      <c r="Q41" s="11">
        <f>'Federal Govt.'!T50+'State &amp; Local Govt.'!V34</f>
        <v>3359969</v>
      </c>
      <c r="R41" s="11">
        <f>'Federal Govt.'!U50+'State &amp; Local Govt.'!W34</f>
        <v>3514953</v>
      </c>
      <c r="S41" s="11">
        <f>'Federal Govt.'!V50+'State &amp; Local Govt.'!X34</f>
        <v>3741973</v>
      </c>
      <c r="T41" s="11">
        <f>'Federal Govt.'!W50+'State &amp; Local Govt.'!Y34</f>
        <v>3919370</v>
      </c>
      <c r="U41" s="11">
        <f>'Federal Govt.'!X50+'State &amp; Local Govt.'!Z34</f>
        <v>4108672</v>
      </c>
      <c r="V41" s="11">
        <f>'Federal Govt.'!Y50+'State &amp; Local Govt.'!AA34</f>
        <v>4291006</v>
      </c>
      <c r="W41" s="11">
        <f>'Federal Govt.'!Z50+'State &amp; Local Govt.'!AB34</f>
        <v>4557829</v>
      </c>
      <c r="X41" s="11">
        <f>'Federal Govt.'!AA50+'State &amp; Local Govt.'!AC34</f>
        <v>4869556</v>
      </c>
      <c r="Y41" s="11">
        <f>'Federal Govt.'!AB50+'State &amp; Local Govt.'!AD34</f>
        <v>5135082</v>
      </c>
      <c r="Z41" s="11">
        <f>'Federal Govt.'!AC50+'State &amp; Local Govt.'!AE34</f>
        <v>5403973</v>
      </c>
      <c r="AA41" s="11">
        <f>'Federal Govt.'!AD50+'State &amp; Local Govt.'!AF34</f>
        <v>5662405</v>
      </c>
      <c r="AB41" s="11">
        <f>'Federal Govt.'!AE50+'State &amp; Local Govt.'!AG34</f>
        <v>6044099</v>
      </c>
      <c r="AC41" s="11">
        <f>'Federal Govt.'!AF50+'State &amp; Local Govt.'!AH34</f>
        <v>6798689</v>
      </c>
      <c r="AD41" s="11">
        <f>'Federal Govt.'!AG50+'State &amp; Local Govt.'!AI34</f>
        <v>7540863</v>
      </c>
      <c r="AE41" s="11">
        <f>'Federal Govt.'!AH50+'State &amp; Local Govt.'!AJ34</f>
        <v>8376306</v>
      </c>
      <c r="AF41" s="11">
        <f>'Federal Govt.'!AI50+'State &amp; Local Govt.'!AK34</f>
        <v>8877262</v>
      </c>
      <c r="AG41" s="11">
        <f>'Federal Govt.'!AJ50+'State &amp; Local Govt.'!AL34</f>
        <v>9251710</v>
      </c>
      <c r="AH41" s="11">
        <f>'Federal Govt.'!AK50+'State &amp; Local Govt.'!AM34</f>
        <v>9392761</v>
      </c>
      <c r="AI41" s="11">
        <f>'Federal Govt.'!AL50+'State &amp; Local Govt.'!AN34</f>
        <v>9829163</v>
      </c>
      <c r="AJ41" s="11">
        <f>'Federal Govt.'!AM50+'State &amp; Local Govt.'!AO34</f>
        <v>10349050</v>
      </c>
      <c r="AK41" s="11">
        <f>'Federal Govt.'!AN50+'State &amp; Local Govt.'!AP34</f>
        <v>10634545</v>
      </c>
      <c r="AL41" s="11">
        <f>'Federal Govt.'!AO50+'State &amp; Local Govt.'!AQ34</f>
        <v>10982780</v>
      </c>
      <c r="AM41" s="11">
        <f>'Federal Govt.'!AP50+'State &amp; Local Govt.'!AR34</f>
        <v>11209802</v>
      </c>
      <c r="AN41" s="11">
        <f>'Federal Govt.'!AQ50+'State &amp; Local Govt.'!AS34</f>
        <v>11387394</v>
      </c>
    </row>
    <row r="42" spans="1:40" outlineLevel="1">
      <c r="A42" s="7" t="s">
        <v>5</v>
      </c>
      <c r="B42" s="4" t="s">
        <v>276</v>
      </c>
      <c r="C42" s="4">
        <f>'Federal Govt.'!F51+'State &amp; Local Govt.'!H35</f>
        <v>211393</v>
      </c>
      <c r="D42" s="11">
        <f>'Federal Govt.'!G51+'State &amp; Local Govt.'!I35</f>
        <v>232933</v>
      </c>
      <c r="E42" s="11">
        <f>'Federal Govt.'!H51+'State &amp; Local Govt.'!J35</f>
        <v>263361</v>
      </c>
      <c r="F42" s="11">
        <f>'Federal Govt.'!I51+'State &amp; Local Govt.'!K35</f>
        <v>289750</v>
      </c>
      <c r="G42" s="11">
        <f>'Federal Govt.'!J51+'State &amp; Local Govt.'!L35</f>
        <v>314513</v>
      </c>
      <c r="H42" s="11">
        <f>'Federal Govt.'!K51+'State &amp; Local Govt.'!M35</f>
        <v>334750</v>
      </c>
      <c r="I42" s="11">
        <f>'Federal Govt.'!L51+'State &amp; Local Govt.'!N35</f>
        <v>356770</v>
      </c>
      <c r="J42" s="11">
        <f>'Federal Govt.'!M51+'State &amp; Local Govt.'!O35</f>
        <v>381399</v>
      </c>
      <c r="K42" s="11">
        <f>'Federal Govt.'!N51+'State &amp; Local Govt.'!P35</f>
        <v>402551</v>
      </c>
      <c r="L42" s="11">
        <f>'Federal Govt.'!O51+'State &amp; Local Govt.'!Q35</f>
        <v>430678</v>
      </c>
      <c r="M42" s="11">
        <f>'Federal Govt.'!P51+'State &amp; Local Govt.'!R35</f>
        <v>471191</v>
      </c>
      <c r="N42" s="11">
        <f>'Federal Govt.'!Q51+'State &amp; Local Govt.'!S35</f>
        <v>501967</v>
      </c>
      <c r="O42" s="11">
        <f>'Federal Govt.'!R51+'State &amp; Local Govt.'!T35</f>
        <v>536020</v>
      </c>
      <c r="P42" s="11">
        <f>'Federal Govt.'!S51+'State &amp; Local Govt.'!U35</f>
        <v>561628</v>
      </c>
      <c r="Q42" s="11">
        <f>'Federal Govt.'!T51+'State &amp; Local Govt.'!V35</f>
        <v>587903</v>
      </c>
      <c r="R42" s="11">
        <f>'Federal Govt.'!U51+'State &amp; Local Govt.'!W35</f>
        <v>615300</v>
      </c>
      <c r="S42" s="11">
        <f>'Federal Govt.'!V51+'State &amp; Local Govt.'!X35</f>
        <v>622670</v>
      </c>
      <c r="T42" s="11">
        <f>'Federal Govt.'!W51+'State &amp; Local Govt.'!Y35</f>
        <v>627085</v>
      </c>
      <c r="U42" s="11">
        <f>'Federal Govt.'!X51+'State &amp; Local Govt.'!Z35</f>
        <v>621990</v>
      </c>
      <c r="V42" s="11">
        <f>'Federal Govt.'!Y51+'State &amp; Local Govt.'!AA35</f>
        <v>620516</v>
      </c>
      <c r="W42" s="11">
        <f>'Federal Govt.'!Z51+'State &amp; Local Govt.'!AB35</f>
        <v>635250</v>
      </c>
      <c r="X42" s="11">
        <f>'Federal Govt.'!AA51+'State &amp; Local Govt.'!AC35</f>
        <v>642627</v>
      </c>
      <c r="Y42" s="11">
        <f>'Federal Govt.'!AB51+'State &amp; Local Govt.'!AD35</f>
        <v>644754</v>
      </c>
      <c r="Z42" s="11">
        <f>'Federal Govt.'!AC51+'State &amp; Local Govt.'!AE35</f>
        <v>649307</v>
      </c>
      <c r="AA42" s="11">
        <f>'Federal Govt.'!AD51+'State &amp; Local Govt.'!AF35</f>
        <v>664720</v>
      </c>
      <c r="AB42" s="11">
        <f>'Federal Govt.'!AE51+'State &amp; Local Govt.'!AG35</f>
        <v>690776</v>
      </c>
      <c r="AC42" s="11">
        <f>'Federal Govt.'!AF51+'State &amp; Local Govt.'!AH35</f>
        <v>720821</v>
      </c>
      <c r="AD42" s="11">
        <f>'Federal Govt.'!AG51+'State &amp; Local Govt.'!AI35</f>
        <v>754450</v>
      </c>
      <c r="AE42" s="11">
        <f>'Federal Govt.'!AH51+'State &amp; Local Govt.'!AJ35</f>
        <v>786493</v>
      </c>
      <c r="AF42" s="11">
        <f>'Federal Govt.'!AI51+'State &amp; Local Govt.'!AK35</f>
        <v>832744</v>
      </c>
      <c r="AG42" s="11">
        <f>'Federal Govt.'!AJ51+'State &amp; Local Govt.'!AL35</f>
        <v>877958</v>
      </c>
      <c r="AH42" s="11">
        <f>'Federal Govt.'!AK51+'State &amp; Local Govt.'!AM35</f>
        <v>914770</v>
      </c>
      <c r="AI42" s="11">
        <f>'Federal Govt.'!AL51+'State &amp; Local Govt.'!AN35</f>
        <v>953265</v>
      </c>
      <c r="AJ42" s="11">
        <f>'Federal Govt.'!AM51+'State &amp; Local Govt.'!AO35</f>
        <v>975507</v>
      </c>
      <c r="AK42" s="11">
        <f>'Federal Govt.'!AN51+'State &amp; Local Govt.'!AP35</f>
        <v>975034</v>
      </c>
      <c r="AL42" s="11">
        <f>'Federal Govt.'!AO51+'State &amp; Local Govt.'!AQ35</f>
        <v>991365</v>
      </c>
      <c r="AM42" s="11">
        <f>'Federal Govt.'!AP51+'State &amp; Local Govt.'!AR35</f>
        <v>992366</v>
      </c>
      <c r="AN42" s="11">
        <f>'Federal Govt.'!AQ51+'State &amp; Local Govt.'!AS35</f>
        <v>993041</v>
      </c>
    </row>
    <row r="43" spans="1:40" outlineLevel="1">
      <c r="A43" s="7" t="s">
        <v>6</v>
      </c>
      <c r="B43" s="4" t="s">
        <v>277</v>
      </c>
      <c r="C43" s="4">
        <f>'Federal Govt.'!F52+'State &amp; Local Govt.'!H36</f>
        <v>206582</v>
      </c>
      <c r="D43" s="11">
        <f>'Federal Govt.'!G52+'State &amp; Local Govt.'!I36</f>
        <v>233113</v>
      </c>
      <c r="E43" s="11">
        <f>'Federal Govt.'!H52+'State &amp; Local Govt.'!J36</f>
        <v>261425</v>
      </c>
      <c r="F43" s="11">
        <f>'Federal Govt.'!I52+'State &amp; Local Govt.'!K36</f>
        <v>286946</v>
      </c>
      <c r="G43" s="11">
        <f>'Federal Govt.'!J52+'State &amp; Local Govt.'!L36</f>
        <v>309701</v>
      </c>
      <c r="H43" s="11">
        <f>'Federal Govt.'!K52+'State &amp; Local Govt.'!M36</f>
        <v>334828</v>
      </c>
      <c r="I43" s="11">
        <f>'Federal Govt.'!L52+'State &amp; Local Govt.'!N36</f>
        <v>358004</v>
      </c>
      <c r="J43" s="11">
        <f>'Federal Govt.'!M52+'State &amp; Local Govt.'!O36</f>
        <v>378795</v>
      </c>
      <c r="K43" s="11">
        <f>'Federal Govt.'!N52+'State &amp; Local Govt.'!P36</f>
        <v>404641</v>
      </c>
      <c r="L43" s="11">
        <f>'Federal Govt.'!O52+'State &amp; Local Govt.'!Q36</f>
        <v>439356</v>
      </c>
      <c r="M43" s="11">
        <f>'Federal Govt.'!P52+'State &amp; Local Govt.'!R36</f>
        <v>465413</v>
      </c>
      <c r="N43" s="11">
        <f>'Federal Govt.'!Q52+'State &amp; Local Govt.'!S36</f>
        <v>490601</v>
      </c>
      <c r="O43" s="11">
        <f>'Federal Govt.'!R52+'State &amp; Local Govt.'!T36</f>
        <v>513617</v>
      </c>
      <c r="P43" s="11">
        <f>'Federal Govt.'!S52+'State &amp; Local Govt.'!U36</f>
        <v>524944</v>
      </c>
      <c r="Q43" s="11">
        <f>'Federal Govt.'!T52+'State &amp; Local Govt.'!V36</f>
        <v>537426</v>
      </c>
      <c r="R43" s="11">
        <f>'Federal Govt.'!U52+'State &amp; Local Govt.'!W36</f>
        <v>554960</v>
      </c>
      <c r="S43" s="11">
        <f>'Federal Govt.'!V52+'State &amp; Local Govt.'!X36</f>
        <v>578809</v>
      </c>
      <c r="T43" s="11">
        <f>'Federal Govt.'!W52+'State &amp; Local Govt.'!Y36</f>
        <v>582987</v>
      </c>
      <c r="U43" s="11">
        <f>'Federal Govt.'!X52+'State &amp; Local Govt.'!Z36</f>
        <v>596433</v>
      </c>
      <c r="V43" s="11">
        <f>'Federal Govt.'!Y52+'State &amp; Local Govt.'!AA36</f>
        <v>603214</v>
      </c>
      <c r="W43" s="11">
        <f>'Federal Govt.'!Z52+'State &amp; Local Govt.'!AB36</f>
        <v>620930</v>
      </c>
      <c r="X43" s="11">
        <f>'Federal Govt.'!AA52+'State &amp; Local Govt.'!AC36</f>
        <v>647471</v>
      </c>
      <c r="Y43" s="11">
        <f>'Federal Govt.'!AB52+'State &amp; Local Govt.'!AD36</f>
        <v>660860</v>
      </c>
      <c r="Z43" s="11">
        <f>'Federal Govt.'!AC52+'State &amp; Local Govt.'!AE36</f>
        <v>679742</v>
      </c>
      <c r="AA43" s="11">
        <f>'Federal Govt.'!AD52+'State &amp; Local Govt.'!AF36</f>
        <v>712707</v>
      </c>
      <c r="AB43" s="11">
        <f>'Federal Govt.'!AE52+'State &amp; Local Govt.'!AG36</f>
        <v>749409</v>
      </c>
      <c r="AC43" s="11">
        <f>'Federal Govt.'!AF52+'State &amp; Local Govt.'!AH36</f>
        <v>791921</v>
      </c>
      <c r="AD43" s="11">
        <f>'Federal Govt.'!AG52+'State &amp; Local Govt.'!AI36</f>
        <v>830415</v>
      </c>
      <c r="AE43" s="11">
        <f>'Federal Govt.'!AH52+'State &amp; Local Govt.'!AJ36</f>
        <v>882605</v>
      </c>
      <c r="AF43" s="11">
        <f>'Federal Govt.'!AI52+'State &amp; Local Govt.'!AK36</f>
        <v>931403</v>
      </c>
      <c r="AG43" s="11">
        <f>'Federal Govt.'!AJ52+'State &amp; Local Govt.'!AL36</f>
        <v>949279</v>
      </c>
      <c r="AH43" s="11">
        <f>'Federal Govt.'!AK52+'State &amp; Local Govt.'!AM36</f>
        <v>1009998</v>
      </c>
      <c r="AI43" s="11">
        <f>'Federal Govt.'!AL52+'State &amp; Local Govt.'!AN36</f>
        <v>1054260</v>
      </c>
      <c r="AJ43" s="11">
        <f>'Federal Govt.'!AM52+'State &amp; Local Govt.'!AO36</f>
        <v>1083188</v>
      </c>
      <c r="AK43" s="11">
        <f>'Federal Govt.'!AN52+'State &amp; Local Govt.'!AP36</f>
        <v>1107297</v>
      </c>
      <c r="AL43" s="11">
        <f>'Federal Govt.'!AO52+'State &amp; Local Govt.'!AQ36</f>
        <v>1132844</v>
      </c>
      <c r="AM43" s="11">
        <f>'Federal Govt.'!AP52+'State &amp; Local Govt.'!AR36</f>
        <v>1145565</v>
      </c>
      <c r="AN43" s="11">
        <f>'Federal Govt.'!AQ52+'State &amp; Local Govt.'!AS36</f>
        <v>1164373</v>
      </c>
    </row>
    <row r="44" spans="1:40">
      <c r="A44" s="21" t="s">
        <v>305</v>
      </c>
      <c r="B44" s="22" t="s">
        <v>275</v>
      </c>
      <c r="C44" s="23">
        <f>'Federal Govt.'!F53+'State &amp; Local Govt.'!H37</f>
        <v>1964374</v>
      </c>
      <c r="D44" s="23">
        <f>'Federal Govt.'!G53+'State &amp; Local Govt.'!I37</f>
        <v>2240561</v>
      </c>
      <c r="E44" s="23">
        <f>'Federal Govt.'!H53+'State &amp; Local Govt.'!J37</f>
        <v>2525421</v>
      </c>
      <c r="F44" s="23">
        <f>'Federal Govt.'!I53+'State &amp; Local Govt.'!K37</f>
        <v>2728282</v>
      </c>
      <c r="G44" s="23">
        <f>'Federal Govt.'!J53+'State &amp; Local Govt.'!L37</f>
        <v>2821403</v>
      </c>
      <c r="H44" s="23">
        <f>'Federal Govt.'!K53+'State &amp; Local Govt.'!M37</f>
        <v>2918169</v>
      </c>
      <c r="I44" s="23">
        <f>'Federal Govt.'!L53+'State &amp; Local Govt.'!N37</f>
        <v>3049174</v>
      </c>
      <c r="J44" s="23">
        <f>'Federal Govt.'!M53+'State &amp; Local Govt.'!O37</f>
        <v>3210047</v>
      </c>
      <c r="K44" s="23">
        <f>'Federal Govt.'!N53+'State &amp; Local Govt.'!P37</f>
        <v>3404816</v>
      </c>
      <c r="L44" s="23">
        <f>'Federal Govt.'!O53+'State &amp; Local Govt.'!Q37</f>
        <v>3587177</v>
      </c>
      <c r="M44" s="23">
        <f>'Federal Govt.'!P53+'State &amp; Local Govt.'!R37</f>
        <v>3787235</v>
      </c>
      <c r="N44" s="23">
        <f>'Federal Govt.'!Q53+'State &amp; Local Govt.'!S37</f>
        <v>3987192</v>
      </c>
      <c r="O44" s="23">
        <f>'Federal Govt.'!R53+'State &amp; Local Govt.'!T37</f>
        <v>4159511</v>
      </c>
      <c r="P44" s="23">
        <f>'Federal Govt.'!S53+'State &amp; Local Govt.'!U37</f>
        <v>4284884</v>
      </c>
      <c r="Q44" s="23">
        <f>'Federal Govt.'!T53+'State &amp; Local Govt.'!V37</f>
        <v>4485298</v>
      </c>
      <c r="R44" s="23">
        <f>'Federal Govt.'!U53+'State &amp; Local Govt.'!W37</f>
        <v>4685213</v>
      </c>
      <c r="S44" s="23">
        <f>'Federal Govt.'!V53+'State &amp; Local Govt.'!X37</f>
        <v>4943452</v>
      </c>
      <c r="T44" s="23">
        <f>'Federal Govt.'!W53+'State &amp; Local Govt.'!Y37</f>
        <v>5129442</v>
      </c>
      <c r="U44" s="23">
        <f>'Federal Govt.'!X53+'State &amp; Local Govt.'!Z37</f>
        <v>5327095</v>
      </c>
      <c r="V44" s="23">
        <f>'Federal Govt.'!Y53+'State &amp; Local Govt.'!AA37</f>
        <v>5514736</v>
      </c>
      <c r="W44" s="23">
        <f>'Federal Govt.'!Z53+'State &amp; Local Govt.'!AB37</f>
        <v>5814009</v>
      </c>
      <c r="X44" s="23">
        <f>'Federal Govt.'!AA53+'State &amp; Local Govt.'!AC37</f>
        <v>6159654</v>
      </c>
      <c r="Y44" s="23">
        <f>'Federal Govt.'!AB53+'State &amp; Local Govt.'!AD37</f>
        <v>6440696</v>
      </c>
      <c r="Z44" s="23">
        <f>'Federal Govt.'!AC53+'State &amp; Local Govt.'!AE37</f>
        <v>6733022</v>
      </c>
      <c r="AA44" s="23">
        <f>'Federal Govt.'!AD53+'State &amp; Local Govt.'!AF37</f>
        <v>7039832</v>
      </c>
      <c r="AB44" s="23">
        <f>'Federal Govt.'!AE53+'State &amp; Local Govt.'!AG37</f>
        <v>7484284</v>
      </c>
      <c r="AC44" s="23">
        <f>'Federal Govt.'!AF53+'State &amp; Local Govt.'!AH37</f>
        <v>8311431</v>
      </c>
      <c r="AD44" s="23">
        <f>'Federal Govt.'!AG53+'State &amp; Local Govt.'!AI37</f>
        <v>9125728</v>
      </c>
      <c r="AE44" s="23">
        <f>'Federal Govt.'!AH53+'State &amp; Local Govt.'!AJ37</f>
        <v>10045404</v>
      </c>
      <c r="AF44" s="23">
        <f>'Federal Govt.'!AI53+'State &amp; Local Govt.'!AK37</f>
        <v>10641409</v>
      </c>
      <c r="AG44" s="23">
        <f>'Federal Govt.'!AJ53+'State &amp; Local Govt.'!AL37</f>
        <v>11078947</v>
      </c>
      <c r="AH44" s="23">
        <f>'Federal Govt.'!AK53+'State &amp; Local Govt.'!AM37</f>
        <v>11317529</v>
      </c>
      <c r="AI44" s="23">
        <f>'Federal Govt.'!AL53+'State &amp; Local Govt.'!AN37</f>
        <v>11836688</v>
      </c>
      <c r="AJ44" s="23">
        <f>'Federal Govt.'!AM53+'State &amp; Local Govt.'!AO37</f>
        <v>12407745</v>
      </c>
      <c r="AK44" s="23">
        <f>'Federal Govt.'!AN53+'State &amp; Local Govt.'!AP37</f>
        <v>12716876</v>
      </c>
      <c r="AL44" s="23">
        <f>'Federal Govt.'!AO53+'State &amp; Local Govt.'!AQ37</f>
        <v>13106989</v>
      </c>
      <c r="AM44" s="23">
        <f>'Federal Govt.'!AP53+'State &amp; Local Govt.'!AR37</f>
        <v>13347733</v>
      </c>
      <c r="AN44" s="23">
        <f>'Federal Govt.'!AQ53+'State &amp; Local Govt.'!AS37</f>
        <v>13544808</v>
      </c>
    </row>
    <row r="45" spans="1:40">
      <c r="A45" s="12" t="s">
        <v>304</v>
      </c>
      <c r="B45" s="13" t="s">
        <v>262</v>
      </c>
      <c r="C45" s="14">
        <f t="shared" ref="C45:AN45" si="0">C40+C44</f>
        <v>2493319</v>
      </c>
      <c r="D45" s="14">
        <f t="shared" si="0"/>
        <v>2848351</v>
      </c>
      <c r="E45" s="14">
        <f t="shared" si="0"/>
        <v>3185622</v>
      </c>
      <c r="F45" s="14">
        <f t="shared" si="0"/>
        <v>3444173</v>
      </c>
      <c r="G45" s="14">
        <f t="shared" si="0"/>
        <v>3637298</v>
      </c>
      <c r="H45" s="14">
        <f t="shared" si="0"/>
        <v>3798004</v>
      </c>
      <c r="I45" s="14">
        <f t="shared" si="0"/>
        <v>4046813</v>
      </c>
      <c r="J45" s="14">
        <f t="shared" si="0"/>
        <v>4340038</v>
      </c>
      <c r="K45" s="14">
        <f t="shared" si="0"/>
        <v>4633164</v>
      </c>
      <c r="L45" s="14">
        <f t="shared" si="0"/>
        <v>4885248</v>
      </c>
      <c r="M45" s="14">
        <f t="shared" si="0"/>
        <v>5226262</v>
      </c>
      <c r="N45" s="14">
        <f t="shared" si="0"/>
        <v>5566614</v>
      </c>
      <c r="O45" s="14">
        <f t="shared" si="0"/>
        <v>5850358</v>
      </c>
      <c r="P45" s="14">
        <f t="shared" si="0"/>
        <v>6128587</v>
      </c>
      <c r="Q45" s="14">
        <f t="shared" si="0"/>
        <v>6380152</v>
      </c>
      <c r="R45" s="14">
        <f t="shared" si="0"/>
        <v>6625641</v>
      </c>
      <c r="S45" s="14">
        <f t="shared" si="0"/>
        <v>7197183</v>
      </c>
      <c r="T45" s="14">
        <f t="shared" si="0"/>
        <v>7622178</v>
      </c>
      <c r="U45" s="14">
        <f t="shared" si="0"/>
        <v>8261311</v>
      </c>
      <c r="V45" s="14">
        <f t="shared" si="0"/>
        <v>8916174</v>
      </c>
      <c r="W45" s="14">
        <f t="shared" si="0"/>
        <v>9614425</v>
      </c>
      <c r="X45" s="14">
        <f t="shared" si="0"/>
        <v>10242734</v>
      </c>
      <c r="Y45" s="14">
        <f t="shared" si="0"/>
        <v>10513776</v>
      </c>
      <c r="Z45" s="14">
        <f t="shared" si="0"/>
        <v>10776009</v>
      </c>
      <c r="AA45" s="14">
        <f t="shared" si="0"/>
        <v>11098472</v>
      </c>
      <c r="AB45" s="14">
        <f t="shared" si="0"/>
        <v>12006553</v>
      </c>
      <c r="AC45" s="14">
        <f t="shared" si="0"/>
        <v>13087900</v>
      </c>
      <c r="AD45" s="14">
        <f t="shared" si="0"/>
        <v>14369065</v>
      </c>
      <c r="AE45" s="14">
        <f t="shared" si="0"/>
        <v>15869126</v>
      </c>
      <c r="AF45" s="14">
        <f t="shared" si="0"/>
        <v>16666244</v>
      </c>
      <c r="AG45" s="14">
        <f t="shared" si="0"/>
        <v>16706795</v>
      </c>
      <c r="AH45" s="14">
        <f t="shared" si="0"/>
        <v>17320143</v>
      </c>
      <c r="AI45" s="14">
        <f t="shared" si="0"/>
        <v>18132428</v>
      </c>
      <c r="AJ45" s="14">
        <f t="shared" si="0"/>
        <v>18750080</v>
      </c>
      <c r="AK45" s="14">
        <f t="shared" si="0"/>
        <v>19494534</v>
      </c>
      <c r="AL45" s="14">
        <f t="shared" si="0"/>
        <v>20508674</v>
      </c>
      <c r="AM45" s="14">
        <f t="shared" si="0"/>
        <v>21108251</v>
      </c>
      <c r="AN45" s="14">
        <f t="shared" si="0"/>
        <v>21613280</v>
      </c>
    </row>
    <row r="46" spans="1:40">
      <c r="A46" s="7"/>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1:40">
      <c r="A47" s="10" t="s">
        <v>648</v>
      </c>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1:40">
      <c r="A48" s="7" t="s">
        <v>379</v>
      </c>
      <c r="B48" s="4" t="s">
        <v>237</v>
      </c>
      <c r="C48" s="11">
        <f>'Federal Govt.'!F57</f>
        <v>4175</v>
      </c>
      <c r="D48" s="11">
        <f>'Federal Govt.'!G57</f>
        <v>5305</v>
      </c>
      <c r="E48" s="11">
        <f>'Federal Govt.'!H57</f>
        <v>5608</v>
      </c>
      <c r="F48" s="11">
        <f>'Federal Govt.'!I57</f>
        <v>5254</v>
      </c>
      <c r="G48" s="11">
        <f>'Federal Govt.'!J57</f>
        <v>5178</v>
      </c>
      <c r="H48" s="11">
        <f>'Federal Govt.'!K57</f>
        <v>4895</v>
      </c>
      <c r="I48" s="11">
        <f>'Federal Govt.'!L57</f>
        <v>5191</v>
      </c>
      <c r="J48" s="11">
        <f>'Federal Govt.'!M57</f>
        <v>5945</v>
      </c>
      <c r="K48" s="11">
        <f>'Federal Govt.'!N57</f>
        <v>6270</v>
      </c>
      <c r="L48" s="11">
        <f>'Federal Govt.'!O57</f>
        <v>6322</v>
      </c>
      <c r="M48" s="11">
        <f>'Federal Govt.'!P57</f>
        <v>6270</v>
      </c>
      <c r="N48" s="11">
        <f>'Federal Govt.'!Q57</f>
        <v>6823</v>
      </c>
      <c r="O48" s="11">
        <f>'Federal Govt.'!R57</f>
        <v>6703</v>
      </c>
      <c r="P48" s="11">
        <f>'Federal Govt.'!S57</f>
        <v>7216</v>
      </c>
      <c r="Q48" s="11">
        <f>'Federal Govt.'!T57</f>
        <v>6949</v>
      </c>
      <c r="R48" s="11">
        <f>'Federal Govt.'!U57</f>
        <v>7189</v>
      </c>
      <c r="S48" s="11">
        <f>'Federal Govt.'!V57</f>
        <v>7380</v>
      </c>
      <c r="T48" s="11">
        <f>'Federal Govt.'!W57</f>
        <v>7052</v>
      </c>
      <c r="U48" s="11">
        <f>'Federal Govt.'!X57</f>
        <v>6689</v>
      </c>
      <c r="V48" s="11">
        <f>'Federal Govt.'!Y57</f>
        <v>6719</v>
      </c>
      <c r="W48" s="11">
        <f>'Federal Govt.'!Z57</f>
        <v>6799</v>
      </c>
      <c r="X48" s="11">
        <f>'Federal Govt.'!AA57</f>
        <v>6359</v>
      </c>
      <c r="Y48" s="11">
        <f>'Federal Govt.'!AB57</f>
        <v>6316</v>
      </c>
      <c r="Z48" s="11">
        <f>'Federal Govt.'!AC57</f>
        <v>6481</v>
      </c>
      <c r="AA48" s="11">
        <f>'Federal Govt.'!AD57</f>
        <v>7005</v>
      </c>
      <c r="AB48" s="11">
        <f>'Federal Govt.'!AE57</f>
        <v>7197</v>
      </c>
      <c r="AC48" s="11">
        <f>'Federal Govt.'!AF57</f>
        <v>7102</v>
      </c>
      <c r="AD48" s="11">
        <f>'Federal Govt.'!AG57</f>
        <v>7234</v>
      </c>
      <c r="AE48" s="11">
        <f>'Federal Govt.'!AH57</f>
        <v>7627</v>
      </c>
      <c r="AF48" s="11">
        <f>'Federal Govt.'!AI57</f>
        <v>7630</v>
      </c>
      <c r="AG48" s="11">
        <f>'Federal Govt.'!AJ57</f>
        <v>55953</v>
      </c>
      <c r="AH48" s="11">
        <f>'Federal Govt.'!AK57</f>
        <v>54958</v>
      </c>
      <c r="AI48" s="11">
        <f>'Federal Govt.'!AL57</f>
        <v>55150</v>
      </c>
      <c r="AJ48" s="11">
        <f>'Federal Govt.'!AM57</f>
        <v>54463</v>
      </c>
      <c r="AK48" s="11">
        <f>'Federal Govt.'!AN57</f>
        <v>54177</v>
      </c>
      <c r="AL48" s="11">
        <f>'Federal Govt.'!AO57</f>
        <v>52358</v>
      </c>
      <c r="AM48" s="11">
        <f>'Federal Govt.'!AP57</f>
        <v>49574</v>
      </c>
      <c r="AN48" s="11">
        <f>'Federal Govt.'!AQ57</f>
        <v>49294</v>
      </c>
    </row>
    <row r="49" spans="1:40">
      <c r="A49" s="7" t="s">
        <v>104</v>
      </c>
      <c r="B49" s="4" t="s">
        <v>238</v>
      </c>
      <c r="C49" s="11">
        <f>'Federal Govt.'!F58</f>
        <v>1800</v>
      </c>
      <c r="D49" s="11">
        <f>'Federal Govt.'!G58</f>
        <v>3268</v>
      </c>
      <c r="E49" s="11">
        <f>'Federal Govt.'!H58</f>
        <v>3318</v>
      </c>
      <c r="F49" s="11">
        <f>'Federal Govt.'!I58</f>
        <v>4218</v>
      </c>
      <c r="G49" s="11">
        <f>'Federal Govt.'!J58</f>
        <v>4618</v>
      </c>
      <c r="H49" s="11">
        <f>'Federal Govt.'!K58</f>
        <v>4618</v>
      </c>
      <c r="I49" s="11">
        <f>'Federal Govt.'!L58</f>
        <v>4618</v>
      </c>
      <c r="J49" s="11">
        <f>'Federal Govt.'!M58</f>
        <v>5018</v>
      </c>
      <c r="K49" s="11">
        <f>'Federal Govt.'!N58</f>
        <v>5018</v>
      </c>
      <c r="L49" s="11">
        <f>'Federal Govt.'!O58</f>
        <v>5018</v>
      </c>
      <c r="M49" s="11">
        <f>'Federal Govt.'!P58</f>
        <v>8518</v>
      </c>
      <c r="N49" s="11">
        <f>'Federal Govt.'!Q58</f>
        <v>8518</v>
      </c>
      <c r="O49" s="11">
        <f>'Federal Govt.'!R58</f>
        <v>10018</v>
      </c>
      <c r="P49" s="11">
        <f>'Federal Govt.'!S58</f>
        <v>10018</v>
      </c>
      <c r="Q49" s="11">
        <f>'Federal Govt.'!T58</f>
        <v>8018</v>
      </c>
      <c r="R49" s="11">
        <f>'Federal Govt.'!U58</f>
        <v>8018</v>
      </c>
      <c r="S49" s="11">
        <f>'Federal Govt.'!V58</f>
        <v>10168</v>
      </c>
      <c r="T49" s="11">
        <f>'Federal Govt.'!W58</f>
        <v>9718</v>
      </c>
      <c r="U49" s="11">
        <f>'Federal Govt.'!X58</f>
        <v>9200</v>
      </c>
      <c r="V49" s="11">
        <f>'Federal Govt.'!Y58</f>
        <v>9200</v>
      </c>
      <c r="W49" s="11">
        <f>'Federal Govt.'!Z58</f>
        <v>7200</v>
      </c>
      <c r="X49" s="11">
        <f>'Federal Govt.'!AA58</f>
        <v>3200</v>
      </c>
      <c r="Y49" s="11">
        <f>'Federal Govt.'!AB58</f>
        <v>2200</v>
      </c>
      <c r="Z49" s="11">
        <f>'Federal Govt.'!AC58</f>
        <v>2200</v>
      </c>
      <c r="AA49" s="11">
        <f>'Federal Govt.'!AD58</f>
        <v>2200</v>
      </c>
      <c r="AB49" s="11">
        <f>'Federal Govt.'!AE58</f>
        <v>2200</v>
      </c>
      <c r="AC49" s="11">
        <f>'Federal Govt.'!AF58</f>
        <v>2200</v>
      </c>
      <c r="AD49" s="11">
        <f>'Federal Govt.'!AG58</f>
        <v>2200</v>
      </c>
      <c r="AE49" s="11">
        <f>'Federal Govt.'!AH58</f>
        <v>2200</v>
      </c>
      <c r="AF49" s="11">
        <f>'Federal Govt.'!AI58</f>
        <v>2200</v>
      </c>
      <c r="AG49" s="11">
        <f>'Federal Govt.'!AJ58</f>
        <v>5200</v>
      </c>
      <c r="AH49" s="11">
        <f>'Federal Govt.'!AK58</f>
        <v>5200</v>
      </c>
      <c r="AI49" s="11">
        <f>'Federal Govt.'!AL58</f>
        <v>5200</v>
      </c>
      <c r="AJ49" s="11">
        <f>'Federal Govt.'!AM58</f>
        <v>5200</v>
      </c>
      <c r="AK49" s="11">
        <f>'Federal Govt.'!AN58</f>
        <v>5200</v>
      </c>
      <c r="AL49" s="11">
        <f>'Federal Govt.'!AO58</f>
        <v>5200</v>
      </c>
      <c r="AM49" s="11">
        <f>'Federal Govt.'!AP58</f>
        <v>5200</v>
      </c>
      <c r="AN49" s="11">
        <f>'Federal Govt.'!AQ58</f>
        <v>5200</v>
      </c>
    </row>
    <row r="50" spans="1:40">
      <c r="A50" s="7" t="s">
        <v>105</v>
      </c>
      <c r="B50" s="4" t="s">
        <v>239</v>
      </c>
      <c r="C50" s="11">
        <f>'Federal Govt.'!F59</f>
        <v>10262</v>
      </c>
      <c r="D50" s="11">
        <f>'Federal Govt.'!G59</f>
        <v>10925</v>
      </c>
      <c r="E50" s="11">
        <f>'Federal Govt.'!H59</f>
        <v>11374</v>
      </c>
      <c r="F50" s="11">
        <f>'Federal Govt.'!I59</f>
        <v>11764</v>
      </c>
      <c r="G50" s="11">
        <f>'Federal Govt.'!J59</f>
        <v>12241</v>
      </c>
      <c r="H50" s="11">
        <f>'Federal Govt.'!K59</f>
        <v>12739</v>
      </c>
      <c r="I50" s="11">
        <f>'Federal Govt.'!L59</f>
        <v>13255</v>
      </c>
      <c r="J50" s="11">
        <f>'Federal Govt.'!M59</f>
        <v>13647</v>
      </c>
      <c r="K50" s="11">
        <f>'Federal Govt.'!N59</f>
        <v>14105</v>
      </c>
      <c r="L50" s="11">
        <f>'Federal Govt.'!O59</f>
        <v>14574</v>
      </c>
      <c r="M50" s="11">
        <f>'Federal Govt.'!P59</f>
        <v>15166</v>
      </c>
      <c r="N50" s="11">
        <f>'Federal Govt.'!Q59</f>
        <v>15713</v>
      </c>
      <c r="O50" s="11">
        <f>'Federal Govt.'!R59</f>
        <v>16170</v>
      </c>
      <c r="P50" s="11">
        <f>'Federal Govt.'!S59</f>
        <v>16433</v>
      </c>
      <c r="Q50" s="11">
        <f>'Federal Govt.'!T59</f>
        <v>16784</v>
      </c>
      <c r="R50" s="11">
        <f>'Federal Govt.'!U59</f>
        <v>17477</v>
      </c>
      <c r="S50" s="11">
        <f>'Federal Govt.'!V59</f>
        <v>18199</v>
      </c>
      <c r="T50" s="11">
        <f>'Federal Govt.'!W59</f>
        <v>18866</v>
      </c>
      <c r="U50" s="11">
        <f>'Federal Govt.'!X59</f>
        <v>19326</v>
      </c>
      <c r="V50" s="11">
        <f>'Federal Govt.'!Y59</f>
        <v>19886</v>
      </c>
      <c r="W50" s="11">
        <f>'Federal Govt.'!Z59</f>
        <v>20902</v>
      </c>
      <c r="X50" s="11">
        <f>'Federal Govt.'!AA59</f>
        <v>23181</v>
      </c>
      <c r="Y50" s="11">
        <f>'Federal Govt.'!AB59</f>
        <v>24462</v>
      </c>
      <c r="Z50" s="11">
        <f>'Federal Govt.'!AC59</f>
        <v>25450</v>
      </c>
      <c r="AA50" s="11">
        <f>'Federal Govt.'!AD59</f>
        <v>26015</v>
      </c>
      <c r="AB50" s="11">
        <f>'Federal Govt.'!AE59</f>
        <v>26673</v>
      </c>
      <c r="AC50" s="11">
        <f>'Federal Govt.'!AF59</f>
        <v>27401</v>
      </c>
      <c r="AD50" s="11">
        <f>'Federal Govt.'!AG59</f>
        <v>28065</v>
      </c>
      <c r="AE50" s="11">
        <f>'Federal Govt.'!AH59</f>
        <v>27484</v>
      </c>
      <c r="AF50" s="11">
        <f>'Federal Govt.'!AI59</f>
        <v>26742</v>
      </c>
      <c r="AG50" s="11">
        <f>'Federal Govt.'!AJ59</f>
        <v>26299</v>
      </c>
      <c r="AH50" s="11">
        <f>'Federal Govt.'!AK59</f>
        <v>25923</v>
      </c>
      <c r="AI50" s="11">
        <f>'Federal Govt.'!AL59</f>
        <v>25923</v>
      </c>
      <c r="AJ50" s="11">
        <f>'Federal Govt.'!AM59</f>
        <v>25923</v>
      </c>
      <c r="AK50" s="11">
        <f>'Federal Govt.'!AN59</f>
        <v>25573</v>
      </c>
      <c r="AL50" s="11">
        <f>'Federal Govt.'!AO59</f>
        <v>25323</v>
      </c>
      <c r="AM50" s="11">
        <f>'Federal Govt.'!AP59</f>
        <v>25323</v>
      </c>
      <c r="AN50" s="11">
        <f>'Federal Govt.'!AQ59</f>
        <v>25322</v>
      </c>
    </row>
    <row r="51" spans="1:40" outlineLevel="1">
      <c r="A51" s="8" t="s">
        <v>22</v>
      </c>
      <c r="B51" s="4" t="s">
        <v>399</v>
      </c>
      <c r="C51" s="11" t="e">
        <f>'Federal Govt.'!F60+'Federal Govt.'!F62-'Federal Govt.'!E90-'Federal Govt.'!E91</f>
        <v>#VALUE!</v>
      </c>
      <c r="D51" s="11">
        <f>'Federal Govt.'!G60+'Federal Govt.'!G62-'Federal Govt.'!F90-'Federal Govt.'!F91</f>
        <v>600773</v>
      </c>
      <c r="E51" s="11">
        <f>'Federal Govt.'!H60+'Federal Govt.'!H62-'Federal Govt.'!G90-'Federal Govt.'!G91</f>
        <v>672170</v>
      </c>
      <c r="F51" s="11">
        <f>'Federal Govt.'!I60+'Federal Govt.'!I62-'Federal Govt.'!H90-'Federal Govt.'!H91</f>
        <v>783298</v>
      </c>
      <c r="G51" s="11">
        <f>'Federal Govt.'!J60+'Federal Govt.'!J62-'Federal Govt.'!I90-'Federal Govt.'!I91</f>
        <v>968828</v>
      </c>
      <c r="H51" s="11">
        <f>'Federal Govt.'!K60+'Federal Govt.'!K62-'Federal Govt.'!J90-'Federal Govt.'!J91</f>
        <v>1107422</v>
      </c>
      <c r="I51" s="11">
        <f>'Federal Govt.'!L60+'Federal Govt.'!L62-'Federal Govt.'!K90-'Federal Govt.'!K91</f>
        <v>1269808</v>
      </c>
      <c r="J51" s="11">
        <f>'Federal Govt.'!M60+'Federal Govt.'!M62-'Federal Govt.'!L90-'Federal Govt.'!L91</f>
        <v>1455705</v>
      </c>
      <c r="K51" s="11">
        <f>'Federal Govt.'!N60+'Federal Govt.'!N62-'Federal Govt.'!M90-'Federal Govt.'!M91</f>
        <v>1487028</v>
      </c>
      <c r="L51" s="11">
        <f>'Federal Govt.'!O60+'Federal Govt.'!O62-'Federal Govt.'!N90-'Federal Govt.'!N91</f>
        <v>1549823</v>
      </c>
      <c r="M51" s="11">
        <f>'Federal Govt.'!P60+'Federal Govt.'!P62-'Federal Govt.'!O90-'Federal Govt.'!O91</f>
        <v>1660374</v>
      </c>
      <c r="N51" s="11">
        <f>'Federal Govt.'!Q60+'Federal Govt.'!Q62-'Federal Govt.'!P90-'Federal Govt.'!P91</f>
        <v>1864813</v>
      </c>
      <c r="O51" s="11">
        <f>'Federal Govt.'!R60+'Federal Govt.'!R62-'Federal Govt.'!Q90-'Federal Govt.'!Q91</f>
        <v>2092222</v>
      </c>
      <c r="P51" s="11">
        <f>'Federal Govt.'!S60+'Federal Govt.'!S62-'Federal Govt.'!R90-'Federal Govt.'!R91</f>
        <v>2386540</v>
      </c>
      <c r="Q51" s="11">
        <f>'Federal Govt.'!T60+'Federal Govt.'!T62-'Federal Govt.'!S90-'Federal Govt.'!S91</f>
        <v>2595636</v>
      </c>
      <c r="R51" s="11">
        <f>'Federal Govt.'!U60+'Federal Govt.'!U62-'Federal Govt.'!T90-'Federal Govt.'!T91</f>
        <v>2748311</v>
      </c>
      <c r="S51" s="11">
        <f>'Federal Govt.'!V60+'Federal Govt.'!V62-'Federal Govt.'!U90-'Federal Govt.'!U91</f>
        <v>2960943</v>
      </c>
      <c r="T51" s="11">
        <f>'Federal Govt.'!W60+'Federal Govt.'!W62-'Federal Govt.'!V90-'Federal Govt.'!V91</f>
        <v>3190012</v>
      </c>
      <c r="U51" s="11">
        <f>'Federal Govt.'!X60+'Federal Govt.'!X62-'Federal Govt.'!W90-'Federal Govt.'!W91</f>
        <v>3267862</v>
      </c>
      <c r="V51" s="11">
        <f>'Federal Govt.'!Y60+'Federal Govt.'!Y62-'Federal Govt.'!X90-'Federal Govt.'!X91</f>
        <v>3235908</v>
      </c>
      <c r="W51" s="11">
        <f>'Federal Govt.'!Z60+'Federal Govt.'!Z62-'Federal Govt.'!Y90-'Federal Govt.'!Y91</f>
        <v>3125351</v>
      </c>
      <c r="X51" s="11">
        <f>'Federal Govt.'!AA60+'Federal Govt.'!AA62-'Federal Govt.'!Z90-'Federal Govt.'!Z91</f>
        <v>2878478</v>
      </c>
      <c r="Y51" s="11">
        <f>'Federal Govt.'!AB60+'Federal Govt.'!AB62-'Federal Govt.'!AA90-'Federal Govt.'!AA91</f>
        <v>2799655</v>
      </c>
      <c r="Z51" s="11">
        <f>'Federal Govt.'!AC60+'Federal Govt.'!AC62-'Federal Govt.'!AB90-'Federal Govt.'!AB91</f>
        <v>3025671</v>
      </c>
      <c r="AA51" s="11">
        <f>'Federal Govt.'!AD60+'Federal Govt.'!AD62-'Federal Govt.'!AC90-'Federal Govt.'!AC91</f>
        <v>3389862</v>
      </c>
      <c r="AB51" s="11">
        <f>'Federal Govt.'!AE60+'Federal Govt.'!AE62-'Federal Govt.'!AD90-'Federal Govt.'!AD91</f>
        <v>3755274</v>
      </c>
      <c r="AC51" s="11">
        <f>'Federal Govt.'!AF60+'Federal Govt.'!AF62-'Federal Govt.'!AE90-'Federal Govt.'!AE91</f>
        <v>4032227</v>
      </c>
      <c r="AD51" s="11">
        <f>'Federal Govt.'!AG60+'Federal Govt.'!AG62-'Federal Govt.'!AF90-'Federal Govt.'!AF91</f>
        <v>4148061</v>
      </c>
      <c r="AE51" s="11">
        <f>'Federal Govt.'!AH60+'Federal Govt.'!AH62-'Federal Govt.'!AG90-'Federal Govt.'!AG91</f>
        <v>4320464</v>
      </c>
      <c r="AF51" s="11">
        <f>'Federal Govt.'!AI60+'Federal Govt.'!AI62-'Federal Govt.'!AH90-'Federal Govt.'!AH91</f>
        <v>4983006</v>
      </c>
      <c r="AG51" s="11">
        <f>'Federal Govt.'!AJ60+'Federal Govt.'!AJ62-'Federal Govt.'!AI90-'Federal Govt.'!AI91</f>
        <v>6770542</v>
      </c>
      <c r="AH51" s="11">
        <f>'Federal Govt.'!AK60+'Federal Govt.'!AK62-'Federal Govt.'!AJ90-'Federal Govt.'!AJ91</f>
        <v>8268173</v>
      </c>
      <c r="AI51" s="11">
        <f>'Federal Govt.'!AL60+'Federal Govt.'!AL62-'Federal Govt.'!AK90-'Federal Govt.'!AK91</f>
        <v>9370056</v>
      </c>
      <c r="AJ51" s="11">
        <f>'Federal Govt.'!AM60+'Federal Govt.'!AM62-'Federal Govt.'!AL90-'Federal Govt.'!AL91</f>
        <v>10540392</v>
      </c>
      <c r="AK51" s="11">
        <f>'Federal Govt.'!AN60+'Federal Govt.'!AN62-'Federal Govt.'!AM90-'Federal Govt.'!AM91</f>
        <v>11190232</v>
      </c>
      <c r="AL51" s="11">
        <f>'Federal Govt.'!AO60+'Federal Govt.'!AO62-'Federal Govt.'!AN90-'Federal Govt.'!AN91</f>
        <v>11987139</v>
      </c>
      <c r="AM51" s="11">
        <f>'Federal Govt.'!AP60+'Federal Govt.'!AP62-'Federal Govt.'!AO90-'Federal Govt.'!AO91</f>
        <v>12302547</v>
      </c>
      <c r="AN51" s="11">
        <f>'Federal Govt.'!AQ60+'Federal Govt.'!AQ62-'Federal Govt.'!AP90-'Federal Govt.'!AP91</f>
        <v>13325777</v>
      </c>
    </row>
    <row r="52" spans="1:40" outlineLevel="1">
      <c r="A52" s="8" t="s">
        <v>279</v>
      </c>
      <c r="B52" s="4" t="s">
        <v>397</v>
      </c>
      <c r="C52" s="11">
        <f>'Federal Govt.'!F63+'Federal Govt.'!F91+'Federal Govt.'!F61</f>
        <v>80894</v>
      </c>
      <c r="D52" s="11">
        <f>'Federal Govt.'!G63+'Federal Govt.'!G91+'Federal Govt.'!G61</f>
        <v>96923</v>
      </c>
      <c r="E52" s="11">
        <f>'Federal Govt.'!H63+'Federal Govt.'!H91+'Federal Govt.'!H61</f>
        <v>112110</v>
      </c>
      <c r="F52" s="11">
        <f>'Federal Govt.'!I63+'Federal Govt.'!I91+'Federal Govt.'!I61</f>
        <v>134365</v>
      </c>
      <c r="G52" s="11">
        <f>'Federal Govt.'!J63+'Federal Govt.'!J91+'Federal Govt.'!J61</f>
        <v>157778</v>
      </c>
      <c r="H52" s="11">
        <f>'Federal Govt.'!K63+'Federal Govt.'!K91+'Federal Govt.'!K61</f>
        <v>193295</v>
      </c>
      <c r="I52" s="11">
        <f>'Federal Govt.'!L63+'Federal Govt.'!L91+'Federal Govt.'!L61</f>
        <v>238651</v>
      </c>
      <c r="J52" s="11">
        <f>'Federal Govt.'!M63+'Federal Govt.'!M91+'Federal Govt.'!M61</f>
        <v>291245</v>
      </c>
      <c r="K52" s="11">
        <f>'Federal Govt.'!N63+'Federal Govt.'!N91+'Federal Govt.'!N61</f>
        <v>353255</v>
      </c>
      <c r="L52" s="11">
        <f>'Federal Govt.'!O63+'Federal Govt.'!O91+'Federal Govt.'!O61</f>
        <v>396933</v>
      </c>
      <c r="M52" s="11">
        <f>'Federal Govt.'!P63+'Federal Govt.'!P91+'Federal Govt.'!P61</f>
        <v>434377</v>
      </c>
      <c r="N52" s="11">
        <f>'Federal Govt.'!Q63+'Federal Govt.'!Q91+'Federal Govt.'!Q61</f>
        <v>484895</v>
      </c>
      <c r="O52" s="11">
        <f>'Federal Govt.'!R63+'Federal Govt.'!R91+'Federal Govt.'!R61</f>
        <v>514582</v>
      </c>
      <c r="P52" s="11">
        <f>'Federal Govt.'!S63+'Federal Govt.'!S91+'Federal Govt.'!S61</f>
        <v>587579</v>
      </c>
      <c r="Q52" s="11">
        <f>'Federal Govt.'!T63+'Federal Govt.'!T91+'Federal Govt.'!T61</f>
        <v>649063</v>
      </c>
      <c r="R52" s="11">
        <f>'Federal Govt.'!U63+'Federal Govt.'!U91+'Federal Govt.'!U61</f>
        <v>681253</v>
      </c>
      <c r="S52" s="11">
        <f>'Federal Govt.'!V63+'Federal Govt.'!V91+'Federal Govt.'!V61</f>
        <v>712899</v>
      </c>
      <c r="T52" s="11">
        <f>'Federal Govt.'!W63+'Federal Govt.'!W91+'Federal Govt.'!W61</f>
        <v>749227</v>
      </c>
      <c r="U52" s="11">
        <f>'Federal Govt.'!X63+'Federal Govt.'!X91+'Federal Govt.'!X61</f>
        <v>800133</v>
      </c>
      <c r="V52" s="11">
        <f>'Federal Govt.'!Y63+'Federal Govt.'!Y91+'Federal Govt.'!Y61</f>
        <v>824099</v>
      </c>
      <c r="W52" s="11">
        <f>'Federal Govt.'!Z63+'Federal Govt.'!Z91+'Federal Govt.'!Z61</f>
        <v>862258</v>
      </c>
      <c r="X52" s="11">
        <f>'Federal Govt.'!AA63+'Federal Govt.'!AA91+'Federal Govt.'!AA61</f>
        <v>882834</v>
      </c>
      <c r="Y52" s="11">
        <f>'Federal Govt.'!AB63+'Federal Govt.'!AB91+'Federal Govt.'!AB61</f>
        <v>905046</v>
      </c>
      <c r="Z52" s="11">
        <f>'Federal Govt.'!AC63+'Federal Govt.'!AC91+'Federal Govt.'!AC61</f>
        <v>929969</v>
      </c>
      <c r="AA52" s="11">
        <f>'Federal Govt.'!AD63+'Federal Govt.'!AD91+'Federal Govt.'!AD61</f>
        <v>946370</v>
      </c>
      <c r="AB52" s="11">
        <f>'Federal Govt.'!AE63+'Federal Govt.'!AE91+'Federal Govt.'!AE61</f>
        <v>966028</v>
      </c>
      <c r="AC52" s="11">
        <f>'Federal Govt.'!AF63+'Federal Govt.'!AF91+'Federal Govt.'!AF61</f>
        <v>1015405</v>
      </c>
      <c r="AD52" s="11">
        <f>'Federal Govt.'!AG63+'Federal Govt.'!AG91+'Federal Govt.'!AG61</f>
        <v>1035858</v>
      </c>
      <c r="AE52" s="11">
        <f>'Federal Govt.'!AH63+'Federal Govt.'!AH91+'Federal Govt.'!AH61</f>
        <v>1059570</v>
      </c>
      <c r="AF52" s="11">
        <f>'Federal Govt.'!AI63+'Federal Govt.'!AI91+'Federal Govt.'!AI61</f>
        <v>1098182</v>
      </c>
      <c r="AG52" s="11">
        <f>'Federal Govt.'!AJ63+'Federal Govt.'!AJ91+'Federal Govt.'!AJ61</f>
        <v>1155569</v>
      </c>
      <c r="AH52" s="11">
        <f>'Federal Govt.'!AK63+'Federal Govt.'!AK91+'Federal Govt.'!AK61</f>
        <v>1228837</v>
      </c>
      <c r="AI52" s="11">
        <f>'Federal Govt.'!AL63+'Federal Govt.'!AL91+'Federal Govt.'!AL61</f>
        <v>1306758</v>
      </c>
      <c r="AJ52" s="11">
        <f>'Federal Govt.'!AM63+'Federal Govt.'!AM91+'Federal Govt.'!AM61</f>
        <v>1396167</v>
      </c>
      <c r="AK52" s="11">
        <f>'Federal Govt.'!AN63+'Federal Govt.'!AN91+'Federal Govt.'!AN61</f>
        <v>1345769</v>
      </c>
      <c r="AL52" s="11">
        <f>'Federal Govt.'!AO63+'Federal Govt.'!AO91+'Federal Govt.'!AO61</f>
        <v>1550493</v>
      </c>
      <c r="AM52" s="11">
        <f>'Federal Govt.'!AP63+'Federal Govt.'!AP91+'Federal Govt.'!AP61</f>
        <v>1458977</v>
      </c>
      <c r="AN52" s="11">
        <f>'Federal Govt.'!AQ63+'Federal Govt.'!AQ91+'Federal Govt.'!AQ61</f>
        <v>1687364</v>
      </c>
    </row>
    <row r="53" spans="1:40" outlineLevel="1">
      <c r="A53" s="8" t="s">
        <v>75</v>
      </c>
      <c r="B53" s="4" t="s">
        <v>311</v>
      </c>
      <c r="C53" s="11">
        <f>'State &amp; Local Govt.'!H41</f>
        <v>292639</v>
      </c>
      <c r="D53" s="11">
        <f>'State &amp; Local Govt.'!I41</f>
        <v>314350</v>
      </c>
      <c r="E53" s="11">
        <f>'State &amp; Local Govt.'!J41</f>
        <v>336055</v>
      </c>
      <c r="F53" s="11">
        <f>'State &amp; Local Govt.'!K41</f>
        <v>371580</v>
      </c>
      <c r="G53" s="11">
        <f>'State &amp; Local Govt.'!L41</f>
        <v>418307</v>
      </c>
      <c r="H53" s="11">
        <f>'State &amp; Local Govt.'!M41</f>
        <v>466001</v>
      </c>
      <c r="I53" s="11">
        <f>'State &amp; Local Govt.'!N41</f>
        <v>529820</v>
      </c>
      <c r="J53" s="11">
        <f>'State &amp; Local Govt.'!O41</f>
        <v>672790</v>
      </c>
      <c r="K53" s="11">
        <f>'State &amp; Local Govt.'!P41</f>
        <v>759771</v>
      </c>
      <c r="L53" s="11">
        <f>'State &amp; Local Govt.'!Q41</f>
        <v>827300</v>
      </c>
      <c r="M53" s="11">
        <f>'State &amp; Local Govt.'!R41</f>
        <v>888901</v>
      </c>
      <c r="N53" s="11">
        <f>'State &amp; Local Govt.'!S41</f>
        <v>949324</v>
      </c>
      <c r="O53" s="11">
        <f>'State &amp; Local Govt.'!T41</f>
        <v>997017</v>
      </c>
      <c r="P53" s="11">
        <f>'State &amp; Local Govt.'!U41</f>
        <v>1068640</v>
      </c>
      <c r="Q53" s="11">
        <f>'State &amp; Local Govt.'!V41</f>
        <v>1117944</v>
      </c>
      <c r="R53" s="11">
        <f>'State &amp; Local Govt.'!W41</f>
        <v>1118240</v>
      </c>
      <c r="S53" s="11">
        <f>'State &amp; Local Govt.'!X41</f>
        <v>1065000</v>
      </c>
      <c r="T53" s="11">
        <f>'State &amp; Local Govt.'!Y41</f>
        <v>1027422</v>
      </c>
      <c r="U53" s="11">
        <f>'State &amp; Local Govt.'!Z41</f>
        <v>1030278</v>
      </c>
      <c r="V53" s="11">
        <f>'State &amp; Local Govt.'!AA41</f>
        <v>1105653</v>
      </c>
      <c r="W53" s="11">
        <f>'State &amp; Local Govt.'!AB41</f>
        <v>1158483</v>
      </c>
      <c r="X53" s="11">
        <f>'State &amp; Local Govt.'!AC41</f>
        <v>1176256</v>
      </c>
      <c r="Y53" s="11">
        <f>'State &amp; Local Govt.'!AD41</f>
        <v>1244765</v>
      </c>
      <c r="Z53" s="11">
        <f>'State &amp; Local Govt.'!AE41</f>
        <v>1361363</v>
      </c>
      <c r="AA53" s="11">
        <f>'State &amp; Local Govt.'!AF41</f>
        <v>1514891</v>
      </c>
      <c r="AB53" s="11">
        <f>'State &amp; Local Govt.'!AG41</f>
        <v>2380403</v>
      </c>
      <c r="AC53" s="11">
        <f>'State &amp; Local Govt.'!AH41</f>
        <v>2568833</v>
      </c>
      <c r="AD53" s="11">
        <f>'State &amp; Local Govt.'!AI41</f>
        <v>2674099</v>
      </c>
      <c r="AE53" s="11">
        <f>'State &amp; Local Govt.'!AJ41</f>
        <v>2850519</v>
      </c>
      <c r="AF53" s="11">
        <f>'State &amp; Local Govt.'!AK41</f>
        <v>2936821</v>
      </c>
      <c r="AG53" s="11">
        <f>'State &amp; Local Govt.'!AL41</f>
        <v>2999442</v>
      </c>
      <c r="AH53" s="11">
        <f>'State &amp; Local Govt.'!AM41</f>
        <v>3089482</v>
      </c>
      <c r="AI53" s="11">
        <f>'State &amp; Local Govt.'!AN41</f>
        <v>3088484</v>
      </c>
      <c r="AJ53" s="11">
        <f>'State &amp; Local Govt.'!AO41</f>
        <v>3103111</v>
      </c>
      <c r="AK53" s="11">
        <f>'State &amp; Local Govt.'!AP41</f>
        <v>3077468</v>
      </c>
      <c r="AL53" s="11">
        <f>'State &amp; Local Govt.'!AQ41</f>
        <v>3019330</v>
      </c>
      <c r="AM53" s="11">
        <f>'State &amp; Local Govt.'!AR41</f>
        <v>3023978</v>
      </c>
      <c r="AN53" s="11">
        <f>'State &amp; Local Govt.'!AS41</f>
        <v>3041050</v>
      </c>
    </row>
    <row r="54" spans="1:40" outlineLevel="1">
      <c r="A54" s="8" t="s">
        <v>301</v>
      </c>
      <c r="B54" s="4" t="s">
        <v>297</v>
      </c>
      <c r="C54" s="11">
        <f>'State &amp; Local Govt.'!H42</f>
        <v>3867</v>
      </c>
      <c r="D54" s="11">
        <f>'State &amp; Local Govt.'!I42</f>
        <v>4025</v>
      </c>
      <c r="E54" s="11">
        <f>'State &amp; Local Govt.'!J42</f>
        <v>3995</v>
      </c>
      <c r="F54" s="11">
        <f>'State &amp; Local Govt.'!K42</f>
        <v>3848</v>
      </c>
      <c r="G54" s="11">
        <f>'State &amp; Local Govt.'!L42</f>
        <v>2483</v>
      </c>
      <c r="H54" s="11">
        <f>'State &amp; Local Govt.'!M42</f>
        <v>2264</v>
      </c>
      <c r="I54" s="11">
        <f>'State &amp; Local Govt.'!N42</f>
        <v>1278</v>
      </c>
      <c r="J54" s="11">
        <f>'State &amp; Local Govt.'!O42</f>
        <v>1196</v>
      </c>
      <c r="K54" s="11">
        <f>'State &amp; Local Govt.'!P42</f>
        <v>606</v>
      </c>
      <c r="L54" s="11">
        <f>'State &amp; Local Govt.'!Q42</f>
        <v>742</v>
      </c>
      <c r="M54" s="11">
        <f>'State &amp; Local Govt.'!R42</f>
        <v>403</v>
      </c>
      <c r="N54" s="11">
        <f>'State &amp; Local Govt.'!S42</f>
        <v>486</v>
      </c>
      <c r="O54" s="11">
        <f>'State &amp; Local Govt.'!T42</f>
        <v>487</v>
      </c>
      <c r="P54" s="11">
        <f>'State &amp; Local Govt.'!U42</f>
        <v>534</v>
      </c>
      <c r="Q54" s="11">
        <f>'State &amp; Local Govt.'!V42</f>
        <v>617</v>
      </c>
      <c r="R54" s="11">
        <f>'State &amp; Local Govt.'!W42</f>
        <v>845</v>
      </c>
      <c r="S54" s="11">
        <f>'State &amp; Local Govt.'!X42</f>
        <v>1131</v>
      </c>
      <c r="T54" s="11">
        <f>'State &amp; Local Govt.'!Y42</f>
        <v>1297</v>
      </c>
      <c r="U54" s="11">
        <f>'State &amp; Local Govt.'!Z42</f>
        <v>2059</v>
      </c>
      <c r="V54" s="11">
        <f>'State &amp; Local Govt.'!AA42</f>
        <v>2227</v>
      </c>
      <c r="W54" s="11">
        <f>'State &amp; Local Govt.'!AB42</f>
        <v>3241</v>
      </c>
      <c r="X54" s="11">
        <f>'State &amp; Local Govt.'!AC42</f>
        <v>2836</v>
      </c>
      <c r="Y54" s="11">
        <f>'State &amp; Local Govt.'!AD42</f>
        <v>1779</v>
      </c>
      <c r="Z54" s="11">
        <f>'State &amp; Local Govt.'!AE42</f>
        <v>822</v>
      </c>
      <c r="AA54" s="11">
        <f>'State &amp; Local Govt.'!AF42</f>
        <v>851</v>
      </c>
      <c r="AB54" s="11">
        <f>'State &amp; Local Govt.'!AG42</f>
        <v>8253</v>
      </c>
      <c r="AC54" s="11">
        <f>'State &amp; Local Govt.'!AH42</f>
        <v>1555</v>
      </c>
      <c r="AD54" s="11">
        <f>'State &amp; Local Govt.'!AI42</f>
        <v>1815</v>
      </c>
      <c r="AE54" s="11">
        <f>'State &amp; Local Govt.'!AJ42</f>
        <v>1431</v>
      </c>
      <c r="AF54" s="11">
        <f>'State &amp; Local Govt.'!AK42</f>
        <v>1318</v>
      </c>
      <c r="AG54" s="11">
        <f>'State &amp; Local Govt.'!AL42</f>
        <v>1049</v>
      </c>
      <c r="AH54" s="11">
        <f>'State &amp; Local Govt.'!AM42</f>
        <v>1680</v>
      </c>
      <c r="AI54" s="11">
        <f>'State &amp; Local Govt.'!AN42</f>
        <v>2214</v>
      </c>
      <c r="AJ54" s="11">
        <f>'State &amp; Local Govt.'!AO42</f>
        <v>745</v>
      </c>
      <c r="AK54" s="11">
        <f>'State &amp; Local Govt.'!AP42</f>
        <v>2253</v>
      </c>
      <c r="AL54" s="11">
        <f>'State &amp; Local Govt.'!AQ42</f>
        <v>2363</v>
      </c>
      <c r="AM54" s="11">
        <f>'State &amp; Local Govt.'!AR42</f>
        <v>2220</v>
      </c>
      <c r="AN54" s="11">
        <f>'State &amp; Local Govt.'!AS42</f>
        <v>2444</v>
      </c>
    </row>
    <row r="55" spans="1:40" outlineLevel="1">
      <c r="A55" s="8" t="s">
        <v>622</v>
      </c>
      <c r="B55" s="4" t="s">
        <v>242</v>
      </c>
      <c r="C55" s="11">
        <f>'Federal Govt.'!F65</f>
        <v>3063</v>
      </c>
      <c r="D55" s="11">
        <f>'Federal Govt.'!G65</f>
        <v>2724</v>
      </c>
      <c r="E55" s="11">
        <f>'Federal Govt.'!H65</f>
        <v>2445</v>
      </c>
      <c r="F55" s="11">
        <f>'Federal Govt.'!I65</f>
        <v>2256</v>
      </c>
      <c r="G55" s="11">
        <f>'Federal Govt.'!J65</f>
        <v>2133</v>
      </c>
      <c r="H55" s="11">
        <f>'Federal Govt.'!K65</f>
        <v>2068</v>
      </c>
      <c r="I55" s="11">
        <f>'Federal Govt.'!L65</f>
        <v>2028</v>
      </c>
      <c r="J55" s="11">
        <f>'Federal Govt.'!M65</f>
        <v>2372</v>
      </c>
      <c r="K55" s="11">
        <f>'Federal Govt.'!N65</f>
        <v>2849</v>
      </c>
      <c r="L55" s="11">
        <f>'Federal Govt.'!O65</f>
        <v>12176</v>
      </c>
      <c r="M55" s="11">
        <f>'Federal Govt.'!P65</f>
        <v>25342</v>
      </c>
      <c r="N55" s="11">
        <f>'Federal Govt.'!Q65</f>
        <v>32603</v>
      </c>
      <c r="O55" s="11">
        <f>'Federal Govt.'!R65</f>
        <v>17602</v>
      </c>
      <c r="P55" s="11">
        <f>'Federal Govt.'!S65</f>
        <v>18119</v>
      </c>
      <c r="Q55" s="11">
        <f>'Federal Govt.'!T65</f>
        <v>24654</v>
      </c>
      <c r="R55" s="11">
        <f>'Federal Govt.'!U65</f>
        <v>28162</v>
      </c>
      <c r="S55" s="11">
        <f>'Federal Govt.'!V65</f>
        <v>26940</v>
      </c>
      <c r="T55" s="11">
        <f>'Federal Govt.'!W65</f>
        <v>27437</v>
      </c>
      <c r="U55" s="11">
        <f>'Federal Govt.'!X65</f>
        <v>26089</v>
      </c>
      <c r="V55" s="11">
        <f>'Federal Govt.'!Y65</f>
        <v>25455</v>
      </c>
      <c r="W55" s="11">
        <f>'Federal Govt.'!Z65</f>
        <v>28276</v>
      </c>
      <c r="X55" s="11">
        <f>'Federal Govt.'!AA65</f>
        <v>27621</v>
      </c>
      <c r="Y55" s="11">
        <f>'Federal Govt.'!AB65</f>
        <v>26960</v>
      </c>
      <c r="Z55" s="11">
        <f>'Federal Govt.'!AC65</f>
        <v>27170</v>
      </c>
      <c r="AA55" s="11">
        <f>'Federal Govt.'!AD65</f>
        <v>27023</v>
      </c>
      <c r="AB55" s="11">
        <f>'Federal Govt.'!AE65</f>
        <v>24183</v>
      </c>
      <c r="AC55" s="11">
        <f>'Federal Govt.'!AF65</f>
        <v>23636</v>
      </c>
      <c r="AD55" s="11">
        <f>'Federal Govt.'!AG65</f>
        <v>23385</v>
      </c>
      <c r="AE55" s="11">
        <f>'Federal Govt.'!AH65</f>
        <v>22953</v>
      </c>
      <c r="AF55" s="11">
        <f>'Federal Govt.'!AI65</f>
        <v>23098</v>
      </c>
      <c r="AG55" s="11">
        <f>'Federal Govt.'!AJ65</f>
        <v>23202</v>
      </c>
      <c r="AH55" s="11">
        <f>'Federal Govt.'!AK65</f>
        <v>23971</v>
      </c>
      <c r="AI55" s="11">
        <f>'Federal Govt.'!AL65</f>
        <v>24982</v>
      </c>
      <c r="AJ55" s="11">
        <f>'Federal Govt.'!AM65</f>
        <v>24394</v>
      </c>
      <c r="AK55" s="11">
        <f>'Federal Govt.'!AN65</f>
        <v>25098</v>
      </c>
      <c r="AL55" s="11">
        <f>'Federal Govt.'!AO65</f>
        <v>23857</v>
      </c>
      <c r="AM55" s="11">
        <f>'Federal Govt.'!AP65</f>
        <v>24095</v>
      </c>
      <c r="AN55" s="11">
        <f>'Federal Govt.'!AQ65</f>
        <v>24363</v>
      </c>
    </row>
    <row r="56" spans="1:40" outlineLevel="1">
      <c r="A56" s="8" t="s">
        <v>624</v>
      </c>
      <c r="B56" s="4" t="s">
        <v>243</v>
      </c>
      <c r="C56" s="11">
        <f>'Federal Govt.'!F68</f>
        <v>2007</v>
      </c>
      <c r="D56" s="11">
        <f>'Federal Govt.'!G68</f>
        <v>1849</v>
      </c>
      <c r="E56" s="11">
        <f>'Federal Govt.'!H68</f>
        <v>1725</v>
      </c>
      <c r="F56" s="11">
        <f>'Federal Govt.'!I68</f>
        <v>1187</v>
      </c>
      <c r="G56" s="11">
        <f>'Federal Govt.'!J68</f>
        <v>1187</v>
      </c>
      <c r="H56" s="11">
        <f>'Federal Govt.'!K68</f>
        <v>1187</v>
      </c>
      <c r="I56" s="11">
        <f>'Federal Govt.'!L68</f>
        <v>1187</v>
      </c>
      <c r="J56" s="11">
        <f>'Federal Govt.'!M68</f>
        <v>1187</v>
      </c>
      <c r="K56" s="11">
        <f>'Federal Govt.'!N68</f>
        <v>1052</v>
      </c>
      <c r="L56" s="11">
        <f>'Federal Govt.'!O68</f>
        <v>0</v>
      </c>
      <c r="M56" s="11">
        <f>'Federal Govt.'!P68</f>
        <v>0</v>
      </c>
      <c r="N56" s="11">
        <f>'Federal Govt.'!Q68</f>
        <v>0</v>
      </c>
      <c r="O56" s="11">
        <f>'Federal Govt.'!R68</f>
        <v>0</v>
      </c>
      <c r="P56" s="11">
        <f>'Federal Govt.'!S68</f>
        <v>0</v>
      </c>
      <c r="Q56" s="11">
        <f>'Federal Govt.'!T68</f>
        <v>0</v>
      </c>
      <c r="R56" s="11">
        <f>'Federal Govt.'!U68</f>
        <v>0</v>
      </c>
      <c r="S56" s="11">
        <f>'Federal Govt.'!V68</f>
        <v>0</v>
      </c>
      <c r="T56" s="11">
        <f>'Federal Govt.'!W68</f>
        <v>0</v>
      </c>
      <c r="U56" s="11">
        <f>'Federal Govt.'!X68</f>
        <v>0</v>
      </c>
      <c r="V56" s="11">
        <f>'Federal Govt.'!Y68</f>
        <v>0</v>
      </c>
      <c r="W56" s="11">
        <f>'Federal Govt.'!Z68</f>
        <v>0</v>
      </c>
      <c r="X56" s="11">
        <f>'Federal Govt.'!AA68</f>
        <v>0</v>
      </c>
      <c r="Y56" s="11">
        <f>'Federal Govt.'!AB68</f>
        <v>0</v>
      </c>
      <c r="Z56" s="11">
        <f>'Federal Govt.'!AC68</f>
        <v>0</v>
      </c>
      <c r="AA56" s="11">
        <f>'Federal Govt.'!AD68</f>
        <v>0</v>
      </c>
      <c r="AB56" s="11">
        <f>'Federal Govt.'!AE68</f>
        <v>0</v>
      </c>
      <c r="AC56" s="11">
        <f>'Federal Govt.'!AF68</f>
        <v>0</v>
      </c>
      <c r="AD56" s="11">
        <f>'Federal Govt.'!AG68</f>
        <v>0</v>
      </c>
      <c r="AE56" s="11">
        <f>'Federal Govt.'!AH68</f>
        <v>0</v>
      </c>
      <c r="AF56" s="11">
        <f>'Federal Govt.'!AI68</f>
        <v>0</v>
      </c>
      <c r="AG56" s="11">
        <f>'Federal Govt.'!AJ68</f>
        <v>0</v>
      </c>
      <c r="AH56" s="11">
        <f>'Federal Govt.'!AK68</f>
        <v>0</v>
      </c>
      <c r="AI56" s="11">
        <f>'Federal Govt.'!AL68</f>
        <v>0</v>
      </c>
      <c r="AJ56" s="11">
        <f>'Federal Govt.'!AM68</f>
        <v>0</v>
      </c>
      <c r="AK56" s="11">
        <f>'Federal Govt.'!AN68</f>
        <v>0</v>
      </c>
      <c r="AL56" s="11">
        <f>'Federal Govt.'!AO68</f>
        <v>0</v>
      </c>
      <c r="AM56" s="11">
        <f>'Federal Govt.'!AP68</f>
        <v>0</v>
      </c>
      <c r="AN56" s="11">
        <f>'Federal Govt.'!AQ68</f>
        <v>0</v>
      </c>
    </row>
    <row r="57" spans="1:40">
      <c r="A57" s="7" t="s">
        <v>13</v>
      </c>
      <c r="B57" s="4" t="s">
        <v>400</v>
      </c>
      <c r="C57" s="11">
        <f>'Federal Govt.'!F69+'State &amp; Local Govt.'!H43-'Federal Govt.'!F90</f>
        <v>913108</v>
      </c>
      <c r="D57" s="11">
        <f>'Federal Govt.'!G69+'State &amp; Local Govt.'!I43-'Federal Govt.'!G90</f>
        <v>1016031</v>
      </c>
      <c r="E57" s="11">
        <f>'Federal Govt.'!H69+'State &amp; Local Govt.'!J43-'Federal Govt.'!H90</f>
        <v>1104342</v>
      </c>
      <c r="F57" s="11">
        <f>'Federal Govt.'!I69+'State &amp; Local Govt.'!K43-'Federal Govt.'!I90</f>
        <v>1270038</v>
      </c>
      <c r="G57" s="11">
        <f>'Federal Govt.'!J69+'State &amp; Local Govt.'!L43-'Federal Govt.'!J90</f>
        <v>1520234</v>
      </c>
      <c r="H57" s="11">
        <f>'Federal Govt.'!K69+'State &amp; Local Govt.'!M43-'Federal Govt.'!K90</f>
        <v>1735103</v>
      </c>
      <c r="I57" s="11">
        <f>'Federal Govt.'!L69+'State &amp; Local Govt.'!N43-'Federal Govt.'!L90</f>
        <v>1992169</v>
      </c>
      <c r="J57" s="11">
        <f>'Federal Govt.'!M69+'State &amp; Local Govt.'!O43-'Federal Govt.'!M90</f>
        <v>2304171</v>
      </c>
      <c r="K57" s="11">
        <f>'Federal Govt.'!N69+'State &amp; Local Govt.'!P43-'Federal Govt.'!N90</f>
        <v>2513511</v>
      </c>
      <c r="L57" s="11">
        <f>'Federal Govt.'!O69+'State &amp; Local Govt.'!Q43-'Federal Govt.'!O90</f>
        <v>2770612</v>
      </c>
      <c r="M57" s="11">
        <f>'Federal Govt.'!P69+'State &amp; Local Govt.'!R43-'Federal Govt.'!P90</f>
        <v>3000987</v>
      </c>
      <c r="N57" s="11">
        <f>'Federal Govt.'!Q69+'State &amp; Local Govt.'!S43-'Federal Govt.'!Q90</f>
        <v>3267718</v>
      </c>
      <c r="O57" s="11">
        <f>'Federal Govt.'!R69+'State &amp; Local Govt.'!T43-'Federal Govt.'!R90</f>
        <v>3605135</v>
      </c>
      <c r="P57" s="11">
        <f>'Federal Govt.'!S69+'State &amp; Local Govt.'!U43-'Federal Govt.'!S90</f>
        <v>4028608</v>
      </c>
      <c r="Q57" s="11">
        <f>'Federal Govt.'!T69+'State &amp; Local Govt.'!V43-'Federal Govt.'!T90</f>
        <v>4359089</v>
      </c>
      <c r="R57" s="11">
        <f>'Federal Govt.'!U69+'State &amp; Local Govt.'!W43-'Federal Govt.'!U90</f>
        <v>4617099</v>
      </c>
      <c r="S57" s="11">
        <f>'Federal Govt.'!V69+'State &amp; Local Govt.'!X43-'Federal Govt.'!V90</f>
        <v>4866866</v>
      </c>
      <c r="T57" s="11">
        <f>'Federal Govt.'!W69+'State &amp; Local Govt.'!Y43-'Federal Govt.'!W90</f>
        <v>5033782</v>
      </c>
      <c r="U57" s="11">
        <f>'Federal Govt.'!X69+'State &amp; Local Govt.'!Z43-'Federal Govt.'!X90</f>
        <v>5144869</v>
      </c>
      <c r="V57" s="11">
        <f>'Federal Govt.'!Y69+'State &amp; Local Govt.'!AA43-'Federal Govt.'!Y90</f>
        <v>5172409</v>
      </c>
      <c r="W57" s="11">
        <f>'Federal Govt.'!Z69+'State &amp; Local Govt.'!AB43-'Federal Govt.'!Z90</f>
        <v>5153258</v>
      </c>
      <c r="X57" s="11">
        <f>'Federal Govt.'!AA69+'State &amp; Local Govt.'!AC43-'Federal Govt.'!AA90</f>
        <v>4978712</v>
      </c>
      <c r="Y57" s="11">
        <f>'Federal Govt.'!AB69+'State &amp; Local Govt.'!AD43-'Federal Govt.'!AB90</f>
        <v>4983560</v>
      </c>
      <c r="Z57" s="11">
        <f>'Federal Govt.'!AC69+'State &amp; Local Govt.'!AE43-'Federal Govt.'!AC90</f>
        <v>5338113</v>
      </c>
      <c r="AA57" s="11">
        <f>'Federal Govt.'!AD69+'State &amp; Local Govt.'!AF43-'Federal Govt.'!AD90</f>
        <v>5862304</v>
      </c>
      <c r="AB57" s="11">
        <f>'Federal Govt.'!AE69+'State &amp; Local Govt.'!AG43-'Federal Govt.'!AE90</f>
        <v>7113444</v>
      </c>
      <c r="AC57" s="11">
        <f>'Federal Govt.'!AF69+'State &amp; Local Govt.'!AH43-'Federal Govt.'!AF90</f>
        <v>7520564</v>
      </c>
      <c r="AD57" s="11">
        <f>'Federal Govt.'!AG69+'State &amp; Local Govt.'!AI43-'Federal Govt.'!AG90</f>
        <v>7848489</v>
      </c>
      <c r="AE57" s="11">
        <f>'Federal Govt.'!AH69+'State &amp; Local Govt.'!AJ43-'Federal Govt.'!AH90</f>
        <v>8150153</v>
      </c>
      <c r="AF57" s="11">
        <f>'Federal Govt.'!AI69+'State &amp; Local Govt.'!AK43-'Federal Govt.'!AI90</f>
        <v>9087482</v>
      </c>
      <c r="AG57" s="11">
        <f>'Federal Govt.'!AJ69+'State &amp; Local Govt.'!AL43-'Federal Govt.'!AJ90</f>
        <v>10974146</v>
      </c>
      <c r="AH57" s="11">
        <f>'Federal Govt.'!AK69+'State &amp; Local Govt.'!AM43-'Federal Govt.'!AK90</f>
        <v>12604794</v>
      </c>
      <c r="AI57" s="11">
        <f>'Federal Govt.'!AL69+'State &amp; Local Govt.'!AN43-'Federal Govt.'!AL90</f>
        <v>13809721</v>
      </c>
      <c r="AJ57" s="11">
        <f>'Federal Govt.'!AM69+'State &amp; Local Govt.'!AO43-'Federal Govt.'!AM90</f>
        <v>15013284</v>
      </c>
      <c r="AK57" s="11">
        <f>'Federal Govt.'!AN69+'State &amp; Local Govt.'!AP43-'Federal Govt.'!AN90</f>
        <v>15638998</v>
      </c>
      <c r="AL57" s="11">
        <f>'Federal Govt.'!AO69+'State &amp; Local Govt.'!AQ43-'Federal Govt.'!AO90</f>
        <v>16561388</v>
      </c>
      <c r="AM57" s="11">
        <f>'Federal Govt.'!AP69+'State &amp; Local Govt.'!AR43-'Federal Govt.'!AP90</f>
        <v>16783384</v>
      </c>
      <c r="AN57" s="11">
        <f>'Federal Govt.'!AQ69+'State &amp; Local Govt.'!AS43-'Federal Govt.'!AQ90</f>
        <v>17998838</v>
      </c>
    </row>
    <row r="58" spans="1:40">
      <c r="A58" s="7" t="s">
        <v>62</v>
      </c>
      <c r="B58" s="4" t="s">
        <v>252</v>
      </c>
      <c r="C58" s="11">
        <f>'Federal Govt.'!F70</f>
        <v>680</v>
      </c>
      <c r="D58" s="11">
        <f>'Federal Govt.'!G70</f>
        <v>572</v>
      </c>
      <c r="E58" s="11">
        <f>'Federal Govt.'!H70</f>
        <v>465</v>
      </c>
      <c r="F58" s="11">
        <f>'Federal Govt.'!I70</f>
        <v>353</v>
      </c>
      <c r="G58" s="11">
        <f>'Federal Govt.'!J70</f>
        <v>261</v>
      </c>
      <c r="H58" s="11">
        <f>'Federal Govt.'!K70</f>
        <v>152</v>
      </c>
      <c r="I58" s="11">
        <f>'Federal Govt.'!L70</f>
        <v>83</v>
      </c>
      <c r="J58" s="11">
        <f>'Federal Govt.'!M70</f>
        <v>40</v>
      </c>
      <c r="K58" s="11">
        <f>'Federal Govt.'!N70</f>
        <v>22</v>
      </c>
      <c r="L58" s="11">
        <f>'Federal Govt.'!O70</f>
        <v>20</v>
      </c>
      <c r="M58" s="11">
        <f>'Federal Govt.'!P70</f>
        <v>13</v>
      </c>
      <c r="N58" s="11">
        <f>'Federal Govt.'!Q70</f>
        <v>10</v>
      </c>
      <c r="O58" s="11">
        <f>'Federal Govt.'!R70</f>
        <v>10</v>
      </c>
      <c r="P58" s="11">
        <f>'Federal Govt.'!S70</f>
        <v>8</v>
      </c>
      <c r="Q58" s="11">
        <f>'Federal Govt.'!T70</f>
        <v>7</v>
      </c>
      <c r="R58" s="11">
        <f>'Federal Govt.'!U70</f>
        <v>6</v>
      </c>
      <c r="S58" s="11">
        <f>'Federal Govt.'!V70</f>
        <v>6</v>
      </c>
      <c r="T58" s="11">
        <f>'Federal Govt.'!W70</f>
        <v>4</v>
      </c>
      <c r="U58" s="11">
        <f>'Federal Govt.'!X70</f>
        <v>0</v>
      </c>
      <c r="V58" s="11">
        <f>'Federal Govt.'!Y70</f>
        <v>0</v>
      </c>
      <c r="W58" s="11">
        <f>'Federal Govt.'!Z70</f>
        <v>0</v>
      </c>
      <c r="X58" s="11">
        <f>'Federal Govt.'!AA70</f>
        <v>0</v>
      </c>
      <c r="Y58" s="11">
        <f>'Federal Govt.'!AB70</f>
        <v>0</v>
      </c>
      <c r="Z58" s="11">
        <f>'Federal Govt.'!AC70</f>
        <v>0</v>
      </c>
      <c r="AA58" s="11">
        <f>'Federal Govt.'!AD70</f>
        <v>0</v>
      </c>
      <c r="AB58" s="11">
        <f>'Federal Govt.'!AE70</f>
        <v>0</v>
      </c>
      <c r="AC58" s="11">
        <f>'Federal Govt.'!AF70</f>
        <v>0</v>
      </c>
      <c r="AD58" s="11">
        <f>'Federal Govt.'!AG70</f>
        <v>0</v>
      </c>
      <c r="AE58" s="11">
        <f>'Federal Govt.'!AH70</f>
        <v>0</v>
      </c>
      <c r="AF58" s="11">
        <f>'Federal Govt.'!AI70</f>
        <v>0</v>
      </c>
      <c r="AG58" s="11">
        <f>'Federal Govt.'!AJ70</f>
        <v>0</v>
      </c>
      <c r="AH58" s="11">
        <f>'Federal Govt.'!AK70</f>
        <v>0</v>
      </c>
      <c r="AI58" s="11">
        <f>'Federal Govt.'!AL70</f>
        <v>0</v>
      </c>
      <c r="AJ58" s="11">
        <f>'Federal Govt.'!AM70</f>
        <v>0</v>
      </c>
      <c r="AK58" s="11">
        <f>'Federal Govt.'!AN70</f>
        <v>0</v>
      </c>
      <c r="AL58" s="11">
        <f>'Federal Govt.'!AO70</f>
        <v>0</v>
      </c>
      <c r="AM58" s="11">
        <f>'Federal Govt.'!AP70</f>
        <v>0</v>
      </c>
      <c r="AN58" s="11">
        <f>'Federal Govt.'!AQ70</f>
        <v>0</v>
      </c>
    </row>
    <row r="59" spans="1:40">
      <c r="A59" s="7" t="s">
        <v>24</v>
      </c>
      <c r="B59" s="4" t="s">
        <v>398</v>
      </c>
      <c r="C59" s="11">
        <f>'Federal Govt.'!F71+'State &amp; Local Govt.'!H45</f>
        <v>81521</v>
      </c>
      <c r="D59" s="11">
        <f>'Federal Govt.'!G71+'State &amp; Local Govt.'!I45</f>
        <v>88378</v>
      </c>
      <c r="E59" s="11">
        <f>'Federal Govt.'!H71+'State &amp; Local Govt.'!J45</f>
        <v>95858</v>
      </c>
      <c r="F59" s="11">
        <f>'Federal Govt.'!I71+'State &amp; Local Govt.'!K45</f>
        <v>106068</v>
      </c>
      <c r="G59" s="11">
        <f>'Federal Govt.'!J71+'State &amp; Local Govt.'!L45</f>
        <v>117168</v>
      </c>
      <c r="H59" s="11">
        <f>'Federal Govt.'!K71+'State &amp; Local Govt.'!M45</f>
        <v>132726</v>
      </c>
      <c r="I59" s="11">
        <f>'Federal Govt.'!L71+'State &amp; Local Govt.'!N45</f>
        <v>149904</v>
      </c>
      <c r="J59" s="11">
        <f>'Federal Govt.'!M71+'State &amp; Local Govt.'!O45</f>
        <v>173974</v>
      </c>
      <c r="K59" s="11">
        <f>'Federal Govt.'!N71+'State &amp; Local Govt.'!P45</f>
        <v>191475</v>
      </c>
      <c r="L59" s="11">
        <f>'Federal Govt.'!O71+'State &amp; Local Govt.'!Q45</f>
        <v>209658</v>
      </c>
      <c r="M59" s="11">
        <f>'Federal Govt.'!P71+'State &amp; Local Govt.'!R45</f>
        <v>230289</v>
      </c>
      <c r="N59" s="11">
        <f>'Federal Govt.'!Q71+'State &amp; Local Govt.'!S45</f>
        <v>241800</v>
      </c>
      <c r="O59" s="11">
        <f>'Federal Govt.'!R71+'State &amp; Local Govt.'!T45</f>
        <v>249226</v>
      </c>
      <c r="P59" s="11">
        <f>'Federal Govt.'!S71+'State &amp; Local Govt.'!U45</f>
        <v>259467</v>
      </c>
      <c r="Q59" s="11">
        <f>'Federal Govt.'!T71+'State &amp; Local Govt.'!V45</f>
        <v>276130</v>
      </c>
      <c r="R59" s="11">
        <f>'Federal Govt.'!U71+'State &amp; Local Govt.'!W45</f>
        <v>290840</v>
      </c>
      <c r="S59" s="11">
        <f>'Federal Govt.'!V71+'State &amp; Local Govt.'!X45</f>
        <v>303621</v>
      </c>
      <c r="T59" s="11">
        <f>'Federal Govt.'!W71+'State &amp; Local Govt.'!Y45</f>
        <v>321934</v>
      </c>
      <c r="U59" s="11">
        <f>'Federal Govt.'!X71+'State &amp; Local Govt.'!Z45</f>
        <v>334410</v>
      </c>
      <c r="V59" s="11">
        <f>'Federal Govt.'!Y71+'State &amp; Local Govt.'!AA45</f>
        <v>347654</v>
      </c>
      <c r="W59" s="11">
        <f>'Federal Govt.'!Z71+'State &amp; Local Govt.'!AB45</f>
        <v>369905</v>
      </c>
      <c r="X59" s="11">
        <f>'Federal Govt.'!AA71+'State &amp; Local Govt.'!AC45</f>
        <v>404186</v>
      </c>
      <c r="Y59" s="11">
        <f>'Federal Govt.'!AB71+'State &amp; Local Govt.'!AD45</f>
        <v>433752</v>
      </c>
      <c r="Z59" s="11">
        <f>'Federal Govt.'!AC71+'State &amp; Local Govt.'!AE45</f>
        <v>461470</v>
      </c>
      <c r="AA59" s="11">
        <f>'Federal Govt.'!AD71+'State &amp; Local Govt.'!AF45</f>
        <v>546672</v>
      </c>
      <c r="AB59" s="11">
        <f>'Federal Govt.'!AE71+'State &amp; Local Govt.'!AG45</f>
        <v>606089</v>
      </c>
      <c r="AC59" s="11">
        <f>'Federal Govt.'!AF71+'State &amp; Local Govt.'!AH45</f>
        <v>665264</v>
      </c>
      <c r="AD59" s="11">
        <f>'Federal Govt.'!AG71+'State &amp; Local Govt.'!AI45</f>
        <v>713077</v>
      </c>
      <c r="AE59" s="11">
        <f>'Federal Govt.'!AH71+'State &amp; Local Govt.'!AJ45</f>
        <v>773790</v>
      </c>
      <c r="AF59" s="11">
        <f>'Federal Govt.'!AI71+'State &amp; Local Govt.'!AK45</f>
        <v>857004</v>
      </c>
      <c r="AG59" s="11">
        <f>'Federal Govt.'!AJ71+'State &amp; Local Govt.'!AL45</f>
        <v>832219</v>
      </c>
      <c r="AH59" s="11">
        <f>'Federal Govt.'!AK71+'State &amp; Local Govt.'!AM45</f>
        <v>863360</v>
      </c>
      <c r="AI59" s="11">
        <f>'Federal Govt.'!AL71+'State &amp; Local Govt.'!AN45</f>
        <v>913375</v>
      </c>
      <c r="AJ59" s="11">
        <f>'Federal Govt.'!AM71+'State &amp; Local Govt.'!AO45</f>
        <v>962692</v>
      </c>
      <c r="AK59" s="11">
        <f>'Federal Govt.'!AN71+'State &amp; Local Govt.'!AP45</f>
        <v>1018943</v>
      </c>
      <c r="AL59" s="11">
        <f>'Federal Govt.'!AO71+'State &amp; Local Govt.'!AQ45</f>
        <v>1061861</v>
      </c>
      <c r="AM59" s="11">
        <f>'Federal Govt.'!AP71+'State &amp; Local Govt.'!AR45</f>
        <v>1111317</v>
      </c>
      <c r="AN59" s="11">
        <f>'Federal Govt.'!AQ71+'State &amp; Local Govt.'!AS45</f>
        <v>1165564</v>
      </c>
    </row>
    <row r="60" spans="1:40">
      <c r="A60" s="7" t="s">
        <v>58</v>
      </c>
      <c r="B60" s="4" t="s">
        <v>255</v>
      </c>
      <c r="C60" s="11">
        <f>'Federal Govt.'!F72</f>
        <v>12359</v>
      </c>
      <c r="D60" s="11">
        <f>'Federal Govt.'!G72</f>
        <v>12860</v>
      </c>
      <c r="E60" s="11">
        <f>'Federal Govt.'!H72</f>
        <v>13473</v>
      </c>
      <c r="F60" s="11">
        <f>'Federal Govt.'!I72</f>
        <v>14242</v>
      </c>
      <c r="G60" s="11">
        <f>'Federal Govt.'!J72</f>
        <v>15164</v>
      </c>
      <c r="H60" s="11">
        <f>'Federal Govt.'!K72</f>
        <v>16230</v>
      </c>
      <c r="I60" s="11">
        <f>'Federal Govt.'!L72</f>
        <v>17282</v>
      </c>
      <c r="J60" s="11">
        <f>'Federal Govt.'!M72</f>
        <v>18428</v>
      </c>
      <c r="K60" s="11">
        <f>'Federal Govt.'!N72</f>
        <v>20518</v>
      </c>
      <c r="L60" s="11">
        <f>'Federal Govt.'!O72</f>
        <v>20654</v>
      </c>
      <c r="M60" s="11">
        <f>'Federal Govt.'!P72</f>
        <v>21790</v>
      </c>
      <c r="N60" s="11">
        <f>'Federal Govt.'!Q72</f>
        <v>22985</v>
      </c>
      <c r="O60" s="11">
        <f>'Federal Govt.'!R72</f>
        <v>24118</v>
      </c>
      <c r="P60" s="11">
        <f>'Federal Govt.'!S72</f>
        <v>25454</v>
      </c>
      <c r="Q60" s="11">
        <f>'Federal Govt.'!T72</f>
        <v>26941</v>
      </c>
      <c r="R60" s="11">
        <f>'Federal Govt.'!U72</f>
        <v>28405</v>
      </c>
      <c r="S60" s="11">
        <f>'Federal Govt.'!V72</f>
        <v>29445</v>
      </c>
      <c r="T60" s="11">
        <f>'Federal Govt.'!W72</f>
        <v>30648</v>
      </c>
      <c r="U60" s="11">
        <f>'Federal Govt.'!X72</f>
        <v>31763</v>
      </c>
      <c r="V60" s="11">
        <f>'Federal Govt.'!Y72</f>
        <v>33099</v>
      </c>
      <c r="W60" s="11">
        <f>'Federal Govt.'!Z72</f>
        <v>34455</v>
      </c>
      <c r="X60" s="11">
        <f>'Federal Govt.'!AA72</f>
        <v>35958</v>
      </c>
      <c r="Y60" s="11">
        <f>'Federal Govt.'!AB72</f>
        <v>37155</v>
      </c>
      <c r="Z60" s="11">
        <f>'Federal Govt.'!AC72</f>
        <v>38684</v>
      </c>
      <c r="AA60" s="11">
        <f>'Federal Govt.'!AD72</f>
        <v>39930</v>
      </c>
      <c r="AB60" s="11">
        <f>'Federal Govt.'!AE72</f>
        <v>40994</v>
      </c>
      <c r="AC60" s="11">
        <f>'Federal Govt.'!AF72</f>
        <v>42055</v>
      </c>
      <c r="AD60" s="11">
        <f>'Federal Govt.'!AG72</f>
        <v>43470</v>
      </c>
      <c r="AE60" s="11">
        <f>'Federal Govt.'!AH72</f>
        <v>45116</v>
      </c>
      <c r="AF60" s="11">
        <f>'Federal Govt.'!AI72</f>
        <v>46054</v>
      </c>
      <c r="AG60" s="11">
        <f>'Federal Govt.'!AJ72</f>
        <v>47239</v>
      </c>
      <c r="AH60" s="11">
        <f>'Federal Govt.'!AK72</f>
        <v>48092</v>
      </c>
      <c r="AI60" s="11">
        <f>'Federal Govt.'!AL72</f>
        <v>49498</v>
      </c>
      <c r="AJ60" s="11">
        <f>'Federal Govt.'!AM72</f>
        <v>50381</v>
      </c>
      <c r="AK60" s="11">
        <f>'Federal Govt.'!AN72</f>
        <v>50357</v>
      </c>
      <c r="AL60" s="11">
        <f>'Federal Govt.'!AO72</f>
        <v>50911</v>
      </c>
      <c r="AM60" s="11">
        <f>'Federal Govt.'!AP72</f>
        <v>50822</v>
      </c>
      <c r="AN60" s="11">
        <f>'Federal Govt.'!AQ72</f>
        <v>51261</v>
      </c>
    </row>
    <row r="61" spans="1:40">
      <c r="A61" s="7" t="s">
        <v>59</v>
      </c>
      <c r="B61" s="4" t="s">
        <v>257</v>
      </c>
      <c r="C61" s="11">
        <f>'Federal Govt.'!F73</f>
        <v>0</v>
      </c>
      <c r="D61" s="11">
        <f>'Federal Govt.'!G73</f>
        <v>0</v>
      </c>
      <c r="E61" s="11">
        <f>'Federal Govt.'!H73</f>
        <v>0</v>
      </c>
      <c r="F61" s="11">
        <f>'Federal Govt.'!I73</f>
        <v>0</v>
      </c>
      <c r="G61" s="11">
        <f>'Federal Govt.'!J73</f>
        <v>0</v>
      </c>
      <c r="H61" s="11">
        <f>'Federal Govt.'!K73</f>
        <v>0</v>
      </c>
      <c r="I61" s="11">
        <f>'Federal Govt.'!L73</f>
        <v>0</v>
      </c>
      <c r="J61" s="11">
        <f>'Federal Govt.'!M73</f>
        <v>0</v>
      </c>
      <c r="K61" s="11">
        <f>'Federal Govt.'!N73</f>
        <v>962</v>
      </c>
      <c r="L61" s="11">
        <f>'Federal Govt.'!O73</f>
        <v>3583</v>
      </c>
      <c r="M61" s="11">
        <f>'Federal Govt.'!P73</f>
        <v>7483</v>
      </c>
      <c r="N61" s="11">
        <f>'Federal Govt.'!Q73</f>
        <v>7437</v>
      </c>
      <c r="O61" s="11">
        <f>'Federal Govt.'!R73</f>
        <v>6705</v>
      </c>
      <c r="P61" s="11">
        <f>'Federal Govt.'!S73</f>
        <v>6631</v>
      </c>
      <c r="Q61" s="11">
        <f>'Federal Govt.'!T73</f>
        <v>6548</v>
      </c>
      <c r="R61" s="11">
        <f>'Federal Govt.'!U73</f>
        <v>6640</v>
      </c>
      <c r="S61" s="11">
        <f>'Federal Govt.'!V73</f>
        <v>6618</v>
      </c>
      <c r="T61" s="11">
        <f>'Federal Govt.'!W73</f>
        <v>7174</v>
      </c>
      <c r="U61" s="11">
        <f>'Federal Govt.'!X73</f>
        <v>4192</v>
      </c>
      <c r="V61" s="11">
        <f>'Federal Govt.'!Y73</f>
        <v>6700</v>
      </c>
      <c r="W61" s="11">
        <f>'Federal Govt.'!Z73</f>
        <v>6701</v>
      </c>
      <c r="X61" s="11">
        <f>'Federal Govt.'!AA73</f>
        <v>6554</v>
      </c>
      <c r="Y61" s="11">
        <f>'Federal Govt.'!AB73</f>
        <v>6392</v>
      </c>
      <c r="Z61" s="11">
        <f>'Federal Govt.'!AC73</f>
        <v>6203</v>
      </c>
      <c r="AA61" s="11">
        <f>'Federal Govt.'!AD73</f>
        <v>6000</v>
      </c>
      <c r="AB61" s="11">
        <f>'Federal Govt.'!AE73</f>
        <v>5780</v>
      </c>
      <c r="AC61" s="11">
        <f>'Federal Govt.'!AF73</f>
        <v>5550</v>
      </c>
      <c r="AD61" s="11">
        <f>'Federal Govt.'!AG73</f>
        <v>5296</v>
      </c>
      <c r="AE61" s="11">
        <f>'Federal Govt.'!AH73</f>
        <v>5015</v>
      </c>
      <c r="AF61" s="11">
        <f>'Federal Govt.'!AI73</f>
        <v>4404</v>
      </c>
      <c r="AG61" s="11">
        <f>'Federal Govt.'!AJ73</f>
        <v>4069</v>
      </c>
      <c r="AH61" s="11">
        <f>'Federal Govt.'!AK73</f>
        <v>3704</v>
      </c>
      <c r="AI61" s="11">
        <f>'Federal Govt.'!AL73</f>
        <v>3307</v>
      </c>
      <c r="AJ61" s="11">
        <f>'Federal Govt.'!AM73</f>
        <v>2873</v>
      </c>
      <c r="AK61" s="11">
        <f>'Federal Govt.'!AN73</f>
        <v>2402</v>
      </c>
      <c r="AL61" s="11">
        <f>'Federal Govt.'!AO73</f>
        <v>1888</v>
      </c>
      <c r="AM61" s="11">
        <f>'Federal Govt.'!AP73</f>
        <v>1329</v>
      </c>
      <c r="AN61" s="11">
        <f>'Federal Govt.'!AQ73</f>
        <v>722</v>
      </c>
    </row>
    <row r="62" spans="1:40" outlineLevel="1">
      <c r="A62" s="8" t="s">
        <v>131</v>
      </c>
      <c r="B62" s="4" t="s">
        <v>258</v>
      </c>
      <c r="C62" s="11">
        <f>'Federal Govt.'!F74</f>
        <v>0</v>
      </c>
      <c r="D62" s="11">
        <f>'Federal Govt.'!G74</f>
        <v>0</v>
      </c>
      <c r="E62" s="11">
        <f>'Federal Govt.'!H74</f>
        <v>0</v>
      </c>
      <c r="F62" s="11">
        <f>'Federal Govt.'!I74</f>
        <v>0</v>
      </c>
      <c r="G62" s="11">
        <f>'Federal Govt.'!J74</f>
        <v>0</v>
      </c>
      <c r="H62" s="11">
        <f>'Federal Govt.'!K74</f>
        <v>0</v>
      </c>
      <c r="I62" s="11">
        <f>'Federal Govt.'!L74</f>
        <v>0</v>
      </c>
      <c r="J62" s="11">
        <f>'Federal Govt.'!M74</f>
        <v>0</v>
      </c>
      <c r="K62" s="11">
        <f>'Federal Govt.'!N74</f>
        <v>0</v>
      </c>
      <c r="L62" s="11">
        <f>'Federal Govt.'!O74</f>
        <v>0</v>
      </c>
      <c r="M62" s="11">
        <f>'Federal Govt.'!P74</f>
        <v>0</v>
      </c>
      <c r="N62" s="11">
        <f>'Federal Govt.'!Q74</f>
        <v>0</v>
      </c>
      <c r="O62" s="11">
        <f>'Federal Govt.'!R74</f>
        <v>0</v>
      </c>
      <c r="P62" s="11">
        <f>'Federal Govt.'!S74</f>
        <v>0</v>
      </c>
      <c r="Q62" s="11">
        <f>'Federal Govt.'!T74</f>
        <v>0</v>
      </c>
      <c r="R62" s="11">
        <f>'Federal Govt.'!U74</f>
        <v>0</v>
      </c>
      <c r="S62" s="11">
        <f>'Federal Govt.'!V74</f>
        <v>0</v>
      </c>
      <c r="T62" s="11">
        <f>'Federal Govt.'!W74</f>
        <v>0</v>
      </c>
      <c r="U62" s="11">
        <f>'Federal Govt.'!X74</f>
        <v>0</v>
      </c>
      <c r="V62" s="11">
        <f>'Federal Govt.'!Y74</f>
        <v>0</v>
      </c>
      <c r="W62" s="11">
        <f>'Federal Govt.'!Z74</f>
        <v>0</v>
      </c>
      <c r="X62" s="11">
        <f>'Federal Govt.'!AA74</f>
        <v>0</v>
      </c>
      <c r="Y62" s="11">
        <f>'Federal Govt.'!AB74</f>
        <v>0</v>
      </c>
      <c r="Z62" s="11">
        <f>'Federal Govt.'!AC74</f>
        <v>0</v>
      </c>
      <c r="AA62" s="11">
        <f>'Federal Govt.'!AD74</f>
        <v>18445</v>
      </c>
      <c r="AB62" s="11">
        <f>'Federal Govt.'!AE74</f>
        <v>35864</v>
      </c>
      <c r="AC62" s="11">
        <f>'Federal Govt.'!AF74</f>
        <v>52873</v>
      </c>
      <c r="AD62" s="11">
        <f>'Federal Govt.'!AG74</f>
        <v>72740</v>
      </c>
      <c r="AE62" s="11">
        <f>'Federal Govt.'!AH74</f>
        <v>92191</v>
      </c>
      <c r="AF62" s="11">
        <f>'Federal Govt.'!AI74</f>
        <v>112726</v>
      </c>
      <c r="AG62" s="11">
        <f>'Federal Govt.'!AJ74</f>
        <v>126821</v>
      </c>
      <c r="AH62" s="11">
        <f>'Federal Govt.'!AK74</f>
        <v>142289</v>
      </c>
      <c r="AI62" s="11">
        <f>'Federal Govt.'!AL74</f>
        <v>161741</v>
      </c>
      <c r="AJ62" s="11">
        <f>'Federal Govt.'!AM74</f>
        <v>176113</v>
      </c>
      <c r="AK62" s="11">
        <f>'Federal Govt.'!AN74</f>
        <v>188664</v>
      </c>
      <c r="AL62" s="11">
        <f>'Federal Govt.'!AO74</f>
        <v>200372</v>
      </c>
      <c r="AM62" s="11">
        <f>'Federal Govt.'!AP74</f>
        <v>205793</v>
      </c>
      <c r="AN62" s="11">
        <f>'Federal Govt.'!AQ74</f>
        <v>213482</v>
      </c>
    </row>
    <row r="63" spans="1:40" outlineLevel="1">
      <c r="A63" s="8" t="s">
        <v>132</v>
      </c>
      <c r="B63" s="4" t="s">
        <v>259</v>
      </c>
      <c r="C63" s="11">
        <f>'Federal Govt.'!F75</f>
        <v>0</v>
      </c>
      <c r="D63" s="11">
        <f>'Federal Govt.'!G75</f>
        <v>0</v>
      </c>
      <c r="E63" s="11">
        <f>'Federal Govt.'!H75</f>
        <v>0</v>
      </c>
      <c r="F63" s="11">
        <f>'Federal Govt.'!I75</f>
        <v>0</v>
      </c>
      <c r="G63" s="11">
        <f>'Federal Govt.'!J75</f>
        <v>0</v>
      </c>
      <c r="H63" s="11">
        <f>'Federal Govt.'!K75</f>
        <v>0</v>
      </c>
      <c r="I63" s="11">
        <f>'Federal Govt.'!L75</f>
        <v>0</v>
      </c>
      <c r="J63" s="11">
        <f>'Federal Govt.'!M75</f>
        <v>0</v>
      </c>
      <c r="K63" s="11">
        <f>'Federal Govt.'!N75</f>
        <v>0</v>
      </c>
      <c r="L63" s="11">
        <f>'Federal Govt.'!O75</f>
        <v>0</v>
      </c>
      <c r="M63" s="11">
        <f>'Federal Govt.'!P75</f>
        <v>0</v>
      </c>
      <c r="N63" s="11">
        <f>'Federal Govt.'!Q75</f>
        <v>0</v>
      </c>
      <c r="O63" s="11">
        <f>'Federal Govt.'!R75</f>
        <v>0</v>
      </c>
      <c r="P63" s="11">
        <f>'Federal Govt.'!S75</f>
        <v>0</v>
      </c>
      <c r="Q63" s="11">
        <f>'Federal Govt.'!T75</f>
        <v>0</v>
      </c>
      <c r="R63" s="11">
        <f>'Federal Govt.'!U75</f>
        <v>0</v>
      </c>
      <c r="S63" s="11">
        <f>'Federal Govt.'!V75</f>
        <v>0</v>
      </c>
      <c r="T63" s="11">
        <f>'Federal Govt.'!W75</f>
        <v>0</v>
      </c>
      <c r="U63" s="11">
        <f>'Federal Govt.'!X75</f>
        <v>0</v>
      </c>
      <c r="V63" s="11">
        <f>'Federal Govt.'!Y75</f>
        <v>0</v>
      </c>
      <c r="W63" s="11">
        <f>'Federal Govt.'!Z75</f>
        <v>0</v>
      </c>
      <c r="X63" s="11">
        <f>'Federal Govt.'!AA75</f>
        <v>0</v>
      </c>
      <c r="Y63" s="11">
        <f>'Federal Govt.'!AB75</f>
        <v>0</v>
      </c>
      <c r="Z63" s="11">
        <f>'Federal Govt.'!AC75</f>
        <v>0</v>
      </c>
      <c r="AA63" s="11">
        <f>'Federal Govt.'!AD75</f>
        <v>0</v>
      </c>
      <c r="AB63" s="11">
        <f>'Federal Govt.'!AE75</f>
        <v>0</v>
      </c>
      <c r="AC63" s="11">
        <f>'Federal Govt.'!AF75</f>
        <v>0</v>
      </c>
      <c r="AD63" s="11">
        <f>'Federal Govt.'!AG75</f>
        <v>0</v>
      </c>
      <c r="AE63" s="11">
        <f>'Federal Govt.'!AH75</f>
        <v>25491</v>
      </c>
      <c r="AF63" s="11">
        <f>'Federal Govt.'!AI75</f>
        <v>32293</v>
      </c>
      <c r="AG63" s="11">
        <f>'Federal Govt.'!AJ75</f>
        <v>35115</v>
      </c>
      <c r="AH63" s="11">
        <f>'Federal Govt.'!AK75</f>
        <v>42115</v>
      </c>
      <c r="AI63" s="11">
        <f>'Federal Govt.'!AL75</f>
        <v>43707</v>
      </c>
      <c r="AJ63" s="11">
        <f>'Federal Govt.'!AM75</f>
        <v>45347</v>
      </c>
      <c r="AK63" s="11">
        <f>'Federal Govt.'!AN75</f>
        <v>42324</v>
      </c>
      <c r="AL63" s="11">
        <f>'Federal Govt.'!AO75</f>
        <v>48467</v>
      </c>
      <c r="AM63" s="11">
        <f>'Federal Govt.'!AP75</f>
        <v>45236</v>
      </c>
      <c r="AN63" s="11">
        <f>'Federal Govt.'!AQ75</f>
        <v>51495</v>
      </c>
    </row>
    <row r="64" spans="1:40">
      <c r="A64" s="7" t="s">
        <v>25</v>
      </c>
      <c r="B64" s="4" t="s">
        <v>260</v>
      </c>
      <c r="C64" s="11">
        <f>'Federal Govt.'!F76</f>
        <v>0</v>
      </c>
      <c r="D64" s="11">
        <f>'Federal Govt.'!G76</f>
        <v>0</v>
      </c>
      <c r="E64" s="11">
        <f>'Federal Govt.'!H76</f>
        <v>0</v>
      </c>
      <c r="F64" s="11">
        <f>'Federal Govt.'!I76</f>
        <v>0</v>
      </c>
      <c r="G64" s="11">
        <f>'Federal Govt.'!J76</f>
        <v>0</v>
      </c>
      <c r="H64" s="11">
        <f>'Federal Govt.'!K76</f>
        <v>0</v>
      </c>
      <c r="I64" s="11">
        <f>'Federal Govt.'!L76</f>
        <v>0</v>
      </c>
      <c r="J64" s="11">
        <f>'Federal Govt.'!M76</f>
        <v>0</v>
      </c>
      <c r="K64" s="11">
        <f>'Federal Govt.'!N76</f>
        <v>0</v>
      </c>
      <c r="L64" s="11">
        <f>'Federal Govt.'!O76</f>
        <v>0</v>
      </c>
      <c r="M64" s="11">
        <f>'Federal Govt.'!P76</f>
        <v>0</v>
      </c>
      <c r="N64" s="11">
        <f>'Federal Govt.'!Q76</f>
        <v>0</v>
      </c>
      <c r="O64" s="11">
        <f>'Federal Govt.'!R76</f>
        <v>0</v>
      </c>
      <c r="P64" s="11">
        <f>'Federal Govt.'!S76</f>
        <v>0</v>
      </c>
      <c r="Q64" s="11">
        <f>'Federal Govt.'!T76</f>
        <v>0</v>
      </c>
      <c r="R64" s="11">
        <f>'Federal Govt.'!U76</f>
        <v>0</v>
      </c>
      <c r="S64" s="11">
        <f>'Federal Govt.'!V76</f>
        <v>0</v>
      </c>
      <c r="T64" s="11">
        <f>'Federal Govt.'!W76</f>
        <v>0</v>
      </c>
      <c r="U64" s="11">
        <f>'Federal Govt.'!X76</f>
        <v>0</v>
      </c>
      <c r="V64" s="11">
        <f>'Federal Govt.'!Y76</f>
        <v>0</v>
      </c>
      <c r="W64" s="11">
        <f>'Federal Govt.'!Z76</f>
        <v>0</v>
      </c>
      <c r="X64" s="11">
        <f>'Federal Govt.'!AA76</f>
        <v>0</v>
      </c>
      <c r="Y64" s="11">
        <f>'Federal Govt.'!AB76</f>
        <v>0</v>
      </c>
      <c r="Z64" s="11">
        <f>'Federal Govt.'!AC76</f>
        <v>0</v>
      </c>
      <c r="AA64" s="11">
        <f>'Federal Govt.'!AD76</f>
        <v>18445</v>
      </c>
      <c r="AB64" s="11">
        <f>'Federal Govt.'!AE76</f>
        <v>35864</v>
      </c>
      <c r="AC64" s="11">
        <f>'Federal Govt.'!AF76</f>
        <v>52873</v>
      </c>
      <c r="AD64" s="11">
        <f>'Federal Govt.'!AG76</f>
        <v>72740</v>
      </c>
      <c r="AE64" s="11">
        <f>'Federal Govt.'!AH76</f>
        <v>117682</v>
      </c>
      <c r="AF64" s="11">
        <f>'Federal Govt.'!AI76</f>
        <v>145019</v>
      </c>
      <c r="AG64" s="11">
        <f>'Federal Govt.'!AJ76</f>
        <v>161936</v>
      </c>
      <c r="AH64" s="11">
        <f>'Federal Govt.'!AK76</f>
        <v>184404</v>
      </c>
      <c r="AI64" s="11">
        <f>'Federal Govt.'!AL76</f>
        <v>205448</v>
      </c>
      <c r="AJ64" s="11">
        <f>'Federal Govt.'!AM76</f>
        <v>221460</v>
      </c>
      <c r="AK64" s="11">
        <f>'Federal Govt.'!AN76</f>
        <v>230988</v>
      </c>
      <c r="AL64" s="11">
        <f>'Federal Govt.'!AO76</f>
        <v>248839</v>
      </c>
      <c r="AM64" s="11">
        <f>'Federal Govt.'!AP76</f>
        <v>251029</v>
      </c>
      <c r="AN64" s="11">
        <f>'Federal Govt.'!AQ76</f>
        <v>264977</v>
      </c>
    </row>
    <row r="65" spans="1:40">
      <c r="A65" s="7" t="s">
        <v>272</v>
      </c>
      <c r="B65" s="4" t="s">
        <v>401</v>
      </c>
      <c r="C65" s="11">
        <f>'Federal Govt.'!F78+'State &amp; Local Govt.'!H46</f>
        <v>613022</v>
      </c>
      <c r="D65" s="11">
        <f>'Federal Govt.'!G78+'State &amp; Local Govt.'!I46</f>
        <v>647058</v>
      </c>
      <c r="E65" s="11">
        <f>'Federal Govt.'!H78+'State &amp; Local Govt.'!J46</f>
        <v>679725</v>
      </c>
      <c r="F65" s="11">
        <f>'Federal Govt.'!I78+'State &amp; Local Govt.'!K46</f>
        <v>728951</v>
      </c>
      <c r="G65" s="11">
        <f>'Federal Govt.'!J78+'State &amp; Local Govt.'!L46</f>
        <v>740581</v>
      </c>
      <c r="H65" s="11">
        <f>'Federal Govt.'!K78+'State &amp; Local Govt.'!M46</f>
        <v>779480</v>
      </c>
      <c r="I65" s="11">
        <f>'Federal Govt.'!L78+'State &amp; Local Govt.'!N46</f>
        <v>791000</v>
      </c>
      <c r="J65" s="11">
        <f>'Federal Govt.'!M78+'State &amp; Local Govt.'!O46</f>
        <v>798437</v>
      </c>
      <c r="K65" s="11">
        <f>'Federal Govt.'!N78+'State &amp; Local Govt.'!P46</f>
        <v>777260</v>
      </c>
      <c r="L65" s="11">
        <f>'Federal Govt.'!O78+'State &amp; Local Govt.'!Q46</f>
        <v>823016</v>
      </c>
      <c r="M65" s="11">
        <f>'Federal Govt.'!P78+'State &amp; Local Govt.'!R46</f>
        <v>854892</v>
      </c>
      <c r="N65" s="11">
        <f>'Federal Govt.'!Q78+'State &amp; Local Govt.'!S46</f>
        <v>917583</v>
      </c>
      <c r="O65" s="11">
        <f>'Federal Govt.'!R78+'State &amp; Local Govt.'!T46</f>
        <v>956321</v>
      </c>
      <c r="P65" s="11">
        <f>'Federal Govt.'!S78+'State &amp; Local Govt.'!U46</f>
        <v>1049602</v>
      </c>
      <c r="Q65" s="11">
        <f>'Federal Govt.'!T78+'State &amp; Local Govt.'!V46</f>
        <v>1102546</v>
      </c>
      <c r="R65" s="11">
        <f>'Federal Govt.'!U78+'State &amp; Local Govt.'!W46</f>
        <v>1168066</v>
      </c>
      <c r="S65" s="11">
        <f>'Federal Govt.'!V78+'State &amp; Local Govt.'!X46</f>
        <v>1124151</v>
      </c>
      <c r="T65" s="11">
        <f>'Federal Govt.'!W78+'State &amp; Local Govt.'!Y46</f>
        <v>1062827</v>
      </c>
      <c r="U65" s="11">
        <f>'Federal Govt.'!X78+'State &amp; Local Govt.'!Z46</f>
        <v>935627</v>
      </c>
      <c r="V65" s="11">
        <f>'Federal Govt.'!Y78+'State &amp; Local Govt.'!AA46</f>
        <v>780598</v>
      </c>
      <c r="W65" s="11">
        <f>'Federal Govt.'!Z78+'State &amp; Local Govt.'!AB46</f>
        <v>712213</v>
      </c>
      <c r="X65" s="11">
        <f>'Federal Govt.'!AA78+'State &amp; Local Govt.'!AC46</f>
        <v>707073</v>
      </c>
      <c r="Y65" s="11">
        <f>'Federal Govt.'!AB78+'State &amp; Local Govt.'!AD46</f>
        <v>1027143</v>
      </c>
      <c r="Z65" s="11">
        <f>'Federal Govt.'!AC78+'State &amp; Local Govt.'!AE46</f>
        <v>1386041</v>
      </c>
      <c r="AA65" s="11">
        <f>'Federal Govt.'!AD78+'State &amp; Local Govt.'!AF46</f>
        <v>1677918</v>
      </c>
      <c r="AB65" s="11">
        <f>'Federal Govt.'!AE78+'State &amp; Local Govt.'!AG46</f>
        <v>1647162</v>
      </c>
      <c r="AC65" s="11">
        <f>'Federal Govt.'!AF78+'State &amp; Local Govt.'!AH46</f>
        <v>1833386</v>
      </c>
      <c r="AD65" s="11">
        <f>'Federal Govt.'!AG78+'State &amp; Local Govt.'!AI46</f>
        <v>1838009</v>
      </c>
      <c r="AE65" s="11">
        <f>'Federal Govt.'!AH78+'State &amp; Local Govt.'!AJ46</f>
        <v>1726152</v>
      </c>
      <c r="AF65" s="11">
        <f>'Federal Govt.'!AI78+'State &amp; Local Govt.'!AK46</f>
        <v>2128559</v>
      </c>
      <c r="AG65" s="11">
        <f>'Federal Govt.'!AJ78+'State &amp; Local Govt.'!AL46</f>
        <v>3100778</v>
      </c>
      <c r="AH65" s="11">
        <f>'Federal Govt.'!AK78+'State &amp; Local Govt.'!AM46</f>
        <v>3301740</v>
      </c>
      <c r="AI65" s="11">
        <f>'Federal Govt.'!AL78+'State &amp; Local Govt.'!AN46</f>
        <v>3292303</v>
      </c>
      <c r="AJ65" s="11">
        <f>'Federal Govt.'!AM78+'State &amp; Local Govt.'!AO46</f>
        <v>3550330</v>
      </c>
      <c r="AK65" s="11">
        <f>'Federal Govt.'!AN78+'State &amp; Local Govt.'!AP46</f>
        <v>3718106</v>
      </c>
      <c r="AL65" s="11">
        <f>'Federal Govt.'!AO78+'State &amp; Local Govt.'!AQ46</f>
        <v>3311065</v>
      </c>
      <c r="AM65" s="11">
        <f>'Federal Govt.'!AP78+'State &amp; Local Govt.'!AR46</f>
        <v>3801568</v>
      </c>
      <c r="AN65" s="11">
        <f>'Federal Govt.'!AQ78+'State &amp; Local Govt.'!AS46</f>
        <v>3805068</v>
      </c>
    </row>
    <row r="66" spans="1:40">
      <c r="A66" s="7" t="s">
        <v>314</v>
      </c>
      <c r="B66" s="4" t="s">
        <v>402</v>
      </c>
      <c r="C66" s="11">
        <f>'Federal Govt.'!F79+'State &amp; Local Govt.'!H47-'Federal Govt.'!F91</f>
        <v>145463</v>
      </c>
      <c r="D66" s="11">
        <f>'Federal Govt.'!G79+'State &amp; Local Govt.'!I47-'Federal Govt.'!G91</f>
        <v>159718</v>
      </c>
      <c r="E66" s="11">
        <f>'Federal Govt.'!H79+'State &amp; Local Govt.'!J47-'Federal Govt.'!H91</f>
        <v>180881</v>
      </c>
      <c r="F66" s="11">
        <f>'Federal Govt.'!I79+'State &amp; Local Govt.'!K47-'Federal Govt.'!I91</f>
        <v>193239</v>
      </c>
      <c r="G66" s="11">
        <f>'Federal Govt.'!J79+'State &amp; Local Govt.'!L47-'Federal Govt.'!J91</f>
        <v>243084</v>
      </c>
      <c r="H66" s="11">
        <f>'Federal Govt.'!K79+'State &amp; Local Govt.'!M47-'Federal Govt.'!K91</f>
        <v>254485</v>
      </c>
      <c r="I66" s="11">
        <f>'Federal Govt.'!L79+'State &amp; Local Govt.'!N47-'Federal Govt.'!L91</f>
        <v>293171</v>
      </c>
      <c r="J66" s="11">
        <f>'Federal Govt.'!M79+'State &amp; Local Govt.'!O47-'Federal Govt.'!M91</f>
        <v>343266</v>
      </c>
      <c r="K66" s="11">
        <f>'Federal Govt.'!N79+'State &amp; Local Govt.'!P47-'Federal Govt.'!N91</f>
        <v>411971</v>
      </c>
      <c r="L66" s="11">
        <f>'Federal Govt.'!O79+'State &amp; Local Govt.'!Q47-'Federal Govt.'!O91</f>
        <v>428051</v>
      </c>
      <c r="M66" s="11">
        <f>'Federal Govt.'!P79+'State &amp; Local Govt.'!R47-'Federal Govt.'!P91</f>
        <v>513142</v>
      </c>
      <c r="N66" s="11">
        <f>'Federal Govt.'!Q79+'State &amp; Local Govt.'!S47-'Federal Govt.'!Q91</f>
        <v>569141</v>
      </c>
      <c r="O66" s="11">
        <f>'Federal Govt.'!R79+'State &amp; Local Govt.'!T47-'Federal Govt.'!R91</f>
        <v>640163</v>
      </c>
      <c r="P66" s="11">
        <f>'Federal Govt.'!S79+'State &amp; Local Govt.'!U47-'Federal Govt.'!S91</f>
        <v>687374</v>
      </c>
      <c r="Q66" s="11">
        <f>'Federal Govt.'!T79+'State &amp; Local Govt.'!V47-'Federal Govt.'!T91</f>
        <v>787489</v>
      </c>
      <c r="R66" s="11">
        <f>'Federal Govt.'!U79+'State &amp; Local Govt.'!W47-'Federal Govt.'!U91</f>
        <v>846066</v>
      </c>
      <c r="S66" s="11">
        <f>'Federal Govt.'!V79+'State &amp; Local Govt.'!X47-'Federal Govt.'!V91</f>
        <v>1032050</v>
      </c>
      <c r="T66" s="11">
        <f>'Federal Govt.'!W79+'State &amp; Local Govt.'!Y47-'Federal Govt.'!W91</f>
        <v>1233023</v>
      </c>
      <c r="U66" s="11">
        <f>'Federal Govt.'!X79+'State &amp; Local Govt.'!Z47-'Federal Govt.'!X91</f>
        <v>1474239</v>
      </c>
      <c r="V66" s="11">
        <f>'Federal Govt.'!Y79+'State &amp; Local Govt.'!AA47-'Federal Govt.'!Y91</f>
        <v>1786379</v>
      </c>
      <c r="W66" s="11">
        <f>'Federal Govt.'!Z79+'State &amp; Local Govt.'!AB47-'Federal Govt.'!Z91</f>
        <v>2021549</v>
      </c>
      <c r="X66" s="11">
        <f>'Federal Govt.'!AA79+'State &amp; Local Govt.'!AC47-'Federal Govt.'!AA91</f>
        <v>2227136</v>
      </c>
      <c r="Y66" s="11">
        <f>'Federal Govt.'!AB79+'State &amp; Local Govt.'!AD47-'Federal Govt.'!AB91</f>
        <v>2128919</v>
      </c>
      <c r="Z66" s="11">
        <f>'Federal Govt.'!AC79+'State &amp; Local Govt.'!AE47-'Federal Govt.'!AC91</f>
        <v>2001984</v>
      </c>
      <c r="AA66" s="11">
        <f>'Federal Govt.'!AD79+'State &amp; Local Govt.'!AF47-'Federal Govt.'!AD91</f>
        <v>1973173</v>
      </c>
      <c r="AB66" s="11">
        <f>'Federal Govt.'!AE79+'State &amp; Local Govt.'!AG47-'Federal Govt.'!AE91</f>
        <v>2346364</v>
      </c>
      <c r="AC66" s="11">
        <f>'Federal Govt.'!AF79+'State &amp; Local Govt.'!AH47-'Federal Govt.'!AF91</f>
        <v>2498598</v>
      </c>
      <c r="AD66" s="11">
        <f>'Federal Govt.'!AG79+'State &amp; Local Govt.'!AI47-'Federal Govt.'!AG91</f>
        <v>2788114</v>
      </c>
      <c r="AE66" s="11">
        <f>'Federal Govt.'!AH79+'State &amp; Local Govt.'!AJ47-'Federal Govt.'!AH91</f>
        <v>3183139</v>
      </c>
      <c r="AF66" s="11">
        <f>'Federal Govt.'!AI79+'State &amp; Local Govt.'!AK47-'Federal Govt.'!AI91</f>
        <v>3016596</v>
      </c>
      <c r="AG66" s="11">
        <f>'Federal Govt.'!AJ79+'State &amp; Local Govt.'!AL47-'Federal Govt.'!AJ91</f>
        <v>2281763</v>
      </c>
      <c r="AH66" s="11">
        <f>'Federal Govt.'!AK79+'State &amp; Local Govt.'!AM47-'Federal Govt.'!AK91</f>
        <v>2491374</v>
      </c>
      <c r="AI66" s="11">
        <f>'Federal Govt.'!AL79+'State &amp; Local Govt.'!AN47-'Federal Govt.'!AL91</f>
        <v>2860433</v>
      </c>
      <c r="AJ66" s="11">
        <f>'Federal Govt.'!AM79+'State &amp; Local Govt.'!AO47-'Federal Govt.'!AM91</f>
        <v>2793750</v>
      </c>
      <c r="AK66" s="11">
        <f>'Federal Govt.'!AN79+'State &amp; Local Govt.'!AP47-'Federal Govt.'!AN91</f>
        <v>3069715</v>
      </c>
      <c r="AL66" s="11">
        <f>'Federal Govt.'!AO79+'State &amp; Local Govt.'!AQ47-'Federal Govt.'!AO91</f>
        <v>3466863</v>
      </c>
      <c r="AM66" s="11">
        <f>'Federal Govt.'!AP79+'State &amp; Local Govt.'!AR47-'Federal Govt.'!AP91</f>
        <v>3610144</v>
      </c>
      <c r="AN66" s="11">
        <f>'Federal Govt.'!AQ79+'State &amp; Local Govt.'!AS47-'Federal Govt.'!AQ91</f>
        <v>3539167</v>
      </c>
    </row>
    <row r="67" spans="1:40">
      <c r="A67" s="21" t="s">
        <v>2</v>
      </c>
      <c r="B67" s="22" t="s">
        <v>405</v>
      </c>
      <c r="C67" s="23">
        <f>'Federal Govt.'!F80+'State &amp; Local Govt.'!H48-'Federal Govt.'!F90-'State &amp; Local Govt.'!H44-'Federal Govt.'!F91</f>
        <v>1782390</v>
      </c>
      <c r="D67" s="23">
        <f>'Federal Govt.'!G80+'State &amp; Local Govt.'!I48-'Federal Govt.'!G90-'State &amp; Local Govt.'!I44-'Federal Govt.'!G91</f>
        <v>1944115</v>
      </c>
      <c r="E67" s="23">
        <f>'Federal Govt.'!H80+'State &amp; Local Govt.'!J48-'Federal Govt.'!H90-'State &amp; Local Govt.'!J44-'Federal Govt.'!H91</f>
        <v>2095044</v>
      </c>
      <c r="F67" s="23">
        <f>'Federal Govt.'!I80+'State &amp; Local Govt.'!K48-'Federal Govt.'!I90-'State &amp; Local Govt.'!K44-'Federal Govt.'!I91</f>
        <v>2334127</v>
      </c>
      <c r="G67" s="23">
        <f>'Federal Govt.'!J80+'State &amp; Local Govt.'!L48-'Federal Govt.'!J90-'State &amp; Local Govt.'!L44-'Federal Govt.'!J91</f>
        <v>2658529</v>
      </c>
      <c r="H67" s="23">
        <f>'Federal Govt.'!K80+'State &amp; Local Govt.'!M48-'Federal Govt.'!K90-'State &amp; Local Govt.'!M44-'Federal Govt.'!K91</f>
        <v>2940428</v>
      </c>
      <c r="I67" s="23">
        <f>'Federal Govt.'!L80+'State &amp; Local Govt.'!N48-'Federal Govt.'!L90-'State &amp; Local Govt.'!N44-'Federal Govt.'!L91</f>
        <v>3266673</v>
      </c>
      <c r="J67" s="23">
        <f>'Federal Govt.'!M80+'State &amp; Local Govt.'!O48-'Federal Govt.'!M90-'State &amp; Local Govt.'!O44-'Federal Govt.'!M91</f>
        <v>3662926</v>
      </c>
      <c r="K67" s="23">
        <f>'Federal Govt.'!N80+'State &amp; Local Govt.'!P48-'Federal Govt.'!N90-'State &amp; Local Govt.'!P44-'Federal Govt.'!N91</f>
        <v>3941112</v>
      </c>
      <c r="L67" s="23">
        <f>'Federal Govt.'!O80+'State &amp; Local Govt.'!Q48-'Federal Govt.'!O90-'State &amp; Local Govt.'!Q44-'Federal Govt.'!O91</f>
        <v>4281508</v>
      </c>
      <c r="M67" s="23">
        <f>'Federal Govt.'!P80+'State &amp; Local Govt.'!R48-'Federal Govt.'!P90-'State &amp; Local Govt.'!R44-'Federal Govt.'!P91</f>
        <v>4658550</v>
      </c>
      <c r="N67" s="23">
        <f>'Federal Govt.'!Q80+'State &amp; Local Govt.'!S48-'Federal Govt.'!Q90-'State &amp; Local Govt.'!S44-'Federal Govt.'!Q91</f>
        <v>5057728</v>
      </c>
      <c r="O67" s="23">
        <f>'Federal Govt.'!R80+'State &amp; Local Govt.'!T48-'Federal Govt.'!R90-'State &amp; Local Govt.'!T44-'Federal Govt.'!R91</f>
        <v>5514569</v>
      </c>
      <c r="P67" s="23">
        <f>'Federal Govt.'!S80+'State &amp; Local Govt.'!U48-'Federal Govt.'!S90-'State &amp; Local Govt.'!U44-'Federal Govt.'!S91</f>
        <v>6090811</v>
      </c>
      <c r="Q67" s="23">
        <f>'Federal Govt.'!T80+'State &amp; Local Govt.'!V48-'Federal Govt.'!T90-'State &amp; Local Govt.'!V44-'Federal Govt.'!T91</f>
        <v>6590501</v>
      </c>
      <c r="R67" s="23">
        <f>'Federal Govt.'!U80+'State &amp; Local Govt.'!W48-'Federal Govt.'!U90-'State &amp; Local Govt.'!W44-'Federal Govt.'!U91</f>
        <v>6989806</v>
      </c>
      <c r="S67" s="23">
        <f>'Federal Govt.'!V80+'State &amp; Local Govt.'!X48-'Federal Govt.'!V90-'State &amp; Local Govt.'!X44-'Federal Govt.'!V91</f>
        <v>7398504</v>
      </c>
      <c r="T67" s="23">
        <f>'Federal Govt.'!W80+'State &amp; Local Govt.'!Y48-'Federal Govt.'!W90-'State &amp; Local Govt.'!Y44-'Federal Govt.'!W91</f>
        <v>7725028</v>
      </c>
      <c r="U67" s="23">
        <f>'Federal Govt.'!X80+'State &amp; Local Govt.'!Z48-'Federal Govt.'!X90-'State &amp; Local Govt.'!Z44-'Federal Govt.'!X91</f>
        <v>7960315</v>
      </c>
      <c r="V67" s="23">
        <f>'Federal Govt.'!Y80+'State &amp; Local Govt.'!AA48-'Federal Govt.'!Y90-'State &amp; Local Govt.'!AA44-'Federal Govt.'!Y91</f>
        <v>8162644</v>
      </c>
      <c r="W67" s="23">
        <f>'Federal Govt.'!Z80+'State &amp; Local Govt.'!AB48-'Federal Govt.'!Z90-'State &amp; Local Govt.'!AB44-'Federal Govt.'!Z91</f>
        <v>8332982</v>
      </c>
      <c r="X67" s="23">
        <f>'Federal Govt.'!AA80+'State &amp; Local Govt.'!AC48-'Federal Govt.'!AA90-'State &amp; Local Govt.'!AC44-'Federal Govt.'!AA91</f>
        <v>8392359</v>
      </c>
      <c r="Y67" s="23">
        <f>'Federal Govt.'!AB80+'State &amp; Local Govt.'!AD48-'Federal Govt.'!AB90-'State &amp; Local Govt.'!AD44-'Federal Govt.'!AB91</f>
        <v>8649899</v>
      </c>
      <c r="Z67" s="23">
        <f>'Federal Govt.'!AC80+'State &amp; Local Govt.'!AE48-'Federal Govt.'!AC90-'State &amp; Local Govt.'!AE44-'Federal Govt.'!AC91</f>
        <v>9266626</v>
      </c>
      <c r="AA67" s="23">
        <f>'Federal Govt.'!AD80+'State &amp; Local Govt.'!AF48-'Federal Govt.'!AD90-'State &amp; Local Govt.'!AF44-'Federal Govt.'!AD91</f>
        <v>10159662</v>
      </c>
      <c r="AB67" s="23">
        <f>'Federal Govt.'!AE80+'State &amp; Local Govt.'!AG48-'Federal Govt.'!AE90-'State &amp; Local Govt.'!AG44-'Federal Govt.'!AE91</f>
        <v>11831767</v>
      </c>
      <c r="AC67" s="23">
        <f>'Federal Govt.'!AF80+'State &amp; Local Govt.'!AH48-'Federal Govt.'!AF90-'State &amp; Local Govt.'!AH44-'Federal Govt.'!AF91</f>
        <v>12654993</v>
      </c>
      <c r="AD67" s="23">
        <f>'Federal Govt.'!AG80+'State &amp; Local Govt.'!AI48-'Federal Govt.'!AG90-'State &amp; Local Govt.'!AI44-'Federal Govt.'!AG91</f>
        <v>13346694</v>
      </c>
      <c r="AE67" s="23">
        <f>'Federal Govt.'!AH80+'State &amp; Local Govt.'!AJ48-'Federal Govt.'!AH90-'State &amp; Local Govt.'!AJ44-'Federal Govt.'!AH91</f>
        <v>14038358</v>
      </c>
      <c r="AF67" s="23">
        <f>'Federal Govt.'!AI80+'State &amp; Local Govt.'!AK48-'Federal Govt.'!AI90-'State &amp; Local Govt.'!AK44-'Federal Govt.'!AI91</f>
        <v>15321690</v>
      </c>
      <c r="AG67" s="23">
        <f>'Federal Govt.'!AJ80+'State &amp; Local Govt.'!AL48-'Federal Govt.'!AJ90-'State &amp; Local Govt.'!AL44-'Federal Govt.'!AJ91</f>
        <v>17489602</v>
      </c>
      <c r="AH67" s="23">
        <f>'Federal Govt.'!AK80+'State &amp; Local Govt.'!AM48-'Federal Govt.'!AK90-'State &amp; Local Govt.'!AM44-'Federal Govt.'!AK91</f>
        <v>19583549</v>
      </c>
      <c r="AI67" s="23">
        <f>'Federal Govt.'!AL80+'State &amp; Local Govt.'!AN48-'Federal Govt.'!AL90-'State &amp; Local Govt.'!AN44-'Federal Govt.'!AL91</f>
        <v>21220358</v>
      </c>
      <c r="AJ67" s="23">
        <f>'Federal Govt.'!AM80+'State &amp; Local Govt.'!AO48-'Federal Govt.'!AM90-'State &amp; Local Govt.'!AO44-'Federal Govt.'!AM91</f>
        <v>22680356</v>
      </c>
      <c r="AK67" s="23">
        <f>'Federal Govt.'!AN80+'State &amp; Local Govt.'!AP48-'Federal Govt.'!AN90-'State &amp; Local Govt.'!AP44-'Federal Govt.'!AN91</f>
        <v>23814459</v>
      </c>
      <c r="AL67" s="23">
        <f>'Federal Govt.'!AO80+'State &amp; Local Govt.'!AQ48-'Federal Govt.'!AO90-'State &amp; Local Govt.'!AQ44-'Federal Govt.'!AO91</f>
        <v>24785696</v>
      </c>
      <c r="AM67" s="23">
        <f>'Federal Govt.'!AP80+'State &amp; Local Govt.'!AR48-'Federal Govt.'!AP90-'State &amp; Local Govt.'!AR44-'Federal Govt.'!AP91</f>
        <v>25689690</v>
      </c>
      <c r="AN67" s="23">
        <f>'Federal Govt.'!AQ80+'State &amp; Local Govt.'!AS48-'Federal Govt.'!AQ90-'State &amp; Local Govt.'!AS44-'Federal Govt.'!AQ91</f>
        <v>26905413</v>
      </c>
    </row>
    <row r="68" spans="1:40" ht="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1:40">
      <c r="A69" s="21" t="s">
        <v>3</v>
      </c>
      <c r="B69" s="22" t="s">
        <v>261</v>
      </c>
      <c r="C69" s="23">
        <f t="shared" ref="C69:AN69" si="1">C45-C67</f>
        <v>710929</v>
      </c>
      <c r="D69" s="23">
        <f t="shared" si="1"/>
        <v>904236</v>
      </c>
      <c r="E69" s="23">
        <f t="shared" si="1"/>
        <v>1090578</v>
      </c>
      <c r="F69" s="23">
        <f t="shared" si="1"/>
        <v>1110046</v>
      </c>
      <c r="G69" s="23">
        <f t="shared" si="1"/>
        <v>978769</v>
      </c>
      <c r="H69" s="23">
        <f t="shared" si="1"/>
        <v>857576</v>
      </c>
      <c r="I69" s="23">
        <f t="shared" si="1"/>
        <v>780140</v>
      </c>
      <c r="J69" s="23">
        <f t="shared" si="1"/>
        <v>677112</v>
      </c>
      <c r="K69" s="23">
        <f t="shared" si="1"/>
        <v>692052</v>
      </c>
      <c r="L69" s="23">
        <f t="shared" si="1"/>
        <v>603740</v>
      </c>
      <c r="M69" s="23">
        <f t="shared" si="1"/>
        <v>567712</v>
      </c>
      <c r="N69" s="23">
        <f t="shared" si="1"/>
        <v>508886</v>
      </c>
      <c r="O69" s="23">
        <f t="shared" si="1"/>
        <v>335789</v>
      </c>
      <c r="P69" s="23">
        <f t="shared" si="1"/>
        <v>37776</v>
      </c>
      <c r="Q69" s="23">
        <f t="shared" si="1"/>
        <v>-210349</v>
      </c>
      <c r="R69" s="23">
        <f t="shared" si="1"/>
        <v>-364165</v>
      </c>
      <c r="S69" s="23">
        <f t="shared" si="1"/>
        <v>-201321</v>
      </c>
      <c r="T69" s="23">
        <f t="shared" si="1"/>
        <v>-102850</v>
      </c>
      <c r="U69" s="23">
        <f t="shared" si="1"/>
        <v>300996</v>
      </c>
      <c r="V69" s="23">
        <f t="shared" si="1"/>
        <v>753530</v>
      </c>
      <c r="W69" s="23">
        <f t="shared" si="1"/>
        <v>1281443</v>
      </c>
      <c r="X69" s="23">
        <f t="shared" si="1"/>
        <v>1850375</v>
      </c>
      <c r="Y69" s="23">
        <f t="shared" si="1"/>
        <v>1863877</v>
      </c>
      <c r="Z69" s="23">
        <f t="shared" si="1"/>
        <v>1509383</v>
      </c>
      <c r="AA69" s="23">
        <f t="shared" si="1"/>
        <v>938810</v>
      </c>
      <c r="AB69" s="23">
        <f t="shared" si="1"/>
        <v>174786</v>
      </c>
      <c r="AC69" s="23">
        <f t="shared" si="1"/>
        <v>432907</v>
      </c>
      <c r="AD69" s="23">
        <f t="shared" si="1"/>
        <v>1022371</v>
      </c>
      <c r="AE69" s="23">
        <f t="shared" si="1"/>
        <v>1830768</v>
      </c>
      <c r="AF69" s="23">
        <f t="shared" si="1"/>
        <v>1344554</v>
      </c>
      <c r="AG69" s="23">
        <f t="shared" si="1"/>
        <v>-782807</v>
      </c>
      <c r="AH69" s="23">
        <f t="shared" si="1"/>
        <v>-2263406</v>
      </c>
      <c r="AI69" s="23">
        <f t="shared" si="1"/>
        <v>-3087930</v>
      </c>
      <c r="AJ69" s="23">
        <f t="shared" si="1"/>
        <v>-3930276</v>
      </c>
      <c r="AK69" s="23">
        <f t="shared" si="1"/>
        <v>-4319925</v>
      </c>
      <c r="AL69" s="23">
        <f t="shared" si="1"/>
        <v>-4277022</v>
      </c>
      <c r="AM69" s="23">
        <f t="shared" si="1"/>
        <v>-4581439</v>
      </c>
      <c r="AN69" s="23">
        <f t="shared" si="1"/>
        <v>-5292133</v>
      </c>
    </row>
    <row r="70" spans="1:40">
      <c r="A70" s="12" t="s">
        <v>649</v>
      </c>
      <c r="B70" s="13"/>
      <c r="C70" s="14"/>
      <c r="D70" s="14">
        <f>D69+D67</f>
        <v>2848351</v>
      </c>
      <c r="E70" s="14">
        <f t="shared" ref="E70:AN70" si="2">E69+E67</f>
        <v>3185622</v>
      </c>
      <c r="F70" s="14">
        <f t="shared" si="2"/>
        <v>3444173</v>
      </c>
      <c r="G70" s="14">
        <f t="shared" si="2"/>
        <v>3637298</v>
      </c>
      <c r="H70" s="14">
        <f t="shared" si="2"/>
        <v>3798004</v>
      </c>
      <c r="I70" s="14">
        <f t="shared" si="2"/>
        <v>4046813</v>
      </c>
      <c r="J70" s="14">
        <f t="shared" si="2"/>
        <v>4340038</v>
      </c>
      <c r="K70" s="14">
        <f t="shared" si="2"/>
        <v>4633164</v>
      </c>
      <c r="L70" s="14">
        <f t="shared" si="2"/>
        <v>4885248</v>
      </c>
      <c r="M70" s="14">
        <f t="shared" si="2"/>
        <v>5226262</v>
      </c>
      <c r="N70" s="14">
        <f t="shared" si="2"/>
        <v>5566614</v>
      </c>
      <c r="O70" s="14">
        <f t="shared" si="2"/>
        <v>5850358</v>
      </c>
      <c r="P70" s="14">
        <f t="shared" si="2"/>
        <v>6128587</v>
      </c>
      <c r="Q70" s="14">
        <f t="shared" si="2"/>
        <v>6380152</v>
      </c>
      <c r="R70" s="14">
        <f t="shared" si="2"/>
        <v>6625641</v>
      </c>
      <c r="S70" s="14">
        <f t="shared" si="2"/>
        <v>7197183</v>
      </c>
      <c r="T70" s="14">
        <f t="shared" si="2"/>
        <v>7622178</v>
      </c>
      <c r="U70" s="14">
        <f t="shared" si="2"/>
        <v>8261311</v>
      </c>
      <c r="V70" s="14">
        <f t="shared" si="2"/>
        <v>8916174</v>
      </c>
      <c r="W70" s="14">
        <f t="shared" si="2"/>
        <v>9614425</v>
      </c>
      <c r="X70" s="14">
        <f t="shared" si="2"/>
        <v>10242734</v>
      </c>
      <c r="Y70" s="14">
        <f t="shared" si="2"/>
        <v>10513776</v>
      </c>
      <c r="Z70" s="14">
        <f t="shared" si="2"/>
        <v>10776009</v>
      </c>
      <c r="AA70" s="14">
        <f t="shared" si="2"/>
        <v>11098472</v>
      </c>
      <c r="AB70" s="14">
        <f t="shared" si="2"/>
        <v>12006553</v>
      </c>
      <c r="AC70" s="14">
        <f t="shared" si="2"/>
        <v>13087900</v>
      </c>
      <c r="AD70" s="14">
        <f t="shared" si="2"/>
        <v>14369065</v>
      </c>
      <c r="AE70" s="14">
        <f t="shared" si="2"/>
        <v>15869126</v>
      </c>
      <c r="AF70" s="14">
        <f t="shared" si="2"/>
        <v>16666244</v>
      </c>
      <c r="AG70" s="14">
        <f t="shared" si="2"/>
        <v>16706795</v>
      </c>
      <c r="AH70" s="14">
        <f t="shared" si="2"/>
        <v>17320143</v>
      </c>
      <c r="AI70" s="14">
        <f t="shared" si="2"/>
        <v>18132428</v>
      </c>
      <c r="AJ70" s="14">
        <f t="shared" si="2"/>
        <v>18750080</v>
      </c>
      <c r="AK70" s="14">
        <f t="shared" si="2"/>
        <v>19494534</v>
      </c>
      <c r="AL70" s="14">
        <f t="shared" si="2"/>
        <v>20508674</v>
      </c>
      <c r="AM70" s="14">
        <f t="shared" si="2"/>
        <v>21108251</v>
      </c>
      <c r="AN70" s="14">
        <f t="shared" si="2"/>
        <v>21613280</v>
      </c>
    </row>
    <row r="71" spans="1:40">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1:40">
      <c r="A72" s="5" t="s">
        <v>254</v>
      </c>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1:40">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1:40">
      <c r="A74" s="28" t="s">
        <v>645</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spans="1:40">
      <c r="A75" s="7" t="s">
        <v>713</v>
      </c>
      <c r="D75" s="11">
        <f>'Federal Govt.'!G84</f>
        <v>0</v>
      </c>
      <c r="E75" s="11">
        <f>'Federal Govt.'!H84</f>
        <v>0</v>
      </c>
      <c r="F75" s="11">
        <f>'Federal Govt.'!I84</f>
        <v>0</v>
      </c>
      <c r="G75" s="11">
        <f>'Federal Govt.'!J84</f>
        <v>0</v>
      </c>
      <c r="H75" s="11">
        <f>'Federal Govt.'!K84</f>
        <v>0</v>
      </c>
      <c r="I75" s="11">
        <f>'Federal Govt.'!L84</f>
        <v>0</v>
      </c>
      <c r="J75" s="11">
        <f>'Federal Govt.'!M84</f>
        <v>0</v>
      </c>
      <c r="K75" s="11">
        <f>'Federal Govt.'!N84</f>
        <v>0</v>
      </c>
      <c r="L75" s="11">
        <f>'Federal Govt.'!O84</f>
        <v>0</v>
      </c>
      <c r="M75" s="11">
        <f>'Federal Govt.'!P84</f>
        <v>0</v>
      </c>
      <c r="N75" s="11">
        <f>'Federal Govt.'!Q84</f>
        <v>0</v>
      </c>
      <c r="O75" s="11">
        <f>'Federal Govt.'!R84</f>
        <v>0</v>
      </c>
      <c r="P75" s="11">
        <f>'Federal Govt.'!S84</f>
        <v>0</v>
      </c>
      <c r="Q75" s="11">
        <f>'Federal Govt.'!T84</f>
        <v>0</v>
      </c>
      <c r="R75" s="11">
        <f>'Federal Govt.'!U84</f>
        <v>0</v>
      </c>
      <c r="S75" s="11">
        <f>'Federal Govt.'!V84</f>
        <v>0</v>
      </c>
      <c r="T75" s="11">
        <f>'Federal Govt.'!W84</f>
        <v>0</v>
      </c>
      <c r="U75" s="11">
        <f>'Federal Govt.'!X84</f>
        <v>0</v>
      </c>
      <c r="V75" s="11">
        <f>'Federal Govt.'!Y84</f>
        <v>0</v>
      </c>
      <c r="W75" s="11">
        <f>'Federal Govt.'!Z84</f>
        <v>0</v>
      </c>
      <c r="X75" s="11">
        <f>'Federal Govt.'!AA84</f>
        <v>0</v>
      </c>
      <c r="Y75" s="11">
        <f>'Federal Govt.'!AB84</f>
        <v>0</v>
      </c>
      <c r="Z75" s="11">
        <f>'Federal Govt.'!AC84</f>
        <v>1430</v>
      </c>
      <c r="AA75" s="11">
        <f>'Federal Govt.'!AD84</f>
        <v>20078</v>
      </c>
      <c r="AB75" s="11">
        <f>'Federal Govt.'!AE84</f>
        <v>21932</v>
      </c>
      <c r="AC75" s="11">
        <f>'Federal Govt.'!AF84</f>
        <v>23586</v>
      </c>
      <c r="AD75" s="11">
        <f>'Federal Govt.'!AG84</f>
        <v>23817</v>
      </c>
      <c r="AE75" s="11">
        <f>'Federal Govt.'!AH84</f>
        <v>25446</v>
      </c>
      <c r="AF75" s="11">
        <f>'Federal Govt.'!AI84</f>
        <v>19745</v>
      </c>
      <c r="AG75" s="11">
        <f>'Federal Govt.'!AJ84</f>
        <v>15830</v>
      </c>
      <c r="AH75" s="11">
        <f>'Federal Govt.'!AK84</f>
        <v>15141</v>
      </c>
      <c r="AI75" s="11">
        <f>'Federal Govt.'!AL84</f>
        <v>13916</v>
      </c>
      <c r="AJ75" s="11">
        <f>'Federal Govt.'!AM84</f>
        <v>14727</v>
      </c>
      <c r="AK75" s="11">
        <f>'Federal Govt.'!AN84</f>
        <v>15027</v>
      </c>
      <c r="AL75" s="11">
        <f>'Federal Govt.'!AO84</f>
        <v>15100</v>
      </c>
      <c r="AM75" s="11">
        <f>'Federal Govt.'!AP84</f>
        <v>13959</v>
      </c>
      <c r="AN75" s="11">
        <f>'Federal Govt.'!AQ84</f>
        <v>13689</v>
      </c>
    </row>
    <row r="76" spans="1:40">
      <c r="A76" s="7" t="s">
        <v>714</v>
      </c>
      <c r="D76" s="11">
        <f>'State &amp; Local Govt.'!I52</f>
        <v>178857</v>
      </c>
      <c r="E76" s="11">
        <f>'State &amp; Local Govt.'!J52</f>
        <v>204954</v>
      </c>
      <c r="F76" s="11">
        <f>'State &amp; Local Govt.'!K52</f>
        <v>227660</v>
      </c>
      <c r="G76" s="11">
        <f>'State &amp; Local Govt.'!L52</f>
        <v>287693</v>
      </c>
      <c r="H76" s="11">
        <f>'State &amp; Local Govt.'!M52</f>
        <v>316639</v>
      </c>
      <c r="I76" s="11">
        <f>'State &amp; Local Govt.'!N52</f>
        <v>370163</v>
      </c>
      <c r="J76" s="11">
        <f>'State &amp; Local Govt.'!O52</f>
        <v>444113</v>
      </c>
      <c r="K76" s="11">
        <f>'State &amp; Local Govt.'!P52</f>
        <v>542624</v>
      </c>
      <c r="L76" s="11">
        <f>'State &amp; Local Govt.'!Q52</f>
        <v>570879</v>
      </c>
      <c r="M76" s="11">
        <f>'State &amp; Local Govt.'!R52</f>
        <v>659160</v>
      </c>
      <c r="N76" s="11">
        <f>'State &amp; Local Govt.'!S52</f>
        <v>729467</v>
      </c>
      <c r="O76" s="11">
        <f>'State &amp; Local Govt.'!T52</f>
        <v>790299</v>
      </c>
      <c r="P76" s="11">
        <f>'State &amp; Local Govt.'!U52</f>
        <v>867259</v>
      </c>
      <c r="Q76" s="11">
        <f>'State &amp; Local Govt.'!V52</f>
        <v>985687</v>
      </c>
      <c r="R76" s="11">
        <f>'State &amp; Local Govt.'!W52</f>
        <v>1038414</v>
      </c>
      <c r="S76" s="11">
        <f>'State &amp; Local Govt.'!X52</f>
        <v>1216378</v>
      </c>
      <c r="T76" s="11">
        <f>'State &amp; Local Govt.'!Y52</f>
        <v>1417344</v>
      </c>
      <c r="U76" s="11">
        <f>'State &amp; Local Govt.'!Z52</f>
        <v>1666891</v>
      </c>
      <c r="V76" s="11">
        <f>'State &amp; Local Govt.'!AA52</f>
        <v>1961962</v>
      </c>
      <c r="W76" s="11">
        <f>'State &amp; Local Govt.'!AB52</f>
        <v>2191865</v>
      </c>
      <c r="X76" s="11">
        <f>'State &amp; Local Govt.'!AC52</f>
        <v>2365418</v>
      </c>
      <c r="Y76" s="11">
        <f>'State &amp; Local Govt.'!AD52</f>
        <v>2252120</v>
      </c>
      <c r="Z76" s="11">
        <f>'State &amp; Local Govt.'!AE52</f>
        <v>2113786</v>
      </c>
      <c r="AA76" s="11">
        <f>'State &amp; Local Govt.'!AF52</f>
        <v>2061814</v>
      </c>
      <c r="AB76" s="11">
        <f>'State &amp; Local Govt.'!AG52</f>
        <v>2420490</v>
      </c>
      <c r="AC76" s="11">
        <f>'State &amp; Local Govt.'!AH52</f>
        <v>2592754</v>
      </c>
      <c r="AD76" s="11">
        <f>'State &amp; Local Govt.'!AI52</f>
        <v>2843331</v>
      </c>
      <c r="AE76" s="11">
        <f>'State &amp; Local Govt.'!AJ52</f>
        <v>3199602</v>
      </c>
      <c r="AF76" s="11">
        <f>'State &amp; Local Govt.'!AK52</f>
        <v>3020405</v>
      </c>
      <c r="AG76" s="11">
        <f>'State &amp; Local Govt.'!AL52</f>
        <v>2306243</v>
      </c>
      <c r="AH76" s="11">
        <f>'State &amp; Local Govt.'!AM52</f>
        <v>2526892</v>
      </c>
      <c r="AI76" s="11">
        <f>'State &amp; Local Govt.'!AN52</f>
        <v>2889689</v>
      </c>
      <c r="AJ76" s="11">
        <f>'State &amp; Local Govt.'!AO52</f>
        <v>2830708</v>
      </c>
      <c r="AK76" s="11">
        <f>'State &amp; Local Govt.'!AP52</f>
        <v>3108753</v>
      </c>
      <c r="AL76" s="11">
        <f>'State &amp; Local Govt.'!AQ52</f>
        <v>3478466</v>
      </c>
      <c r="AM76" s="11">
        <f>'State &amp; Local Govt.'!AR52</f>
        <v>3616402</v>
      </c>
      <c r="AN76" s="11">
        <f>'State &amp; Local Govt.'!AS52</f>
        <v>3561700</v>
      </c>
    </row>
    <row r="77" spans="1:40">
      <c r="A77" s="7" t="s">
        <v>715</v>
      </c>
      <c r="D77" s="11">
        <f>-'State &amp; Local Govt.'!I17</f>
        <v>-17582</v>
      </c>
      <c r="E77" s="11">
        <f>-'State &amp; Local Govt.'!J17</f>
        <v>-24531</v>
      </c>
      <c r="F77" s="11">
        <f>-'State &amp; Local Govt.'!K17</f>
        <v>-32417</v>
      </c>
      <c r="G77" s="11">
        <f>-'State &amp; Local Govt.'!L17</f>
        <v>-43672</v>
      </c>
      <c r="H77" s="11">
        <f>-'State &amp; Local Govt.'!M17</f>
        <v>-59177</v>
      </c>
      <c r="I77" s="11">
        <f>-'State &amp; Local Govt.'!N17</f>
        <v>-77190</v>
      </c>
      <c r="J77" s="11">
        <f>-'State &amp; Local Govt.'!O17</f>
        <v>-98507</v>
      </c>
      <c r="K77" s="11">
        <f>-'State &amp; Local Govt.'!P17</f>
        <v>-129503</v>
      </c>
      <c r="L77" s="11">
        <f>-'State &amp; Local Govt.'!Q17</f>
        <v>-142940</v>
      </c>
      <c r="M77" s="11">
        <f>-'State &amp; Local Govt.'!R17</f>
        <v>-151664</v>
      </c>
      <c r="N77" s="11">
        <f>-'State &amp; Local Govt.'!S17</f>
        <v>-168301</v>
      </c>
      <c r="O77" s="11">
        <f>-'State &amp; Local Govt.'!T17</f>
        <v>-178753</v>
      </c>
      <c r="P77" s="11">
        <f>-'State &amp; Local Govt.'!U17</f>
        <v>-177959</v>
      </c>
      <c r="Q77" s="11">
        <f>-'State &amp; Local Govt.'!V17</f>
        <v>-211378</v>
      </c>
      <c r="R77" s="11">
        <f>-'State &amp; Local Govt.'!W17</f>
        <v>-220641</v>
      </c>
      <c r="S77" s="11">
        <f>-'State &amp; Local Govt.'!X17</f>
        <v>-217221</v>
      </c>
      <c r="T77" s="11">
        <f>-'State &amp; Local Govt.'!Y17</f>
        <v>-221067</v>
      </c>
      <c r="U77" s="11">
        <f>-'State &amp; Local Govt.'!Z17</f>
        <v>-214907</v>
      </c>
      <c r="V77" s="11">
        <f>-'State &amp; Local Govt.'!AA17</f>
        <v>-213210</v>
      </c>
      <c r="W77" s="11">
        <f>-'State &amp; Local Govt.'!AB17</f>
        <v>-213790</v>
      </c>
      <c r="X77" s="11">
        <f>-'State &amp; Local Govt.'!AC17</f>
        <v>-194886</v>
      </c>
      <c r="Y77" s="11">
        <f>-'State &amp; Local Govt.'!AD17</f>
        <v>-183128</v>
      </c>
      <c r="Z77" s="11">
        <f>-'State &amp; Local Govt.'!AE17</f>
        <v>-153870</v>
      </c>
      <c r="AA77" s="11">
        <f>-'State &amp; Local Govt.'!AF17</f>
        <v>-161290</v>
      </c>
      <c r="AB77" s="11">
        <f>-'State &amp; Local Govt.'!AG17</f>
        <v>-134943</v>
      </c>
      <c r="AC77" s="11">
        <f>-'State &amp; Local Govt.'!AH17</f>
        <v>-164628</v>
      </c>
      <c r="AD77" s="11">
        <f>-'State &amp; Local Govt.'!AI17</f>
        <v>-145994</v>
      </c>
      <c r="AE77" s="11">
        <f>-'State &amp; Local Govt.'!AJ17</f>
        <v>-158227</v>
      </c>
      <c r="AF77" s="11">
        <f>-'State &amp; Local Govt.'!AK17</f>
        <v>-131788</v>
      </c>
      <c r="AG77" s="11">
        <f>-'State &amp; Local Govt.'!AL17</f>
        <v>-138636</v>
      </c>
      <c r="AH77" s="11">
        <f>-'State &amp; Local Govt.'!AM17</f>
        <v>-144778</v>
      </c>
      <c r="AI77" s="11">
        <f>-'State &amp; Local Govt.'!AN17</f>
        <v>-158018</v>
      </c>
      <c r="AJ77" s="11">
        <f>-'State &amp; Local Govt.'!AO17</f>
        <v>-171173</v>
      </c>
      <c r="AK77" s="11">
        <f>-'State &amp; Local Govt.'!AP17</f>
        <v>-178734</v>
      </c>
      <c r="AL77" s="11">
        <f>-'State &amp; Local Govt.'!AQ17</f>
        <v>-189329</v>
      </c>
      <c r="AM77" s="11">
        <f>-'State &amp; Local Govt.'!AR17</f>
        <v>-177973</v>
      </c>
      <c r="AN77" s="11">
        <f>-'State &amp; Local Govt.'!AS17</f>
        <v>-182244</v>
      </c>
    </row>
    <row r="78" spans="1:40" ht="16">
      <c r="A78" s="21" t="s">
        <v>726</v>
      </c>
      <c r="B78" s="22"/>
      <c r="C78" s="23">
        <f>'Federal Govt.'!F84+'State &amp; Local Govt.'!H52-'State &amp; Local Govt.'!H17</f>
        <v>144807</v>
      </c>
      <c r="D78" s="23">
        <f>'Federal Govt.'!G84+'State &amp; Local Govt.'!I52-'State &amp; Local Govt.'!I17</f>
        <v>161275</v>
      </c>
      <c r="E78" s="23">
        <f>'Federal Govt.'!H84+'State &amp; Local Govt.'!J52-'State &amp; Local Govt.'!J17</f>
        <v>180423</v>
      </c>
      <c r="F78" s="23">
        <f>'Federal Govt.'!I84+'State &amp; Local Govt.'!K52-'State &amp; Local Govt.'!K17</f>
        <v>195243</v>
      </c>
      <c r="G78" s="23">
        <f>'Federal Govt.'!J84+'State &amp; Local Govt.'!L52-'State &amp; Local Govt.'!L17</f>
        <v>244021</v>
      </c>
      <c r="H78" s="23">
        <f>'Federal Govt.'!K84+'State &amp; Local Govt.'!M52-'State &amp; Local Govt.'!M17</f>
        <v>257462</v>
      </c>
      <c r="I78" s="23">
        <f>'Federal Govt.'!L84+'State &amp; Local Govt.'!N52-'State &amp; Local Govt.'!N17</f>
        <v>292973</v>
      </c>
      <c r="J78" s="23">
        <f>'Federal Govt.'!M84+'State &amp; Local Govt.'!O52-'State &amp; Local Govt.'!O17</f>
        <v>345606</v>
      </c>
      <c r="K78" s="23">
        <f>'Federal Govt.'!N84+'State &amp; Local Govt.'!P52-'State &amp; Local Govt.'!P17</f>
        <v>413121</v>
      </c>
      <c r="L78" s="23">
        <f>'Federal Govt.'!O84+'State &amp; Local Govt.'!Q52-'State &amp; Local Govt.'!Q17</f>
        <v>427939</v>
      </c>
      <c r="M78" s="23">
        <f>'Federal Govt.'!P84+'State &amp; Local Govt.'!R52-'State &amp; Local Govt.'!R17</f>
        <v>507496</v>
      </c>
      <c r="N78" s="23">
        <f>'Federal Govt.'!Q84+'State &amp; Local Govt.'!S52-'State &amp; Local Govt.'!S17</f>
        <v>561166</v>
      </c>
      <c r="O78" s="23">
        <f>'Federal Govt.'!R84+'State &amp; Local Govt.'!T52-'State &amp; Local Govt.'!T17</f>
        <v>611546</v>
      </c>
      <c r="P78" s="23">
        <f>'Federal Govt.'!S84+'State &amp; Local Govt.'!U52-'State &amp; Local Govt.'!U17</f>
        <v>689300</v>
      </c>
      <c r="Q78" s="23">
        <f>'Federal Govt.'!T84+'State &amp; Local Govt.'!V52-'State &amp; Local Govt.'!V17</f>
        <v>774309</v>
      </c>
      <c r="R78" s="23">
        <f>'Federal Govt.'!U84+'State &amp; Local Govt.'!W52-'State &amp; Local Govt.'!W17</f>
        <v>817773</v>
      </c>
      <c r="S78" s="23">
        <f>'Federal Govt.'!V84+'State &amp; Local Govt.'!X52-'State &amp; Local Govt.'!X17</f>
        <v>999157</v>
      </c>
      <c r="T78" s="23">
        <f>'Federal Govt.'!W84+'State &amp; Local Govt.'!Y52-'State &amp; Local Govt.'!Y17</f>
        <v>1196277</v>
      </c>
      <c r="U78" s="23">
        <f>'Federal Govt.'!X84+'State &amp; Local Govt.'!Z52-'State &amp; Local Govt.'!Z17</f>
        <v>1451984</v>
      </c>
      <c r="V78" s="23">
        <f>'Federal Govt.'!Y84+'State &amp; Local Govt.'!AA52-'State &amp; Local Govt.'!AA17</f>
        <v>1748752</v>
      </c>
      <c r="W78" s="23">
        <f>'Federal Govt.'!Z84+'State &amp; Local Govt.'!AB52-'State &amp; Local Govt.'!AB17</f>
        <v>1978075</v>
      </c>
      <c r="X78" s="23">
        <f>'Federal Govt.'!AA84+'State &amp; Local Govt.'!AC52-'State &amp; Local Govt.'!AC17</f>
        <v>2170532</v>
      </c>
      <c r="Y78" s="23">
        <f>'Federal Govt.'!AB84+'State &amp; Local Govt.'!AD52-'State &amp; Local Govt.'!AD17</f>
        <v>2068992</v>
      </c>
      <c r="Z78" s="23">
        <f>'Federal Govt.'!AC84+'State &amp; Local Govt.'!AE52-'State &amp; Local Govt.'!AE17</f>
        <v>1961346</v>
      </c>
      <c r="AA78" s="23">
        <f>'Federal Govt.'!AD84+'State &amp; Local Govt.'!AF52-'State &amp; Local Govt.'!AF17</f>
        <v>1920602</v>
      </c>
      <c r="AB78" s="23">
        <f>'Federal Govt.'!AE84+'State &amp; Local Govt.'!AG52-'State &amp; Local Govt.'!AG17</f>
        <v>2307479</v>
      </c>
      <c r="AC78" s="23">
        <f>'Federal Govt.'!AF84+'State &amp; Local Govt.'!AH52-'State &amp; Local Govt.'!AH17</f>
        <v>2451712</v>
      </c>
      <c r="AD78" s="23">
        <f>'Federal Govt.'!AG84+'State &amp; Local Govt.'!AI52-'State &amp; Local Govt.'!AI17</f>
        <v>2721154</v>
      </c>
      <c r="AE78" s="23">
        <f>'Federal Govt.'!AH84+'State &amp; Local Govt.'!AJ52-'State &amp; Local Govt.'!AJ17</f>
        <v>3066821</v>
      </c>
      <c r="AF78" s="23">
        <f>'Federal Govt.'!AI84+'State &amp; Local Govt.'!AK52-'State &amp; Local Govt.'!AK17</f>
        <v>2908362</v>
      </c>
      <c r="AG78" s="23">
        <f>'Federal Govt.'!AJ84+'State &amp; Local Govt.'!AL52-'State &amp; Local Govt.'!AL17</f>
        <v>2183437</v>
      </c>
      <c r="AH78" s="23">
        <f>'Federal Govt.'!AK84+'State &amp; Local Govt.'!AM52-'State &amp; Local Govt.'!AM17</f>
        <v>2397255</v>
      </c>
      <c r="AI78" s="23">
        <f>'Federal Govt.'!AL84+'State &amp; Local Govt.'!AN52-'State &amp; Local Govt.'!AN17</f>
        <v>2745587</v>
      </c>
      <c r="AJ78" s="23">
        <f>'Federal Govt.'!AM84+'State &amp; Local Govt.'!AO52-'State &amp; Local Govt.'!AO17</f>
        <v>2674262</v>
      </c>
      <c r="AK78" s="23">
        <f>'Federal Govt.'!AN84+'State &amp; Local Govt.'!AP52-'State &amp; Local Govt.'!AP17</f>
        <v>2945046</v>
      </c>
      <c r="AL78" s="23">
        <f>'Federal Govt.'!AO84+'State &amp; Local Govt.'!AQ52-'State &amp; Local Govt.'!AQ17</f>
        <v>3304237</v>
      </c>
      <c r="AM78" s="23">
        <f>'Federal Govt.'!AP84+'State &amp; Local Govt.'!AR52-'State &amp; Local Govt.'!AR17</f>
        <v>3452388</v>
      </c>
      <c r="AN78" s="23">
        <f>'Federal Govt.'!AQ84+'State &amp; Local Govt.'!AS52-'State &amp; Local Govt.'!AS17</f>
        <v>3393145</v>
      </c>
    </row>
    <row r="79" spans="1:40">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spans="1:40">
      <c r="A80" s="10" t="s">
        <v>648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spans="1:40">
      <c r="A81" s="7" t="s">
        <v>713</v>
      </c>
      <c r="D81" s="11">
        <f>'Federal Govt.'!G85</f>
        <v>637898</v>
      </c>
      <c r="E81" s="11">
        <f>'Federal Govt.'!H85</f>
        <v>683010</v>
      </c>
      <c r="F81" s="11">
        <f>'Federal Govt.'!I85</f>
        <v>730790</v>
      </c>
      <c r="G81" s="11">
        <f>'Federal Govt.'!J85</f>
        <v>779902</v>
      </c>
      <c r="H81" s="11">
        <f>'Federal Govt.'!K85</f>
        <v>832753</v>
      </c>
      <c r="I81" s="11">
        <f>'Federal Govt.'!L85</f>
        <v>889935</v>
      </c>
      <c r="J81" s="11">
        <f>'Federal Govt.'!M85</f>
        <v>956435</v>
      </c>
      <c r="K81" s="11">
        <f>'Federal Govt.'!N85</f>
        <v>1018958</v>
      </c>
      <c r="L81" s="11">
        <f>'Federal Govt.'!O85</f>
        <v>1080166</v>
      </c>
      <c r="M81" s="11">
        <f>'Federal Govt.'!P85</f>
        <v>1143803</v>
      </c>
      <c r="N81" s="11">
        <f>'Federal Govt.'!Q85</f>
        <v>1208167</v>
      </c>
      <c r="O81" s="11">
        <f>'Federal Govt.'!R85</f>
        <v>1274449</v>
      </c>
      <c r="P81" s="11">
        <f>'Federal Govt.'!S85</f>
        <v>1344641</v>
      </c>
      <c r="Q81" s="11">
        <f>'Federal Govt.'!T85</f>
        <v>1412385</v>
      </c>
      <c r="R81" s="11">
        <f>'Federal Govt.'!U85</f>
        <v>1479503</v>
      </c>
      <c r="S81" s="11">
        <f>'Federal Govt.'!V85</f>
        <v>1547003</v>
      </c>
      <c r="T81" s="11">
        <f>'Federal Govt.'!W85</f>
        <v>1613766</v>
      </c>
      <c r="U81" s="11">
        <f>'Federal Govt.'!X85</f>
        <v>1680871</v>
      </c>
      <c r="V81" s="11">
        <f>'Federal Govt.'!Y85</f>
        <v>1749772</v>
      </c>
      <c r="W81" s="11">
        <f>'Federal Govt.'!Z85</f>
        <v>1820453</v>
      </c>
      <c r="X81" s="11">
        <f>'Federal Govt.'!AA85</f>
        <v>1892569</v>
      </c>
      <c r="Y81" s="11">
        <f>'Federal Govt.'!AB85</f>
        <v>1966716</v>
      </c>
      <c r="Z81" s="11">
        <f>'Federal Govt.'!AC85</f>
        <v>2041703</v>
      </c>
      <c r="AA81" s="11">
        <f>'Federal Govt.'!AD85</f>
        <v>2141340</v>
      </c>
      <c r="AB81" s="11">
        <f>'Federal Govt.'!AE85</f>
        <v>2224094</v>
      </c>
      <c r="AC81" s="11">
        <f>'Federal Govt.'!AF85</f>
        <v>2309605</v>
      </c>
      <c r="AD81" s="11">
        <f>'Federal Govt.'!AG85</f>
        <v>2392263</v>
      </c>
      <c r="AE81" s="11">
        <f>'Federal Govt.'!AH85</f>
        <v>2474823</v>
      </c>
      <c r="AF81" s="11">
        <f>'Federal Govt.'!AI85</f>
        <v>2552284</v>
      </c>
      <c r="AG81" s="11">
        <f>'Federal Govt.'!AJ85</f>
        <v>2661621</v>
      </c>
      <c r="AH81" s="11">
        <f>'Federal Govt.'!AK85</f>
        <v>2840133</v>
      </c>
      <c r="AI81" s="11">
        <f>'Federal Govt.'!AL85</f>
        <v>2955410</v>
      </c>
      <c r="AJ81" s="11">
        <f>'Federal Govt.'!AM85</f>
        <v>3044316</v>
      </c>
      <c r="AK81" s="11">
        <f>'Federal Govt.'!AN85</f>
        <v>3247938</v>
      </c>
      <c r="AL81" s="11">
        <f>'Federal Govt.'!AO85</f>
        <v>3221313</v>
      </c>
      <c r="AM81" s="11">
        <f>'Federal Govt.'!AP85</f>
        <v>3509985</v>
      </c>
      <c r="AN81" s="11">
        <f>'Federal Govt.'!AQ85</f>
        <v>3404205</v>
      </c>
    </row>
    <row r="82" spans="1:40">
      <c r="A82" s="7" t="s">
        <v>714</v>
      </c>
      <c r="D82" s="11">
        <f>'State &amp; Local Govt.'!I53</f>
        <v>269826</v>
      </c>
      <c r="E82" s="11">
        <f>'State &amp; Local Govt.'!J53</f>
        <v>293701</v>
      </c>
      <c r="F82" s="11">
        <f>'State &amp; Local Govt.'!K53</f>
        <v>329613</v>
      </c>
      <c r="G82" s="11">
        <f>'State &amp; Local Govt.'!L53</f>
        <v>364024</v>
      </c>
      <c r="H82" s="11">
        <f>'State &amp; Local Govt.'!M53</f>
        <v>396771</v>
      </c>
      <c r="I82" s="11">
        <f>'State &amp; Local Govt.'!N53</f>
        <v>434165</v>
      </c>
      <c r="J82" s="11">
        <f>'State &amp; Local Govt.'!O53</f>
        <v>477709</v>
      </c>
      <c r="K82" s="11">
        <f>'State &amp; Local Govt.'!P53</f>
        <v>524134</v>
      </c>
      <c r="L82" s="11">
        <f>'State &amp; Local Govt.'!Q53</f>
        <v>568576</v>
      </c>
      <c r="M82" s="11">
        <f>'State &amp; Local Govt.'!R53</f>
        <v>659011</v>
      </c>
      <c r="N82" s="11">
        <f>'State &amp; Local Govt.'!S53</f>
        <v>763938</v>
      </c>
      <c r="O82" s="11">
        <f>'State &amp; Local Govt.'!T53</f>
        <v>837104</v>
      </c>
      <c r="P82" s="11">
        <f>'State &amp; Local Govt.'!U53</f>
        <v>980448</v>
      </c>
      <c r="Q82" s="11">
        <f>'State &amp; Local Govt.'!V53</f>
        <v>1127330</v>
      </c>
      <c r="R82" s="11">
        <f>'State &amp; Local Govt.'!W53</f>
        <v>1216727</v>
      </c>
      <c r="S82" s="11">
        <f>'State &amp; Local Govt.'!X53</f>
        <v>1323228</v>
      </c>
      <c r="T82" s="11">
        <f>'State &amp; Local Govt.'!Y53</f>
        <v>1432608</v>
      </c>
      <c r="U82" s="11">
        <f>'State &amp; Local Govt.'!Z53</f>
        <v>1531187</v>
      </c>
      <c r="V82" s="11">
        <f>'State &amp; Local Govt.'!AA53</f>
        <v>1643531</v>
      </c>
      <c r="W82" s="11">
        <f>'State &amp; Local Govt.'!AB53</f>
        <v>1778808</v>
      </c>
      <c r="X82" s="11">
        <f>'State &amp; Local Govt.'!AC53</f>
        <v>1927310</v>
      </c>
      <c r="Y82" s="11">
        <f>'State &amp; Local Govt.'!AD53</f>
        <v>2096171</v>
      </c>
      <c r="Z82" s="11">
        <f>'State &amp; Local Govt.'!AE53</f>
        <v>2277113</v>
      </c>
      <c r="AA82" s="11">
        <f>'State &amp; Local Govt.'!AF53</f>
        <v>2456972</v>
      </c>
      <c r="AB82" s="11">
        <f>'State &amp; Local Govt.'!AG53</f>
        <v>2743713</v>
      </c>
      <c r="AC82" s="11">
        <f>'State &amp; Local Govt.'!AH53</f>
        <v>3039339</v>
      </c>
      <c r="AD82" s="11">
        <f>'State &amp; Local Govt.'!AI53</f>
        <v>3271533</v>
      </c>
      <c r="AE82" s="11">
        <f>'State &amp; Local Govt.'!AJ53</f>
        <v>3495469</v>
      </c>
      <c r="AF82" s="11">
        <f>'State &amp; Local Govt.'!AK53</f>
        <v>3692371</v>
      </c>
      <c r="AG82" s="11">
        <f>'State &amp; Local Govt.'!AL53</f>
        <v>3877538</v>
      </c>
      <c r="AH82" s="11">
        <f>'State &amp; Local Govt.'!AM53</f>
        <v>4183498</v>
      </c>
      <c r="AI82" s="11">
        <f>'State &amp; Local Govt.'!AN53</f>
        <v>4506298</v>
      </c>
      <c r="AJ82" s="11">
        <f>'State &amp; Local Govt.'!AO53</f>
        <v>4696676</v>
      </c>
      <c r="AK82" s="11">
        <f>'State &amp; Local Govt.'!AP53</f>
        <v>4887905</v>
      </c>
      <c r="AL82" s="11">
        <f>'State &amp; Local Govt.'!AQ53</f>
        <v>5109471</v>
      </c>
      <c r="AM82" s="11">
        <f>'State &amp; Local Govt.'!AR53</f>
        <v>5362924</v>
      </c>
      <c r="AN82" s="11">
        <f>'State &amp; Local Govt.'!AS53</f>
        <v>5629838</v>
      </c>
    </row>
    <row r="83" spans="1:40" ht="16">
      <c r="A83" s="21" t="s">
        <v>727</v>
      </c>
      <c r="B83" s="22" t="s">
        <v>407</v>
      </c>
      <c r="C83" s="23">
        <f>'Federal Govt.'!F85+'State &amp; Local Govt.'!H53</f>
        <v>843246</v>
      </c>
      <c r="D83" s="23">
        <f>'Federal Govt.'!G85+'State &amp; Local Govt.'!I53</f>
        <v>907724</v>
      </c>
      <c r="E83" s="23">
        <f>'Federal Govt.'!H85+'State &amp; Local Govt.'!J53</f>
        <v>976711</v>
      </c>
      <c r="F83" s="23">
        <f>'Federal Govt.'!I85+'State &amp; Local Govt.'!K53</f>
        <v>1060403</v>
      </c>
      <c r="G83" s="23">
        <f>'Federal Govt.'!J85+'State &amp; Local Govt.'!L53</f>
        <v>1143926</v>
      </c>
      <c r="H83" s="23">
        <f>'Federal Govt.'!K85+'State &amp; Local Govt.'!M53</f>
        <v>1229524</v>
      </c>
      <c r="I83" s="23">
        <f>'Federal Govt.'!L85+'State &amp; Local Govt.'!N53</f>
        <v>1324100</v>
      </c>
      <c r="J83" s="23">
        <f>'Federal Govt.'!M85+'State &amp; Local Govt.'!O53</f>
        <v>1434144</v>
      </c>
      <c r="K83" s="23">
        <f>'Federal Govt.'!N85+'State &amp; Local Govt.'!P53</f>
        <v>1543092</v>
      </c>
      <c r="L83" s="23">
        <f>'Federal Govt.'!O85+'State &amp; Local Govt.'!Q53</f>
        <v>1648742</v>
      </c>
      <c r="M83" s="23">
        <f>'Federal Govt.'!P85+'State &amp; Local Govt.'!R53</f>
        <v>1802814</v>
      </c>
      <c r="N83" s="23">
        <f>'Federal Govt.'!Q85+'State &amp; Local Govt.'!S53</f>
        <v>1972105</v>
      </c>
      <c r="O83" s="23">
        <f>'Federal Govt.'!R85+'State &amp; Local Govt.'!T53</f>
        <v>2111553</v>
      </c>
      <c r="P83" s="23">
        <f>'Federal Govt.'!S85+'State &amp; Local Govt.'!U53</f>
        <v>2325089</v>
      </c>
      <c r="Q83" s="23">
        <f>'Federal Govt.'!T85+'State &amp; Local Govt.'!V53</f>
        <v>2539715</v>
      </c>
      <c r="R83" s="23">
        <f>'Federal Govt.'!U85+'State &amp; Local Govt.'!W53</f>
        <v>2696230</v>
      </c>
      <c r="S83" s="23">
        <f>'Federal Govt.'!V85+'State &amp; Local Govt.'!X53</f>
        <v>2870231</v>
      </c>
      <c r="T83" s="23">
        <f>'Federal Govt.'!W85+'State &amp; Local Govt.'!Y53</f>
        <v>3046374</v>
      </c>
      <c r="U83" s="23">
        <f>'Federal Govt.'!X85+'State &amp; Local Govt.'!Z53</f>
        <v>3212058</v>
      </c>
      <c r="V83" s="23">
        <f>'Federal Govt.'!Y85+'State &amp; Local Govt.'!AA53</f>
        <v>3393303</v>
      </c>
      <c r="W83" s="23">
        <f>'Federal Govt.'!Z85+'State &amp; Local Govt.'!AB53</f>
        <v>3599261</v>
      </c>
      <c r="X83" s="23">
        <f>'Federal Govt.'!AA85+'State &amp; Local Govt.'!AC53</f>
        <v>3819879</v>
      </c>
      <c r="Y83" s="23">
        <f>'Federal Govt.'!AB85+'State &amp; Local Govt.'!AD53</f>
        <v>4062887</v>
      </c>
      <c r="Z83" s="23">
        <f>'Federal Govt.'!AC85+'State &amp; Local Govt.'!AE53</f>
        <v>4318816</v>
      </c>
      <c r="AA83" s="23">
        <f>'Federal Govt.'!AD85+'State &amp; Local Govt.'!AF53</f>
        <v>4598312</v>
      </c>
      <c r="AB83" s="23">
        <f>'Federal Govt.'!AE85+'State &amp; Local Govt.'!AG53</f>
        <v>4967807</v>
      </c>
      <c r="AC83" s="23">
        <f>'Federal Govt.'!AF85+'State &amp; Local Govt.'!AH53</f>
        <v>5348944</v>
      </c>
      <c r="AD83" s="23">
        <f>'Federal Govt.'!AG85+'State &amp; Local Govt.'!AI53</f>
        <v>5663796</v>
      </c>
      <c r="AE83" s="23">
        <f>'Federal Govt.'!AH85+'State &amp; Local Govt.'!AJ53</f>
        <v>5970292</v>
      </c>
      <c r="AF83" s="23">
        <f>'Federal Govt.'!AI85+'State &amp; Local Govt.'!AK53</f>
        <v>6244655</v>
      </c>
      <c r="AG83" s="23">
        <f>'Federal Govt.'!AJ85+'State &amp; Local Govt.'!AL53</f>
        <v>6539159</v>
      </c>
      <c r="AH83" s="23">
        <f>'Federal Govt.'!AK85+'State &amp; Local Govt.'!AM53</f>
        <v>7023631</v>
      </c>
      <c r="AI83" s="23">
        <f>'Federal Govt.'!AL85+'State &amp; Local Govt.'!AN53</f>
        <v>7461708</v>
      </c>
      <c r="AJ83" s="23">
        <f>'Federal Govt.'!AM85+'State &amp; Local Govt.'!AO53</f>
        <v>7740992</v>
      </c>
      <c r="AK83" s="23">
        <f>'Federal Govt.'!AN85+'State &amp; Local Govt.'!AP53</f>
        <v>8135843</v>
      </c>
      <c r="AL83" s="23">
        <f>'Federal Govt.'!AO85+'State &amp; Local Govt.'!AQ53</f>
        <v>8330784</v>
      </c>
      <c r="AM83" s="23">
        <f>'Federal Govt.'!AP85+'State &amp; Local Govt.'!AR53</f>
        <v>8872909</v>
      </c>
      <c r="AN83" s="23">
        <f>'Federal Govt.'!AQ85+'State &amp; Local Govt.'!AS53</f>
        <v>9034043</v>
      </c>
    </row>
    <row r="84" spans="1:40">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spans="1:40">
      <c r="A85" s="8" t="s">
        <v>713</v>
      </c>
      <c r="D85" s="11">
        <f>D75-D81</f>
        <v>-637898</v>
      </c>
      <c r="E85" s="11">
        <f t="shared" ref="E85:AN86" si="3">E75-E81</f>
        <v>-683010</v>
      </c>
      <c r="F85" s="11">
        <f t="shared" si="3"/>
        <v>-730790</v>
      </c>
      <c r="G85" s="11">
        <f t="shared" si="3"/>
        <v>-779902</v>
      </c>
      <c r="H85" s="11">
        <f t="shared" si="3"/>
        <v>-832753</v>
      </c>
      <c r="I85" s="11">
        <f t="shared" si="3"/>
        <v>-889935</v>
      </c>
      <c r="J85" s="11">
        <f t="shared" si="3"/>
        <v>-956435</v>
      </c>
      <c r="K85" s="11">
        <f t="shared" si="3"/>
        <v>-1018958</v>
      </c>
      <c r="L85" s="11">
        <f t="shared" si="3"/>
        <v>-1080166</v>
      </c>
      <c r="M85" s="11">
        <f t="shared" si="3"/>
        <v>-1143803</v>
      </c>
      <c r="N85" s="11">
        <f t="shared" si="3"/>
        <v>-1208167</v>
      </c>
      <c r="O85" s="11">
        <f t="shared" si="3"/>
        <v>-1274449</v>
      </c>
      <c r="P85" s="11">
        <f t="shared" si="3"/>
        <v>-1344641</v>
      </c>
      <c r="Q85" s="11">
        <f t="shared" si="3"/>
        <v>-1412385</v>
      </c>
      <c r="R85" s="11">
        <f t="shared" si="3"/>
        <v>-1479503</v>
      </c>
      <c r="S85" s="11">
        <f t="shared" si="3"/>
        <v>-1547003</v>
      </c>
      <c r="T85" s="11">
        <f t="shared" si="3"/>
        <v>-1613766</v>
      </c>
      <c r="U85" s="11">
        <f t="shared" si="3"/>
        <v>-1680871</v>
      </c>
      <c r="V85" s="11">
        <f t="shared" si="3"/>
        <v>-1749772</v>
      </c>
      <c r="W85" s="11">
        <f t="shared" si="3"/>
        <v>-1820453</v>
      </c>
      <c r="X85" s="11">
        <f t="shared" si="3"/>
        <v>-1892569</v>
      </c>
      <c r="Y85" s="11">
        <f t="shared" si="3"/>
        <v>-1966716</v>
      </c>
      <c r="Z85" s="11">
        <f t="shared" si="3"/>
        <v>-2040273</v>
      </c>
      <c r="AA85" s="11">
        <f t="shared" si="3"/>
        <v>-2121262</v>
      </c>
      <c r="AB85" s="11">
        <f t="shared" si="3"/>
        <v>-2202162</v>
      </c>
      <c r="AC85" s="11">
        <f t="shared" si="3"/>
        <v>-2286019</v>
      </c>
      <c r="AD85" s="11">
        <f t="shared" si="3"/>
        <v>-2368446</v>
      </c>
      <c r="AE85" s="11">
        <f t="shared" si="3"/>
        <v>-2449377</v>
      </c>
      <c r="AF85" s="11">
        <f t="shared" si="3"/>
        <v>-2532539</v>
      </c>
      <c r="AG85" s="11">
        <f t="shared" si="3"/>
        <v>-2645791</v>
      </c>
      <c r="AH85" s="11">
        <f t="shared" si="3"/>
        <v>-2824992</v>
      </c>
      <c r="AI85" s="11">
        <f t="shared" si="3"/>
        <v>-2941494</v>
      </c>
      <c r="AJ85" s="11">
        <f t="shared" si="3"/>
        <v>-3029589</v>
      </c>
      <c r="AK85" s="11">
        <f t="shared" si="3"/>
        <v>-3232911</v>
      </c>
      <c r="AL85" s="11">
        <f t="shared" si="3"/>
        <v>-3206213</v>
      </c>
      <c r="AM85" s="11">
        <f t="shared" si="3"/>
        <v>-3496026</v>
      </c>
      <c r="AN85" s="11">
        <f t="shared" si="3"/>
        <v>-3390516</v>
      </c>
    </row>
    <row r="86" spans="1:40">
      <c r="A86" s="8" t="s">
        <v>714</v>
      </c>
      <c r="D86" s="11">
        <f>D76-D82</f>
        <v>-90969</v>
      </c>
      <c r="E86" s="11">
        <f t="shared" si="3"/>
        <v>-88747</v>
      </c>
      <c r="F86" s="11">
        <f t="shared" si="3"/>
        <v>-101953</v>
      </c>
      <c r="G86" s="11">
        <f t="shared" si="3"/>
        <v>-76331</v>
      </c>
      <c r="H86" s="11">
        <f t="shared" si="3"/>
        <v>-80132</v>
      </c>
      <c r="I86" s="11">
        <f t="shared" si="3"/>
        <v>-64002</v>
      </c>
      <c r="J86" s="11">
        <f t="shared" si="3"/>
        <v>-33596</v>
      </c>
      <c r="K86" s="11">
        <f t="shared" si="3"/>
        <v>18490</v>
      </c>
      <c r="L86" s="11">
        <f t="shared" si="3"/>
        <v>2303</v>
      </c>
      <c r="M86" s="11">
        <f t="shared" si="3"/>
        <v>149</v>
      </c>
      <c r="N86" s="11">
        <f t="shared" si="3"/>
        <v>-34471</v>
      </c>
      <c r="O86" s="11">
        <f t="shared" si="3"/>
        <v>-46805</v>
      </c>
      <c r="P86" s="11">
        <f t="shared" si="3"/>
        <v>-113189</v>
      </c>
      <c r="Q86" s="11">
        <f t="shared" si="3"/>
        <v>-141643</v>
      </c>
      <c r="R86" s="11">
        <f t="shared" si="3"/>
        <v>-178313</v>
      </c>
      <c r="S86" s="11">
        <f t="shared" si="3"/>
        <v>-106850</v>
      </c>
      <c r="T86" s="11">
        <f t="shared" si="3"/>
        <v>-15264</v>
      </c>
      <c r="U86" s="11">
        <f t="shared" si="3"/>
        <v>135704</v>
      </c>
      <c r="V86" s="11">
        <f t="shared" si="3"/>
        <v>318431</v>
      </c>
      <c r="W86" s="11">
        <f t="shared" si="3"/>
        <v>413057</v>
      </c>
      <c r="X86" s="11">
        <f t="shared" si="3"/>
        <v>438108</v>
      </c>
      <c r="Y86" s="11">
        <f t="shared" si="3"/>
        <v>155949</v>
      </c>
      <c r="Z86" s="11">
        <f t="shared" si="3"/>
        <v>-163327</v>
      </c>
      <c r="AA86" s="11">
        <f t="shared" si="3"/>
        <v>-395158</v>
      </c>
      <c r="AB86" s="11">
        <f t="shared" si="3"/>
        <v>-323223</v>
      </c>
      <c r="AC86" s="11">
        <f t="shared" si="3"/>
        <v>-446585</v>
      </c>
      <c r="AD86" s="11">
        <f t="shared" si="3"/>
        <v>-428202</v>
      </c>
      <c r="AE86" s="11">
        <f t="shared" si="3"/>
        <v>-295867</v>
      </c>
      <c r="AF86" s="11">
        <f t="shared" si="3"/>
        <v>-671966</v>
      </c>
      <c r="AG86" s="11">
        <f t="shared" si="3"/>
        <v>-1571295</v>
      </c>
      <c r="AH86" s="11">
        <f t="shared" si="3"/>
        <v>-1656606</v>
      </c>
      <c r="AI86" s="11">
        <f t="shared" si="3"/>
        <v>-1616609</v>
      </c>
      <c r="AJ86" s="11">
        <f t="shared" si="3"/>
        <v>-1865968</v>
      </c>
      <c r="AK86" s="11">
        <f t="shared" si="3"/>
        <v>-1779152</v>
      </c>
      <c r="AL86" s="11">
        <f t="shared" si="3"/>
        <v>-1631005</v>
      </c>
      <c r="AM86" s="11">
        <f t="shared" si="3"/>
        <v>-1746522</v>
      </c>
      <c r="AN86" s="11">
        <f t="shared" si="3"/>
        <v>-2068138</v>
      </c>
    </row>
    <row r="87" spans="1:40">
      <c r="A87" s="21" t="s">
        <v>728</v>
      </c>
      <c r="B87" s="22"/>
      <c r="C87" s="23"/>
      <c r="D87" s="23">
        <f>D86+D85</f>
        <v>-728867</v>
      </c>
      <c r="E87" s="23">
        <f t="shared" ref="E87:AN87" si="4">E86+E85</f>
        <v>-771757</v>
      </c>
      <c r="F87" s="23">
        <f t="shared" si="4"/>
        <v>-832743</v>
      </c>
      <c r="G87" s="23">
        <f t="shared" si="4"/>
        <v>-856233</v>
      </c>
      <c r="H87" s="23">
        <f t="shared" si="4"/>
        <v>-912885</v>
      </c>
      <c r="I87" s="23">
        <f t="shared" si="4"/>
        <v>-953937</v>
      </c>
      <c r="J87" s="23">
        <f t="shared" si="4"/>
        <v>-990031</v>
      </c>
      <c r="K87" s="23">
        <f t="shared" si="4"/>
        <v>-1000468</v>
      </c>
      <c r="L87" s="23">
        <f t="shared" si="4"/>
        <v>-1077863</v>
      </c>
      <c r="M87" s="23">
        <f t="shared" si="4"/>
        <v>-1143654</v>
      </c>
      <c r="N87" s="23">
        <f t="shared" si="4"/>
        <v>-1242638</v>
      </c>
      <c r="O87" s="23">
        <f t="shared" si="4"/>
        <v>-1321254</v>
      </c>
      <c r="P87" s="23">
        <f t="shared" si="4"/>
        <v>-1457830</v>
      </c>
      <c r="Q87" s="23">
        <f t="shared" si="4"/>
        <v>-1554028</v>
      </c>
      <c r="R87" s="23">
        <f t="shared" si="4"/>
        <v>-1657816</v>
      </c>
      <c r="S87" s="23">
        <f t="shared" si="4"/>
        <v>-1653853</v>
      </c>
      <c r="T87" s="23">
        <f t="shared" si="4"/>
        <v>-1629030</v>
      </c>
      <c r="U87" s="23">
        <f t="shared" si="4"/>
        <v>-1545167</v>
      </c>
      <c r="V87" s="23">
        <f t="shared" si="4"/>
        <v>-1431341</v>
      </c>
      <c r="W87" s="23">
        <f t="shared" si="4"/>
        <v>-1407396</v>
      </c>
      <c r="X87" s="23">
        <f t="shared" si="4"/>
        <v>-1454461</v>
      </c>
      <c r="Y87" s="23">
        <f t="shared" si="4"/>
        <v>-1810767</v>
      </c>
      <c r="Z87" s="23">
        <f t="shared" si="4"/>
        <v>-2203600</v>
      </c>
      <c r="AA87" s="23">
        <f t="shared" si="4"/>
        <v>-2516420</v>
      </c>
      <c r="AB87" s="23">
        <f t="shared" si="4"/>
        <v>-2525385</v>
      </c>
      <c r="AC87" s="23">
        <f t="shared" si="4"/>
        <v>-2732604</v>
      </c>
      <c r="AD87" s="23">
        <f t="shared" si="4"/>
        <v>-2796648</v>
      </c>
      <c r="AE87" s="23">
        <f t="shared" si="4"/>
        <v>-2745244</v>
      </c>
      <c r="AF87" s="23">
        <f t="shared" si="4"/>
        <v>-3204505</v>
      </c>
      <c r="AG87" s="23">
        <f t="shared" si="4"/>
        <v>-4217086</v>
      </c>
      <c r="AH87" s="23">
        <f t="shared" si="4"/>
        <v>-4481598</v>
      </c>
      <c r="AI87" s="23">
        <f t="shared" si="4"/>
        <v>-4558103</v>
      </c>
      <c r="AJ87" s="23">
        <f t="shared" si="4"/>
        <v>-4895557</v>
      </c>
      <c r="AK87" s="23">
        <f t="shared" si="4"/>
        <v>-5012063</v>
      </c>
      <c r="AL87" s="23">
        <f t="shared" si="4"/>
        <v>-4837218</v>
      </c>
      <c r="AM87" s="23">
        <f t="shared" si="4"/>
        <v>-5242548</v>
      </c>
      <c r="AN87" s="23">
        <f t="shared" si="4"/>
        <v>-5458654</v>
      </c>
    </row>
    <row r="88" spans="1:40">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1:40" ht="15">
      <c r="A89" s="4" t="s">
        <v>729</v>
      </c>
      <c r="D89" s="11">
        <f>D78-D83-D87</f>
        <v>-17582</v>
      </c>
      <c r="E89" s="11">
        <f t="shared" ref="E89:AN89" si="5">E78-E83-E87</f>
        <v>-24531</v>
      </c>
      <c r="F89" s="11">
        <f t="shared" si="5"/>
        <v>-32417</v>
      </c>
      <c r="G89" s="11">
        <f t="shared" si="5"/>
        <v>-43672</v>
      </c>
      <c r="H89" s="11">
        <f t="shared" si="5"/>
        <v>-59177</v>
      </c>
      <c r="I89" s="11">
        <f t="shared" si="5"/>
        <v>-77190</v>
      </c>
      <c r="J89" s="11">
        <f t="shared" si="5"/>
        <v>-98507</v>
      </c>
      <c r="K89" s="11">
        <f t="shared" si="5"/>
        <v>-129503</v>
      </c>
      <c r="L89" s="11">
        <f t="shared" si="5"/>
        <v>-142940</v>
      </c>
      <c r="M89" s="11">
        <f t="shared" si="5"/>
        <v>-151664</v>
      </c>
      <c r="N89" s="11">
        <f t="shared" si="5"/>
        <v>-168301</v>
      </c>
      <c r="O89" s="11">
        <f t="shared" si="5"/>
        <v>-178753</v>
      </c>
      <c r="P89" s="11">
        <f t="shared" si="5"/>
        <v>-177959</v>
      </c>
      <c r="Q89" s="11">
        <f t="shared" si="5"/>
        <v>-211378</v>
      </c>
      <c r="R89" s="11">
        <f t="shared" si="5"/>
        <v>-220641</v>
      </c>
      <c r="S89" s="11">
        <f t="shared" si="5"/>
        <v>-217221</v>
      </c>
      <c r="T89" s="11">
        <f t="shared" si="5"/>
        <v>-221067</v>
      </c>
      <c r="U89" s="11">
        <f t="shared" si="5"/>
        <v>-214907</v>
      </c>
      <c r="V89" s="11">
        <f t="shared" si="5"/>
        <v>-213210</v>
      </c>
      <c r="W89" s="11">
        <f t="shared" si="5"/>
        <v>-213790</v>
      </c>
      <c r="X89" s="11">
        <f t="shared" si="5"/>
        <v>-194886</v>
      </c>
      <c r="Y89" s="11">
        <f t="shared" si="5"/>
        <v>-183128</v>
      </c>
      <c r="Z89" s="11">
        <f t="shared" si="5"/>
        <v>-153870</v>
      </c>
      <c r="AA89" s="11">
        <f t="shared" si="5"/>
        <v>-161290</v>
      </c>
      <c r="AB89" s="11">
        <f t="shared" si="5"/>
        <v>-134943</v>
      </c>
      <c r="AC89" s="11">
        <f t="shared" si="5"/>
        <v>-164628</v>
      </c>
      <c r="AD89" s="11">
        <f t="shared" si="5"/>
        <v>-145994</v>
      </c>
      <c r="AE89" s="11">
        <f t="shared" si="5"/>
        <v>-158227</v>
      </c>
      <c r="AF89" s="11">
        <f t="shared" si="5"/>
        <v>-131788</v>
      </c>
      <c r="AG89" s="11">
        <f t="shared" si="5"/>
        <v>-138636</v>
      </c>
      <c r="AH89" s="11">
        <f t="shared" si="5"/>
        <v>-144778</v>
      </c>
      <c r="AI89" s="11">
        <f t="shared" si="5"/>
        <v>-158018</v>
      </c>
      <c r="AJ89" s="11">
        <f t="shared" si="5"/>
        <v>-171173</v>
      </c>
      <c r="AK89" s="11">
        <f t="shared" si="5"/>
        <v>-178734</v>
      </c>
      <c r="AL89" s="11">
        <f t="shared" si="5"/>
        <v>-189329</v>
      </c>
      <c r="AM89" s="11">
        <f t="shared" si="5"/>
        <v>-177973</v>
      </c>
      <c r="AN89" s="11">
        <f t="shared" si="5"/>
        <v>-182244</v>
      </c>
    </row>
    <row r="90" spans="1:40">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1:40">
      <c r="A91" s="6" t="s">
        <v>713</v>
      </c>
      <c r="D91" s="11">
        <f>'Federal Govt.'!G86</f>
        <v>304316</v>
      </c>
      <c r="E91" s="11">
        <f>'Federal Govt.'!H86</f>
        <v>328953</v>
      </c>
      <c r="F91" s="11">
        <f>'Federal Govt.'!I86</f>
        <v>291664</v>
      </c>
      <c r="G91" s="11">
        <f>'Federal Govt.'!J86</f>
        <v>152997</v>
      </c>
      <c r="H91" s="11">
        <f>'Federal Govt.'!K86</f>
        <v>47425</v>
      </c>
      <c r="I91" s="11">
        <f>'Federal Govt.'!L86</f>
        <v>-76604</v>
      </c>
      <c r="J91" s="11">
        <f>'Federal Govt.'!M86</f>
        <v>-248809</v>
      </c>
      <c r="K91" s="11">
        <f>'Federal Govt.'!N86</f>
        <v>-348645</v>
      </c>
      <c r="L91" s="11">
        <f>'Federal Govt.'!O86</f>
        <v>-451498</v>
      </c>
      <c r="M91" s="11">
        <f>'Federal Govt.'!P86</f>
        <v>-534350</v>
      </c>
      <c r="N91" s="11">
        <f>'Federal Govt.'!Q86</f>
        <v>-627220</v>
      </c>
      <c r="O91" s="11">
        <f>'Federal Govt.'!R86</f>
        <v>-788679</v>
      </c>
      <c r="P91" s="11">
        <f>'Federal Govt.'!S86</f>
        <v>-1020823</v>
      </c>
      <c r="Q91" s="11">
        <f>'Federal Govt.'!T86</f>
        <v>-1250099</v>
      </c>
      <c r="R91" s="11">
        <f>'Federal Govt.'!U86</f>
        <v>-1400129</v>
      </c>
      <c r="S91" s="11">
        <f>'Federal Govt.'!V86</f>
        <v>-1504661</v>
      </c>
      <c r="T91" s="11">
        <f>'Federal Govt.'!W86</f>
        <v>-1608979</v>
      </c>
      <c r="U91" s="11">
        <f>'Federal Govt.'!X86</f>
        <v>-1555864</v>
      </c>
      <c r="V91" s="11">
        <f>'Federal Govt.'!Y86</f>
        <v>-1461006</v>
      </c>
      <c r="W91" s="11">
        <f>'Federal Govt.'!Z86</f>
        <v>-1258284</v>
      </c>
      <c r="X91" s="11">
        <f>'Federal Govt.'!AA86</f>
        <v>-989576</v>
      </c>
      <c r="Y91" s="11">
        <f>'Federal Govt.'!AB86</f>
        <v>-851383</v>
      </c>
      <c r="Z91" s="11">
        <f>'Federal Govt.'!AC86</f>
        <v>-991999</v>
      </c>
      <c r="AA91" s="11">
        <f>'Federal Govt.'!AD86</f>
        <v>-1377104</v>
      </c>
      <c r="AB91" s="11">
        <f>'Federal Govt.'!AE86</f>
        <v>-1700839</v>
      </c>
      <c r="AC91" s="11">
        <f>'Federal Govt.'!AF86</f>
        <v>-1891578</v>
      </c>
      <c r="AD91" s="11">
        <f>'Federal Govt.'!AG86</f>
        <v>-1968209</v>
      </c>
      <c r="AE91" s="11">
        <f>'Federal Govt.'!AH86</f>
        <v>-2071138</v>
      </c>
      <c r="AF91" s="11">
        <f>'Federal Govt.'!AI86</f>
        <v>-2469610</v>
      </c>
      <c r="AG91" s="11">
        <f>'Federal Govt.'!AJ86</f>
        <v>-3793363</v>
      </c>
      <c r="AH91" s="11">
        <f>'Federal Govt.'!AK86</f>
        <v>-5071148</v>
      </c>
      <c r="AI91" s="11">
        <f>'Federal Govt.'!AL86</f>
        <v>-6238224</v>
      </c>
      <c r="AJ91" s="11">
        <f>'Federal Govt.'!AM86</f>
        <v>-7244458</v>
      </c>
      <c r="AK91" s="11">
        <f>'Federal Govt.'!AN86</f>
        <v>-7794731</v>
      </c>
      <c r="AL91" s="11">
        <f>'Federal Govt.'!AO86</f>
        <v>-8355827</v>
      </c>
      <c r="AM91" s="11">
        <f>'Federal Govt.'!AP86</f>
        <v>-8524615</v>
      </c>
      <c r="AN91" s="11">
        <f>'Federal Govt.'!AQ86</f>
        <v>-9281731</v>
      </c>
    </row>
    <row r="92" spans="1:40">
      <c r="A92" s="6" t="s">
        <v>714</v>
      </c>
      <c r="D92" s="11">
        <f>+'State &amp; Local Govt.'!I54+'State &amp; Local Govt.'!I17</f>
        <v>1338801</v>
      </c>
      <c r="E92" s="11">
        <f>+'State &amp; Local Govt.'!J54+'State &amp; Local Govt.'!J17</f>
        <v>1553744</v>
      </c>
      <c r="F92" s="11">
        <f>+'State &amp; Local Govt.'!K54+'State &amp; Local Govt.'!K17</f>
        <v>1682866</v>
      </c>
      <c r="G92" s="11">
        <f>+'State &amp; Local Govt.'!L54+'State &amp; Local Govt.'!L17</f>
        <v>1720833</v>
      </c>
      <c r="H92" s="11">
        <f>+'State &amp; Local Govt.'!M54+'State &amp; Local Govt.'!M17</f>
        <v>1775656</v>
      </c>
      <c r="I92" s="11">
        <f>+'State &amp; Local Govt.'!N54+'State &amp; Local Govt.'!N17</f>
        <v>1879914</v>
      </c>
      <c r="J92" s="11">
        <f>+'State &amp; Local Govt.'!O54+'State &amp; Local Govt.'!O17</f>
        <v>2008427</v>
      </c>
      <c r="K92" s="11">
        <f>+'State &amp; Local Govt.'!P54+'State &amp; Local Govt.'!P17</f>
        <v>2160716</v>
      </c>
      <c r="L92" s="11">
        <f>+'State &amp; Local Govt.'!Q54+'State &amp; Local Govt.'!Q17</f>
        <v>2269525</v>
      </c>
      <c r="M92" s="11">
        <f>+'State &amp; Local Govt.'!R54+'State &amp; Local Govt.'!R17</f>
        <v>2394021</v>
      </c>
      <c r="N92" s="11">
        <f>+'State &amp; Local Govt.'!S54+'State &amp; Local Govt.'!S17</f>
        <v>2543337</v>
      </c>
      <c r="O92" s="11">
        <f>+'State &amp; Local Govt.'!T54+'State &amp; Local Govt.'!T17</f>
        <v>2626278</v>
      </c>
      <c r="P92" s="11">
        <f>+'State &amp; Local Govt.'!U54+'State &amp; Local Govt.'!U17</f>
        <v>2680873</v>
      </c>
      <c r="Q92" s="11">
        <f>+'State &amp; Local Govt.'!V54+'State &amp; Local Govt.'!V17</f>
        <v>2801775</v>
      </c>
      <c r="R92" s="11">
        <f>+'State &amp; Local Govt.'!W54+'State &amp; Local Govt.'!W17</f>
        <v>2945193</v>
      </c>
      <c r="S92" s="11">
        <f>+'State &amp; Local Govt.'!X54+'State &amp; Local Govt.'!X17</f>
        <v>3190310</v>
      </c>
      <c r="T92" s="11">
        <f>+'State &amp; Local Govt.'!Y54+'State &amp; Local Govt.'!Y17</f>
        <v>3383617</v>
      </c>
      <c r="U92" s="11">
        <f>+'State &amp; Local Govt.'!Z54+'State &amp; Local Govt.'!Z17</f>
        <v>3616958</v>
      </c>
      <c r="V92" s="11">
        <f>+'State &amp; Local Govt.'!AA54+'State &amp; Local Govt.'!AA17</f>
        <v>3851362</v>
      </c>
      <c r="W92" s="11">
        <f>+'State &amp; Local Govt.'!AB54+'State &amp; Local Govt.'!AB17</f>
        <v>4169248</v>
      </c>
      <c r="X92" s="11">
        <f>+'State &amp; Local Govt.'!AC54+'State &amp; Local Govt.'!AC17</f>
        <v>4500339</v>
      </c>
      <c r="Y92" s="11">
        <f>+'State &amp; Local Govt.'!AD54+'State &amp; Local Govt.'!AD17</f>
        <v>4729026</v>
      </c>
      <c r="Z92" s="11">
        <f>+'State &amp; Local Govt.'!AE54+'State &amp; Local Govt.'!AE17</f>
        <v>4851684</v>
      </c>
      <c r="AA92" s="11">
        <f>+'State &amp; Local Govt.'!AF54+'State &amp; Local Govt.'!AF17</f>
        <v>4991304</v>
      </c>
      <c r="AB92" s="11">
        <f>+'State &amp; Local Govt.'!AG54+'State &amp; Local Govt.'!AG17</f>
        <v>4528825</v>
      </c>
      <c r="AC92" s="11">
        <f>+'State &amp; Local Govt.'!AH54+'State &amp; Local Govt.'!AH17</f>
        <v>5194312</v>
      </c>
      <c r="AD92" s="11">
        <f>+'State &amp; Local Govt.'!AI54+'State &amp; Local Govt.'!AI17</f>
        <v>5922754</v>
      </c>
      <c r="AE92" s="11">
        <f>+'State &amp; Local Govt.'!AJ54+'State &amp; Local Govt.'!AJ17</f>
        <v>6809529</v>
      </c>
      <c r="AF92" s="11">
        <f>+'State &amp; Local Govt.'!AK54+'State &amp; Local Govt.'!AK17</f>
        <v>7169691</v>
      </c>
      <c r="AG92" s="11">
        <f>+'State &amp; Local Govt.'!AL54+'State &amp; Local Govt.'!AL17</f>
        <v>7370394</v>
      </c>
      <c r="AH92" s="11">
        <f>+'State &amp; Local Govt.'!AM54+'State &amp; Local Govt.'!AM17</f>
        <v>7432088</v>
      </c>
      <c r="AI92" s="11">
        <f>+'State &amp; Local Govt.'!AN54+'State &amp; Local Govt.'!AN17</f>
        <v>7883351</v>
      </c>
      <c r="AJ92" s="11">
        <f>+'State &amp; Local Govt.'!AO54+'State &amp; Local Govt.'!AO17</f>
        <v>8371964</v>
      </c>
      <c r="AK92" s="11">
        <f>+'State &amp; Local Govt.'!AP54+'State &amp; Local Govt.'!AP17</f>
        <v>8686243</v>
      </c>
      <c r="AL92" s="11">
        <f>+'State &amp; Local Govt.'!AQ54+'State &amp; Local Govt.'!AQ17</f>
        <v>9111460</v>
      </c>
      <c r="AM92" s="11">
        <f>+'State &amp; Local Govt.'!AR54+'State &amp; Local Govt.'!AR17</f>
        <v>9354786</v>
      </c>
      <c r="AN92" s="11">
        <f>+'State &amp; Local Govt.'!AS54+'State &amp; Local Govt.'!AS17</f>
        <v>9611551</v>
      </c>
    </row>
    <row r="93" spans="1:40">
      <c r="A93" s="4" t="s">
        <v>265</v>
      </c>
      <c r="B93" s="4" t="s">
        <v>406</v>
      </c>
      <c r="C93" s="4">
        <f>'Federal Govt.'!F86+'State &amp; Local Govt.'!H54+'State &amp; Local Govt.'!H17</f>
        <v>1408556</v>
      </c>
      <c r="D93" s="11">
        <f>'Federal Govt.'!G86+'State &amp; Local Govt.'!I54+'State &amp; Local Govt.'!I17</f>
        <v>1643117</v>
      </c>
      <c r="E93" s="11">
        <f>'Federal Govt.'!H86+'State &amp; Local Govt.'!J54+'State &amp; Local Govt.'!J17</f>
        <v>1882697</v>
      </c>
      <c r="F93" s="11">
        <f>'Federal Govt.'!I86+'State &amp; Local Govt.'!K54+'State &amp; Local Govt.'!K17</f>
        <v>1974530</v>
      </c>
      <c r="G93" s="11">
        <f>'Federal Govt.'!J86+'State &amp; Local Govt.'!L54+'State &amp; Local Govt.'!L17</f>
        <v>1873830</v>
      </c>
      <c r="H93" s="11">
        <f>'Federal Govt.'!K86+'State &amp; Local Govt.'!M54+'State &amp; Local Govt.'!M17</f>
        <v>1823081</v>
      </c>
      <c r="I93" s="11">
        <f>'Federal Govt.'!L86+'State &amp; Local Govt.'!N54+'State &amp; Local Govt.'!N17</f>
        <v>1803310</v>
      </c>
      <c r="J93" s="11">
        <f>'Federal Govt.'!M86+'State &amp; Local Govt.'!O54+'State &amp; Local Govt.'!O17</f>
        <v>1759618</v>
      </c>
      <c r="K93" s="11">
        <f>'Federal Govt.'!N86+'State &amp; Local Govt.'!P54+'State &amp; Local Govt.'!P17</f>
        <v>1812071</v>
      </c>
      <c r="L93" s="11">
        <f>'Federal Govt.'!O86+'State &amp; Local Govt.'!Q54+'State &amp; Local Govt.'!Q17</f>
        <v>1818027</v>
      </c>
      <c r="M93" s="11">
        <f>'Federal Govt.'!P86+'State &amp; Local Govt.'!R54+'State &amp; Local Govt.'!R17</f>
        <v>1859671</v>
      </c>
      <c r="N93" s="11">
        <f>'Federal Govt.'!Q86+'State &amp; Local Govt.'!S54+'State &amp; Local Govt.'!S17</f>
        <v>1916117</v>
      </c>
      <c r="O93" s="11">
        <f>'Federal Govt.'!R86+'State &amp; Local Govt.'!T54+'State &amp; Local Govt.'!T17</f>
        <v>1837599</v>
      </c>
      <c r="P93" s="11">
        <f>'Federal Govt.'!S86+'State &amp; Local Govt.'!U54+'State &amp; Local Govt.'!U17</f>
        <v>1660050</v>
      </c>
      <c r="Q93" s="11">
        <f>'Federal Govt.'!T86+'State &amp; Local Govt.'!V54+'State &amp; Local Govt.'!V17</f>
        <v>1551676</v>
      </c>
      <c r="R93" s="11">
        <f>'Federal Govt.'!U86+'State &amp; Local Govt.'!W54+'State &amp; Local Govt.'!W17</f>
        <v>1545064</v>
      </c>
      <c r="S93" s="11">
        <f>'Federal Govt.'!V86+'State &amp; Local Govt.'!X54+'State &amp; Local Govt.'!X17</f>
        <v>1685649</v>
      </c>
      <c r="T93" s="11">
        <f>'Federal Govt.'!W86+'State &amp; Local Govt.'!Y54+'State &amp; Local Govt.'!Y17</f>
        <v>1774638</v>
      </c>
      <c r="U93" s="11">
        <f>'Federal Govt.'!X86+'State &amp; Local Govt.'!Z54+'State &amp; Local Govt.'!Z17</f>
        <v>2061094</v>
      </c>
      <c r="V93" s="11">
        <f>'Federal Govt.'!Y86+'State &amp; Local Govt.'!AA54+'State &amp; Local Govt.'!AA17</f>
        <v>2390356</v>
      </c>
      <c r="W93" s="11">
        <f>'Federal Govt.'!Z86+'State &amp; Local Govt.'!AB54+'State &amp; Local Govt.'!AB17</f>
        <v>2910964</v>
      </c>
      <c r="X93" s="11">
        <f>'Federal Govt.'!AA86+'State &amp; Local Govt.'!AC54+'State &amp; Local Govt.'!AC17</f>
        <v>3510763</v>
      </c>
      <c r="Y93" s="11">
        <f>'Federal Govt.'!AB86+'State &amp; Local Govt.'!AD54+'State &amp; Local Govt.'!AD17</f>
        <v>3877643</v>
      </c>
      <c r="Z93" s="11">
        <f>'Federal Govt.'!AC86+'State &amp; Local Govt.'!AE54+'State &amp; Local Govt.'!AE17</f>
        <v>3859685</v>
      </c>
      <c r="AA93" s="11">
        <f>'Federal Govt.'!AD86+'State &amp; Local Govt.'!AF54+'State &amp; Local Govt.'!AF17</f>
        <v>3614200</v>
      </c>
      <c r="AB93" s="11">
        <f>'Federal Govt.'!AE86+'State &amp; Local Govt.'!AG54+'State &amp; Local Govt.'!AG17</f>
        <v>2827986</v>
      </c>
      <c r="AC93" s="11">
        <f>'Federal Govt.'!AF86+'State &amp; Local Govt.'!AH54+'State &amp; Local Govt.'!AH17</f>
        <v>3302734</v>
      </c>
      <c r="AD93" s="11">
        <f>'Federal Govt.'!AG86+'State &amp; Local Govt.'!AI54+'State &amp; Local Govt.'!AI17</f>
        <v>3954545</v>
      </c>
      <c r="AE93" s="11">
        <f>'Federal Govt.'!AH86+'State &amp; Local Govt.'!AJ54+'State &amp; Local Govt.'!AJ17</f>
        <v>4738391</v>
      </c>
      <c r="AF93" s="11">
        <f>'Federal Govt.'!AI86+'State &amp; Local Govt.'!AK54+'State &amp; Local Govt.'!AK17</f>
        <v>4700081</v>
      </c>
      <c r="AG93" s="11">
        <f>'Federal Govt.'!AJ86+'State &amp; Local Govt.'!AL54+'State &amp; Local Govt.'!AL17</f>
        <v>3577031</v>
      </c>
      <c r="AH93" s="11">
        <f>'Federal Govt.'!AK86+'State &amp; Local Govt.'!AM54+'State &amp; Local Govt.'!AM17</f>
        <v>2360940</v>
      </c>
      <c r="AI93" s="11">
        <f>'Federal Govt.'!AL86+'State &amp; Local Govt.'!AN54+'State &amp; Local Govt.'!AN17</f>
        <v>1645127</v>
      </c>
      <c r="AJ93" s="11">
        <f>'Federal Govt.'!AM86+'State &amp; Local Govt.'!AO54+'State &amp; Local Govt.'!AO17</f>
        <v>1127506</v>
      </c>
      <c r="AK93" s="11">
        <f>'Federal Govt.'!AN86+'State &amp; Local Govt.'!AP54+'State &amp; Local Govt.'!AP17</f>
        <v>891512</v>
      </c>
      <c r="AL93" s="11">
        <f>'Federal Govt.'!AO86+'State &amp; Local Govt.'!AQ54+'State &amp; Local Govt.'!AQ17</f>
        <v>755633</v>
      </c>
      <c r="AM93" s="11">
        <f>'Federal Govt.'!AP86+'State &amp; Local Govt.'!AR54+'State &amp; Local Govt.'!AR17</f>
        <v>830171</v>
      </c>
      <c r="AN93" s="11">
        <f>'Federal Govt.'!AQ86+'State &amp; Local Govt.'!AS54+'State &amp; Local Govt.'!AS17</f>
        <v>329820</v>
      </c>
    </row>
    <row r="94" spans="1:40">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spans="1:40">
      <c r="A95" s="60" t="s">
        <v>716</v>
      </c>
      <c r="B95" s="60"/>
      <c r="C95" s="60"/>
      <c r="D95" s="61">
        <f>D78-D83</f>
        <v>-746449</v>
      </c>
      <c r="E95" s="61">
        <f t="shared" ref="E95:AM95" si="6">E78-E83</f>
        <v>-796288</v>
      </c>
      <c r="F95" s="61">
        <f t="shared" si="6"/>
        <v>-865160</v>
      </c>
      <c r="G95" s="61">
        <f t="shared" si="6"/>
        <v>-899905</v>
      </c>
      <c r="H95" s="61">
        <f t="shared" si="6"/>
        <v>-972062</v>
      </c>
      <c r="I95" s="61">
        <f t="shared" si="6"/>
        <v>-1031127</v>
      </c>
      <c r="J95" s="61">
        <f t="shared" si="6"/>
        <v>-1088538</v>
      </c>
      <c r="K95" s="61">
        <f t="shared" si="6"/>
        <v>-1129971</v>
      </c>
      <c r="L95" s="61">
        <f t="shared" si="6"/>
        <v>-1220803</v>
      </c>
      <c r="M95" s="61">
        <f t="shared" si="6"/>
        <v>-1295318</v>
      </c>
      <c r="N95" s="61">
        <f t="shared" si="6"/>
        <v>-1410939</v>
      </c>
      <c r="O95" s="61">
        <f t="shared" si="6"/>
        <v>-1500007</v>
      </c>
      <c r="P95" s="61">
        <f t="shared" si="6"/>
        <v>-1635789</v>
      </c>
      <c r="Q95" s="61">
        <f t="shared" si="6"/>
        <v>-1765406</v>
      </c>
      <c r="R95" s="61">
        <f t="shared" si="6"/>
        <v>-1878457</v>
      </c>
      <c r="S95" s="61">
        <f t="shared" si="6"/>
        <v>-1871074</v>
      </c>
      <c r="T95" s="61">
        <f t="shared" si="6"/>
        <v>-1850097</v>
      </c>
      <c r="U95" s="61">
        <f t="shared" si="6"/>
        <v>-1760074</v>
      </c>
      <c r="V95" s="61">
        <f t="shared" si="6"/>
        <v>-1644551</v>
      </c>
      <c r="W95" s="61">
        <f t="shared" si="6"/>
        <v>-1621186</v>
      </c>
      <c r="X95" s="61">
        <f t="shared" si="6"/>
        <v>-1649347</v>
      </c>
      <c r="Y95" s="61">
        <f t="shared" si="6"/>
        <v>-1993895</v>
      </c>
      <c r="Z95" s="61">
        <f t="shared" si="6"/>
        <v>-2357470</v>
      </c>
      <c r="AA95" s="61">
        <f t="shared" si="6"/>
        <v>-2677710</v>
      </c>
      <c r="AB95" s="61">
        <f t="shared" si="6"/>
        <v>-2660328</v>
      </c>
      <c r="AC95" s="61">
        <f t="shared" si="6"/>
        <v>-2897232</v>
      </c>
      <c r="AD95" s="61">
        <f t="shared" si="6"/>
        <v>-2942642</v>
      </c>
      <c r="AE95" s="61">
        <f t="shared" si="6"/>
        <v>-2903471</v>
      </c>
      <c r="AF95" s="61">
        <f t="shared" si="6"/>
        <v>-3336293</v>
      </c>
      <c r="AG95" s="61">
        <f t="shared" si="6"/>
        <v>-4355722</v>
      </c>
      <c r="AH95" s="61">
        <f t="shared" si="6"/>
        <v>-4626376</v>
      </c>
      <c r="AI95" s="61">
        <f t="shared" si="6"/>
        <v>-4716121</v>
      </c>
      <c r="AJ95" s="61">
        <f t="shared" si="6"/>
        <v>-5066730</v>
      </c>
      <c r="AK95" s="61">
        <f t="shared" si="6"/>
        <v>-5190797</v>
      </c>
      <c r="AL95" s="61">
        <f t="shared" si="6"/>
        <v>-5026547</v>
      </c>
      <c r="AM95" s="61">
        <f t="shared" si="6"/>
        <v>-5420521</v>
      </c>
      <c r="AN95" s="61">
        <f>AN78-AN83</f>
        <v>-5640898</v>
      </c>
    </row>
    <row r="97" spans="1:40">
      <c r="A97" s="24" t="s">
        <v>722</v>
      </c>
    </row>
    <row r="98" spans="1:40">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spans="1:40">
      <c r="A99" s="4" t="s">
        <v>723</v>
      </c>
    </row>
    <row r="100" spans="1:40">
      <c r="A100" s="4" t="s">
        <v>724</v>
      </c>
    </row>
    <row r="101" spans="1:40">
      <c r="A101" s="4" t="s">
        <v>725</v>
      </c>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1"/>
  <sheetViews>
    <sheetView topLeftCell="A24" zoomScale="85" zoomScaleNormal="85" zoomScalePageLayoutView="85" workbookViewId="0">
      <selection activeCell="D71" sqref="D71"/>
    </sheetView>
  </sheetViews>
  <sheetFormatPr baseColWidth="10" defaultColWidth="9.1640625" defaultRowHeight="13" outlineLevelRow="4" outlineLevelCol="1" x14ac:dyDescent="0"/>
  <cols>
    <col min="1" max="2" width="9.1640625" style="4"/>
    <col min="3" max="3" width="9.1640625" style="4" customWidth="1"/>
    <col min="4" max="4" width="97.6640625" style="4" customWidth="1"/>
    <col min="5" max="5" width="9.83203125" style="4" customWidth="1" outlineLevel="1"/>
    <col min="6" max="6" width="12.33203125" style="4" customWidth="1" outlineLevel="1"/>
    <col min="7" max="7" width="11" style="4" customWidth="1"/>
    <col min="8" max="16" width="11" style="4" customWidth="1" outlineLevel="1"/>
    <col min="17" max="17" width="11" style="4" customWidth="1"/>
    <col min="18" max="26" width="11" style="4" customWidth="1" outlineLevel="1"/>
    <col min="27" max="27" width="11" style="4" customWidth="1"/>
    <col min="28" max="31" width="11" style="4" customWidth="1" outlineLevel="1"/>
    <col min="32" max="32" width="11" style="4" customWidth="1"/>
    <col min="33" max="36" width="11" style="4" customWidth="1" outlineLevel="1"/>
    <col min="37" max="42" width="11" style="4" customWidth="1"/>
    <col min="43" max="43" width="11" style="4" customWidth="1" outlineLevel="1"/>
    <col min="44" max="16384" width="9.1640625" style="4"/>
  </cols>
  <sheetData>
    <row r="1" spans="1:43">
      <c r="A1" s="4" t="s">
        <v>733</v>
      </c>
      <c r="B1" s="4" t="s">
        <v>732</v>
      </c>
      <c r="C1" s="4" t="s">
        <v>730</v>
      </c>
      <c r="D1" s="4" t="s">
        <v>731</v>
      </c>
      <c r="E1" s="4" t="s">
        <v>734</v>
      </c>
      <c r="F1" s="2">
        <v>3</v>
      </c>
      <c r="G1" s="4">
        <f>F1</f>
        <v>3</v>
      </c>
      <c r="H1" s="4">
        <f t="shared" ref="H1:AQ1" si="0">G1</f>
        <v>3</v>
      </c>
      <c r="I1" s="4">
        <f t="shared" si="0"/>
        <v>3</v>
      </c>
      <c r="J1" s="4">
        <f t="shared" si="0"/>
        <v>3</v>
      </c>
      <c r="K1" s="4">
        <f t="shared" si="0"/>
        <v>3</v>
      </c>
      <c r="L1" s="4">
        <f t="shared" si="0"/>
        <v>3</v>
      </c>
      <c r="M1" s="4">
        <f t="shared" si="0"/>
        <v>3</v>
      </c>
      <c r="N1" s="4">
        <f t="shared" si="0"/>
        <v>3</v>
      </c>
      <c r="O1" s="4">
        <f t="shared" si="0"/>
        <v>3</v>
      </c>
      <c r="P1" s="4">
        <f t="shared" si="0"/>
        <v>3</v>
      </c>
      <c r="Q1" s="4">
        <f t="shared" si="0"/>
        <v>3</v>
      </c>
      <c r="R1" s="4">
        <f t="shared" si="0"/>
        <v>3</v>
      </c>
      <c r="S1" s="4">
        <f t="shared" si="0"/>
        <v>3</v>
      </c>
      <c r="T1" s="4">
        <f t="shared" si="0"/>
        <v>3</v>
      </c>
      <c r="U1" s="4">
        <f t="shared" si="0"/>
        <v>3</v>
      </c>
      <c r="V1" s="4">
        <f t="shared" si="0"/>
        <v>3</v>
      </c>
      <c r="W1" s="4">
        <f t="shared" si="0"/>
        <v>3</v>
      </c>
      <c r="X1" s="4">
        <f t="shared" si="0"/>
        <v>3</v>
      </c>
      <c r="Y1" s="4">
        <f t="shared" si="0"/>
        <v>3</v>
      </c>
      <c r="Z1" s="4">
        <f t="shared" si="0"/>
        <v>3</v>
      </c>
      <c r="AA1" s="4">
        <f t="shared" si="0"/>
        <v>3</v>
      </c>
      <c r="AB1" s="4">
        <f t="shared" si="0"/>
        <v>3</v>
      </c>
      <c r="AC1" s="4">
        <f t="shared" si="0"/>
        <v>3</v>
      </c>
      <c r="AD1" s="4">
        <f t="shared" si="0"/>
        <v>3</v>
      </c>
      <c r="AE1" s="4">
        <f t="shared" si="0"/>
        <v>3</v>
      </c>
      <c r="AF1" s="4">
        <f t="shared" si="0"/>
        <v>3</v>
      </c>
      <c r="AG1" s="4">
        <f t="shared" si="0"/>
        <v>3</v>
      </c>
      <c r="AH1" s="4">
        <f t="shared" si="0"/>
        <v>3</v>
      </c>
      <c r="AI1" s="4">
        <f t="shared" si="0"/>
        <v>3</v>
      </c>
      <c r="AJ1" s="4">
        <f t="shared" si="0"/>
        <v>3</v>
      </c>
      <c r="AK1" s="4">
        <f t="shared" si="0"/>
        <v>3</v>
      </c>
      <c r="AL1" s="4">
        <f t="shared" si="0"/>
        <v>3</v>
      </c>
      <c r="AM1" s="4">
        <f t="shared" si="0"/>
        <v>3</v>
      </c>
      <c r="AN1" s="4">
        <f t="shared" si="0"/>
        <v>3</v>
      </c>
      <c r="AO1" s="4">
        <f t="shared" si="0"/>
        <v>3</v>
      </c>
      <c r="AP1" s="4">
        <f t="shared" si="0"/>
        <v>3</v>
      </c>
      <c r="AQ1" s="4">
        <f t="shared" si="0"/>
        <v>3</v>
      </c>
    </row>
    <row r="2" spans="1:43">
      <c r="F2" s="2"/>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row>
    <row r="3" spans="1:43">
      <c r="A3" s="62" t="s">
        <v>733</v>
      </c>
      <c r="B3" s="62" t="s">
        <v>732</v>
      </c>
      <c r="C3" s="62" t="s">
        <v>730</v>
      </c>
      <c r="D3" s="62" t="s">
        <v>731</v>
      </c>
      <c r="E3" s="62" t="s">
        <v>734</v>
      </c>
      <c r="F3" s="9">
        <v>1979</v>
      </c>
      <c r="G3" s="9">
        <v>1980</v>
      </c>
      <c r="H3" s="9">
        <v>1981</v>
      </c>
      <c r="I3" s="9">
        <v>1982</v>
      </c>
      <c r="J3" s="9">
        <v>1983</v>
      </c>
      <c r="K3" s="9">
        <v>1984</v>
      </c>
      <c r="L3" s="9">
        <v>1985</v>
      </c>
      <c r="M3" s="9">
        <v>1986</v>
      </c>
      <c r="N3" s="9">
        <v>1987</v>
      </c>
      <c r="O3" s="9">
        <v>1988</v>
      </c>
      <c r="P3" s="9">
        <v>1989</v>
      </c>
      <c r="Q3" s="9">
        <v>1990</v>
      </c>
      <c r="R3" s="9">
        <v>1991</v>
      </c>
      <c r="S3" s="9">
        <v>1992</v>
      </c>
      <c r="T3" s="9">
        <v>1993</v>
      </c>
      <c r="U3" s="9">
        <v>1994</v>
      </c>
      <c r="V3" s="9">
        <v>1995</v>
      </c>
      <c r="W3" s="9">
        <v>1996</v>
      </c>
      <c r="X3" s="9">
        <v>1997</v>
      </c>
      <c r="Y3" s="9">
        <v>1998</v>
      </c>
      <c r="Z3" s="9">
        <v>1999</v>
      </c>
      <c r="AA3" s="9">
        <v>2000</v>
      </c>
      <c r="AB3" s="9">
        <v>2001</v>
      </c>
      <c r="AC3" s="9">
        <v>2002</v>
      </c>
      <c r="AD3" s="9">
        <v>2003</v>
      </c>
      <c r="AE3" s="9">
        <v>2004</v>
      </c>
      <c r="AF3" s="9">
        <v>2005</v>
      </c>
      <c r="AG3" s="9">
        <v>2006</v>
      </c>
      <c r="AH3" s="9">
        <v>2007</v>
      </c>
      <c r="AI3" s="9">
        <v>2008</v>
      </c>
      <c r="AJ3" s="9">
        <v>2009</v>
      </c>
      <c r="AK3" s="9">
        <v>2010</v>
      </c>
      <c r="AL3" s="9">
        <v>2011</v>
      </c>
      <c r="AM3" s="9">
        <v>2012</v>
      </c>
      <c r="AN3" s="9">
        <v>2013</v>
      </c>
      <c r="AO3" s="9">
        <v>2014</v>
      </c>
      <c r="AP3" s="9">
        <v>2015</v>
      </c>
      <c r="AQ3" s="9">
        <v>2016</v>
      </c>
    </row>
    <row r="4" spans="1:43">
      <c r="A4" s="4" t="s">
        <v>739</v>
      </c>
      <c r="B4" s="4" t="s">
        <v>735</v>
      </c>
      <c r="D4" s="28" t="s">
        <v>645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3" outlineLevel="2">
      <c r="B5" s="4" t="s">
        <v>736</v>
      </c>
      <c r="C5" s="4" t="str">
        <f>D9</f>
        <v>U.S. Official Reserve Assets</v>
      </c>
      <c r="D5" s="8" t="s">
        <v>9</v>
      </c>
      <c r="E5" s="4" t="s">
        <v>158</v>
      </c>
      <c r="F5" s="4">
        <f>VLOOKUP($E5,Data!$A$3:$EX$360,(F$3-1979)*4+F$1+2,FALSE)</f>
        <v>0</v>
      </c>
      <c r="G5" s="11">
        <f>VLOOKUP($E5,Data!$A$3:$EX$360,(G$3-1979)*4+G$1+2,FALSE)</f>
        <v>0</v>
      </c>
      <c r="H5" s="11">
        <f>VLOOKUP($E5,Data!$A$3:$EX$360,(H$3-1979)*4+H$1+2,FALSE)</f>
        <v>0</v>
      </c>
      <c r="I5" s="11">
        <f>VLOOKUP($E5,Data!$A$3:$EX$360,(I$3-1979)*4+I$1+2,FALSE)</f>
        <v>0</v>
      </c>
      <c r="J5" s="11">
        <f>VLOOKUP($E5,Data!$A$3:$EX$360,(J$3-1979)*4+J$1+2,FALSE)</f>
        <v>0</v>
      </c>
      <c r="K5" s="11">
        <f>VLOOKUP($E5,Data!$A$3:$EX$360,(K$3-1979)*4+K$1+2,FALSE)</f>
        <v>0</v>
      </c>
      <c r="L5" s="11">
        <f>VLOOKUP($E5,Data!$A$3:$EX$360,(L$3-1979)*4+L$1+2,FALSE)</f>
        <v>0</v>
      </c>
      <c r="M5" s="11">
        <f>VLOOKUP($E5,Data!$A$3:$EX$360,(M$3-1979)*4+M$1+2,FALSE)</f>
        <v>0</v>
      </c>
      <c r="N5" s="11">
        <f>VLOOKUP($E5,Data!$A$3:$EX$360,(N$3-1979)*4+N$1+2,FALSE)</f>
        <v>0</v>
      </c>
      <c r="O5" s="11">
        <f>VLOOKUP($E5,Data!$A$3:$EX$360,(O$3-1979)*4+O$1+2,FALSE)</f>
        <v>0</v>
      </c>
      <c r="P5" s="11">
        <f>VLOOKUP($E5,Data!$A$3:$EX$360,(P$3-1979)*4+P$1+2,FALSE)</f>
        <v>0</v>
      </c>
      <c r="Q5" s="11">
        <f>VLOOKUP($E5,Data!$A$3:$EX$360,(Q$3-1979)*4+Q$1+2,FALSE)</f>
        <v>0</v>
      </c>
      <c r="R5" s="11">
        <f>VLOOKUP($E5,Data!$A$3:$EX$360,(R$3-1979)*4+R$1+2,FALSE)</f>
        <v>0</v>
      </c>
      <c r="S5" s="11">
        <f>VLOOKUP($E5,Data!$A$3:$EX$360,(S$3-1979)*4+S$1+2,FALSE)</f>
        <v>1</v>
      </c>
      <c r="T5" s="11">
        <f>VLOOKUP($E5,Data!$A$3:$EX$360,(T$3-1979)*4+T$1+2,FALSE)</f>
        <v>0</v>
      </c>
      <c r="U5" s="11">
        <f>VLOOKUP($E5,Data!$A$3:$EX$360,(U$3-1979)*4+U$1+2,FALSE)</f>
        <v>0</v>
      </c>
      <c r="V5" s="11">
        <f>VLOOKUP($E5,Data!$A$3:$EX$360,(V$3-1979)*4+V$1+2,FALSE)</f>
        <v>0</v>
      </c>
      <c r="W5" s="11">
        <f>VLOOKUP($E5,Data!$A$3:$EX$360,(W$3-1979)*4+W$1+2,FALSE)</f>
        <v>0</v>
      </c>
      <c r="X5" s="11">
        <f>VLOOKUP($E5,Data!$A$3:$EX$360,(X$3-1979)*4+X$1+2,FALSE)</f>
        <v>0</v>
      </c>
      <c r="Y5" s="11">
        <f>VLOOKUP($E5,Data!$A$3:$EX$360,(Y$3-1979)*4+Y$1+2,FALSE)</f>
        <v>0</v>
      </c>
      <c r="Z5" s="11">
        <f>VLOOKUP($E5,Data!$A$3:$EX$360,(Z$3-1979)*4+Z$1+2,FALSE)</f>
        <v>0</v>
      </c>
      <c r="AA5" s="11">
        <f>VLOOKUP($E5,Data!$A$3:$EX$360,(AA$3-1979)*4+AA$1+2,FALSE)</f>
        <v>0</v>
      </c>
      <c r="AB5" s="11">
        <f>VLOOKUP($E5,Data!$A$3:$EX$360,(AB$3-1979)*4+AB$1+2,FALSE)</f>
        <v>-1</v>
      </c>
      <c r="AC5" s="11">
        <f>VLOOKUP($E5,Data!$A$3:$EX$360,(AC$3-1979)*4+AC$1+2,FALSE)</f>
        <v>4</v>
      </c>
      <c r="AD5" s="11">
        <f>VLOOKUP($E5,Data!$A$3:$EX$360,(AD$3-1979)*4+AD$1+2,FALSE)</f>
        <v>4</v>
      </c>
      <c r="AE5" s="11">
        <f>VLOOKUP($E5,Data!$A$3:$EX$360,(AE$3-1979)*4+AE$1+2,FALSE)</f>
        <v>4</v>
      </c>
      <c r="AF5" s="11">
        <f>VLOOKUP($E5,Data!$A$3:$EX$360,(AF$3-1979)*4+AF$1+2,FALSE)</f>
        <v>4</v>
      </c>
      <c r="AG5" s="11">
        <f>VLOOKUP($E5,Data!$A$3:$EX$360,(AG$3-1979)*4+AG$1+2,FALSE)</f>
        <v>4</v>
      </c>
      <c r="AH5" s="11">
        <f>VLOOKUP($E5,Data!$A$3:$EX$360,(AH$3-1979)*4+AH$1+2,FALSE)</f>
        <v>4</v>
      </c>
      <c r="AI5" s="11">
        <f>VLOOKUP($E5,Data!$A$3:$EX$360,(AI$3-1979)*4+AI$1+2,FALSE)</f>
        <v>4</v>
      </c>
      <c r="AJ5" s="11">
        <f>VLOOKUP($E5,Data!$A$3:$EX$360,(AJ$3-1979)*4+AJ$1+2,FALSE)</f>
        <v>4</v>
      </c>
      <c r="AK5" s="11">
        <f>VLOOKUP($E5,Data!$A$3:$EX$360,(AK$3-1979)*4+AK$1+2,FALSE)</f>
        <v>4</v>
      </c>
      <c r="AL5" s="11">
        <f>VLOOKUP($E5,Data!$A$3:$EX$360,(AL$3-1979)*4+AL$1+2,FALSE)</f>
        <v>4</v>
      </c>
      <c r="AM5" s="11">
        <f>VLOOKUP($E5,Data!$A$3:$EX$360,(AM$3-1979)*4+AM$1+2,FALSE)</f>
        <v>4</v>
      </c>
      <c r="AN5" s="11">
        <f>VLOOKUP($E5,Data!$A$3:$EX$360,(AN$3-1979)*4+AN$1+2,FALSE)</f>
        <v>4</v>
      </c>
      <c r="AO5" s="11">
        <f>VLOOKUP($E5,Data!$A$3:$EX$360,(AO$3-1979)*4+AO$1+2,FALSE)</f>
        <v>4</v>
      </c>
      <c r="AP5" s="11">
        <f>VLOOKUP($E5,Data!$A$3:$EX$360,(AP$3-1979)*4+AP$1+2,FALSE)</f>
        <v>4</v>
      </c>
      <c r="AQ5" s="4">
        <f>VLOOKUP($E5,Data!$A$3:$EX$360,(AQ$3-1979)*4+AQ$1+2,FALSE)</f>
        <v>4</v>
      </c>
    </row>
    <row r="6" spans="1:43" outlineLevel="2">
      <c r="B6" s="4" t="s">
        <v>736</v>
      </c>
      <c r="C6" s="4" t="str">
        <f>D9</f>
        <v>U.S. Official Reserve Assets</v>
      </c>
      <c r="D6" s="8" t="s">
        <v>10</v>
      </c>
      <c r="E6" s="4" t="s">
        <v>159</v>
      </c>
      <c r="F6" s="4">
        <f>VLOOKUP($E6,Data!$A$3:$EX$360,(F$3-1979)*4+F$1+2,FALSE)</f>
        <v>2725</v>
      </c>
      <c r="G6" s="11">
        <f>VLOOKUP($E6,Data!$A$3:$EX$360,(G$3-1979)*4+G$1+2,FALSE)</f>
        <v>4007</v>
      </c>
      <c r="H6" s="11">
        <f>VLOOKUP($E6,Data!$A$3:$EX$360,(H$3-1979)*4+H$1+2,FALSE)</f>
        <v>3896</v>
      </c>
      <c r="I6" s="11">
        <f>VLOOKUP($E6,Data!$A$3:$EX$360,(I$3-1979)*4+I$1+2,FALSE)</f>
        <v>4809</v>
      </c>
      <c r="J6" s="11">
        <f>VLOOKUP($E6,Data!$A$3:$EX$360,(J$3-1979)*4+J$1+2,FALSE)</f>
        <v>5628</v>
      </c>
      <c r="K6" s="11">
        <f>VLOOKUP($E6,Data!$A$3:$EX$360,(K$3-1979)*4+K$1+2,FALSE)</f>
        <v>5554</v>
      </c>
      <c r="L6" s="11">
        <f>VLOOKUP($E6,Data!$A$3:$EX$360,(L$3-1979)*4+L$1+2,FALSE)</f>
        <v>6847</v>
      </c>
      <c r="M6" s="11">
        <f>VLOOKUP($E6,Data!$A$3:$EX$360,(M$3-1979)*4+M$1+2,FALSE)</f>
        <v>8295</v>
      </c>
      <c r="N6" s="11">
        <f>VLOOKUP($E6,Data!$A$3:$EX$360,(N$3-1979)*4+N$1+2,FALSE)</f>
        <v>9078</v>
      </c>
      <c r="O6" s="11">
        <f>VLOOKUP($E6,Data!$A$3:$EX$360,(O$3-1979)*4+O$1+2,FALSE)</f>
        <v>9074</v>
      </c>
      <c r="P6" s="11">
        <f>VLOOKUP($E6,Data!$A$3:$EX$360,(P$3-1979)*4+P$1+2,FALSE)</f>
        <v>9833</v>
      </c>
      <c r="Q6" s="11">
        <f>VLOOKUP($E6,Data!$A$3:$EX$360,(Q$3-1979)*4+Q$1+2,FALSE)</f>
        <v>10666</v>
      </c>
      <c r="R6" s="11">
        <f>VLOOKUP($E6,Data!$A$3:$EX$360,(R$3-1979)*4+R$1+2,FALSE)</f>
        <v>10722</v>
      </c>
      <c r="S6" s="11">
        <f>VLOOKUP($E6,Data!$A$3:$EX$360,(S$3-1979)*4+S$1+2,FALSE)</f>
        <v>12111</v>
      </c>
      <c r="T6" s="11">
        <f>VLOOKUP($E6,Data!$A$3:$EX$360,(T$3-1979)*4+T$1+2,FALSE)</f>
        <v>9203</v>
      </c>
      <c r="U6" s="11">
        <f>VLOOKUP($E6,Data!$A$3:$EX$360,(U$3-1979)*4+U$1+2,FALSE)</f>
        <v>9971</v>
      </c>
      <c r="V6" s="11">
        <f>VLOOKUP($E6,Data!$A$3:$EX$360,(V$3-1979)*4+V$1+2,FALSE)</f>
        <v>11035</v>
      </c>
      <c r="W6" s="11">
        <f>VLOOKUP($E6,Data!$A$3:$EX$360,(W$3-1979)*4+W$1+2,FALSE)</f>
        <v>10177</v>
      </c>
      <c r="X6" s="11">
        <f>VLOOKUP($E6,Data!$A$3:$EX$360,(X$3-1979)*4+X$1+2,FALSE)</f>
        <v>9997</v>
      </c>
      <c r="Y6" s="11">
        <f>VLOOKUP($E6,Data!$A$3:$EX$360,(Y$3-1979)*4+Y$1+2,FALSE)</f>
        <v>10106</v>
      </c>
      <c r="Z6" s="11">
        <f>VLOOKUP($E6,Data!$A$3:$EX$360,(Z$3-1979)*4+Z$1+2,FALSE)</f>
        <v>10284</v>
      </c>
      <c r="AA6" s="11">
        <f>VLOOKUP($E6,Data!$A$3:$EX$360,(AA$3-1979)*4+AA$1+2,FALSE)</f>
        <v>10316</v>
      </c>
      <c r="AB6" s="11">
        <f>VLOOKUP($E6,Data!$A$3:$EX$360,(AB$3-1979)*4+AB$1+2,FALSE)</f>
        <v>10919</v>
      </c>
      <c r="AC6" s="11">
        <f>VLOOKUP($E6,Data!$A$3:$EX$360,(AC$3-1979)*4+AC$1+2,FALSE)</f>
        <v>11710</v>
      </c>
      <c r="AD6" s="11">
        <f>VLOOKUP($E6,Data!$A$3:$EX$360,(AD$3-1979)*4+AD$1+2,FALSE)</f>
        <v>12062</v>
      </c>
      <c r="AE6" s="11">
        <f>VLOOKUP($E6,Data!$A$3:$EX$360,(AE$3-1979)*4+AE$1+2,FALSE)</f>
        <v>12782</v>
      </c>
      <c r="AF6" s="11">
        <f>VLOOKUP($E6,Data!$A$3:$EX$360,(AF$3-1979)*4+AF$1+2,FALSE)</f>
        <v>8245</v>
      </c>
      <c r="AG6" s="11">
        <f>VLOOKUP($E6,Data!$A$3:$EX$360,(AG$3-1979)*4+AG$1+2,FALSE)</f>
        <v>8655</v>
      </c>
      <c r="AH6" s="11">
        <f>VLOOKUP($E6,Data!$A$3:$EX$360,(AH$3-1979)*4+AH$1+2,FALSE)</f>
        <v>9301</v>
      </c>
      <c r="AI6" s="11">
        <f>VLOOKUP($E6,Data!$A$3:$EX$360,(AI$3-1979)*4+AI$1+2,FALSE)</f>
        <v>9418</v>
      </c>
      <c r="AJ6" s="11">
        <f>VLOOKUP($E6,Data!$A$3:$EX$360,(AJ$3-1979)*4+AJ$1+2,FALSE)</f>
        <v>57945</v>
      </c>
      <c r="AK6" s="11">
        <f>VLOOKUP($E6,Data!$A$3:$EX$360,(AK$3-1979)*4+AK$1+2,FALSE)</f>
        <v>57410</v>
      </c>
      <c r="AL6" s="11">
        <f>VLOOKUP($E6,Data!$A$3:$EX$360,(AL$3-1979)*4+AL$1+2,FALSE)</f>
        <v>55875</v>
      </c>
      <c r="AM6" s="11">
        <f>VLOOKUP($E6,Data!$A$3:$EX$360,(AM$3-1979)*4+AM$1+2,FALSE)</f>
        <v>55232</v>
      </c>
      <c r="AN6" s="11">
        <f>VLOOKUP($E6,Data!$A$3:$EX$360,(AN$3-1979)*4+AN$1+2,FALSE)</f>
        <v>54966</v>
      </c>
      <c r="AO6" s="11">
        <f>VLOOKUP($E6,Data!$A$3:$EX$360,(AO$3-1979)*4+AO$1+2,FALSE)</f>
        <v>53148</v>
      </c>
      <c r="AP6" s="11">
        <f>VLOOKUP($E6,Data!$A$3:$EX$360,(AP$3-1979)*4+AP$1+2,FALSE)</f>
        <v>50332</v>
      </c>
      <c r="AQ6" s="4">
        <f>VLOOKUP($E6,Data!$A$3:$EX$360,(AQ$3-1979)*4+AQ$1+2,FALSE)</f>
        <v>50054</v>
      </c>
    </row>
    <row r="7" spans="1:43" outlineLevel="2">
      <c r="B7" s="4" t="s">
        <v>736</v>
      </c>
      <c r="C7" s="4" t="str">
        <f>D9</f>
        <v>U.S. Official Reserve Assets</v>
      </c>
      <c r="D7" s="8" t="s">
        <v>32</v>
      </c>
      <c r="E7" s="4" t="s">
        <v>160</v>
      </c>
      <c r="F7" s="4">
        <f>VLOOKUP($E7,Data!$A$3:$EX$360,(F$3-1979)*4+F$1+2,FALSE)</f>
        <v>1313</v>
      </c>
      <c r="G7" s="11">
        <f>VLOOKUP($E7,Data!$A$3:$EX$360,(G$3-1979)*4+G$1+2,FALSE)</f>
        <v>1704</v>
      </c>
      <c r="H7" s="11">
        <f>VLOOKUP($E7,Data!$A$3:$EX$360,(H$3-1979)*4+H$1+2,FALSE)</f>
        <v>4658</v>
      </c>
      <c r="I7" s="11">
        <f>VLOOKUP($E7,Data!$A$3:$EX$360,(I$3-1979)*4+I$1+2,FALSE)</f>
        <v>6437</v>
      </c>
      <c r="J7" s="11">
        <f>VLOOKUP($E7,Data!$A$3:$EX$360,(J$3-1979)*4+J$1+2,FALSE)</f>
        <v>9437</v>
      </c>
      <c r="K7" s="11">
        <f>VLOOKUP($E7,Data!$A$3:$EX$360,(K$3-1979)*4+K$1+2,FALSE)</f>
        <v>11666</v>
      </c>
      <c r="L7" s="11">
        <f>VLOOKUP($E7,Data!$A$3:$EX$360,(L$3-1979)*4+L$1+2,FALSE)</f>
        <v>11734</v>
      </c>
      <c r="M7" s="11">
        <f>VLOOKUP($E7,Data!$A$3:$EX$360,(M$3-1979)*4+M$1+2,FALSE)</f>
        <v>11973</v>
      </c>
      <c r="N7" s="11">
        <f>VLOOKUP($E7,Data!$A$3:$EX$360,(N$3-1979)*4+N$1+2,FALSE)</f>
        <v>10982</v>
      </c>
      <c r="O7" s="11">
        <f>VLOOKUP($E7,Data!$A$3:$EX$360,(O$3-1979)*4+O$1+2,FALSE)</f>
        <v>9703</v>
      </c>
      <c r="P7" s="11">
        <f>VLOOKUP($E7,Data!$A$3:$EX$360,(P$3-1979)*4+P$1+2,FALSE)</f>
        <v>8854</v>
      </c>
      <c r="Q7" s="11">
        <f>VLOOKUP($E7,Data!$A$3:$EX$360,(Q$3-1979)*4+Q$1+2,FALSE)</f>
        <v>8942</v>
      </c>
      <c r="R7" s="11">
        <f>VLOOKUP($E7,Data!$A$3:$EX$360,(R$3-1979)*4+R$1+2,FALSE)</f>
        <v>9157</v>
      </c>
      <c r="S7" s="11">
        <f>VLOOKUP($E7,Data!$A$3:$EX$360,(S$3-1979)*4+S$1+2,FALSE)</f>
        <v>9850</v>
      </c>
      <c r="T7" s="11">
        <f>VLOOKUP($E7,Data!$A$3:$EX$360,(T$3-1979)*4+T$1+2,FALSE)</f>
        <v>12200</v>
      </c>
      <c r="U7" s="11">
        <f>VLOOKUP($E7,Data!$A$3:$EX$360,(U$3-1979)*4+U$1+2,FALSE)</f>
        <v>12165</v>
      </c>
      <c r="V7" s="11">
        <f>VLOOKUP($E7,Data!$A$3:$EX$360,(V$3-1979)*4+V$1+2,FALSE)</f>
        <v>14777</v>
      </c>
      <c r="W7" s="11">
        <f>VLOOKUP($E7,Data!$A$3:$EX$360,(W$3-1979)*4+W$1+2,FALSE)</f>
        <v>15515</v>
      </c>
      <c r="X7" s="11">
        <f>VLOOKUP($E7,Data!$A$3:$EX$360,(X$3-1979)*4+X$1+2,FALSE)</f>
        <v>14135</v>
      </c>
      <c r="Y7" s="11">
        <f>VLOOKUP($E7,Data!$A$3:$EX$360,(Y$3-1979)*4+Y$1+2,FALSE)</f>
        <v>21729</v>
      </c>
      <c r="Z7" s="11">
        <f>VLOOKUP($E7,Data!$A$3:$EX$360,(Z$3-1979)*4+Z$1+2,FALSE)</f>
        <v>20094</v>
      </c>
      <c r="AA7" s="11">
        <f>VLOOKUP($E7,Data!$A$3:$EX$360,(AA$3-1979)*4+AA$1+2,FALSE)</f>
        <v>13799</v>
      </c>
      <c r="AB7" s="11">
        <f>VLOOKUP($E7,Data!$A$3:$EX$360,(AB$3-1979)*4+AB$1+2,FALSE)</f>
        <v>18519</v>
      </c>
      <c r="AC7" s="11">
        <f>VLOOKUP($E7,Data!$A$3:$EX$360,(AC$3-1979)*4+AC$1+2,FALSE)</f>
        <v>20980</v>
      </c>
      <c r="AD7" s="11">
        <f>VLOOKUP($E7,Data!$A$3:$EX$360,(AD$3-1979)*4+AD$1+2,FALSE)</f>
        <v>24190</v>
      </c>
      <c r="AE7" s="11">
        <f>VLOOKUP($E7,Data!$A$3:$EX$360,(AE$3-1979)*4+AE$1+2,FALSE)</f>
        <v>19569</v>
      </c>
      <c r="AF7" s="11">
        <f>VLOOKUP($E7,Data!$A$3:$EX$360,(AF$3-1979)*4+AF$1+2,FALSE)</f>
        <v>13414</v>
      </c>
      <c r="AG7" s="11">
        <f>VLOOKUP($E7,Data!$A$3:$EX$360,(AG$3-1979)*4+AG$1+2,FALSE)</f>
        <v>6747</v>
      </c>
      <c r="AH7" s="11">
        <f>VLOOKUP($E7,Data!$A$3:$EX$360,(AH$3-1979)*4+AH$1+2,FALSE)</f>
        <v>4606</v>
      </c>
      <c r="AI7" s="11">
        <f>VLOOKUP($E7,Data!$A$3:$EX$360,(AI$3-1979)*4+AI$1+2,FALSE)</f>
        <v>4832</v>
      </c>
      <c r="AJ7" s="11">
        <f>VLOOKUP($E7,Data!$A$3:$EX$360,(AJ$3-1979)*4+AJ$1+2,FALSE)</f>
        <v>13513</v>
      </c>
      <c r="AK7" s="11">
        <f>VLOOKUP($E7,Data!$A$3:$EX$360,(AK$3-1979)*4+AK$1+2,FALSE)</f>
        <v>13071</v>
      </c>
      <c r="AL7" s="11">
        <f>VLOOKUP($E7,Data!$A$3:$EX$360,(AL$3-1979)*4+AL$1+2,FALSE)</f>
        <v>28947</v>
      </c>
      <c r="AM7" s="11">
        <f>VLOOKUP($E7,Data!$A$3:$EX$360,(AM$3-1979)*4+AM$1+2,FALSE)</f>
        <v>35495</v>
      </c>
      <c r="AN7" s="11">
        <f>VLOOKUP($E7,Data!$A$3:$EX$360,(AN$3-1979)*4+AN$1+2,FALSE)</f>
        <v>33706</v>
      </c>
      <c r="AO7" s="11">
        <f>VLOOKUP($E7,Data!$A$3:$EX$360,(AO$3-1979)*4+AO$1+2,FALSE)</f>
        <v>28507</v>
      </c>
      <c r="AP7" s="11">
        <f>VLOOKUP($E7,Data!$A$3:$EX$360,(AP$3-1979)*4+AP$1+2,FALSE)</f>
        <v>19024</v>
      </c>
      <c r="AQ7" s="4">
        <f>VLOOKUP($E7,Data!$A$3:$EX$360,(AQ$3-1979)*4+AQ$1+2,FALSE)</f>
        <v>18618</v>
      </c>
    </row>
    <row r="8" spans="1:43" outlineLevel="2">
      <c r="B8" s="4" t="s">
        <v>736</v>
      </c>
      <c r="C8" s="4" t="str">
        <f>D9</f>
        <v>U.S. Official Reserve Assets</v>
      </c>
      <c r="D8" s="8" t="s">
        <v>162</v>
      </c>
      <c r="E8" s="4" t="s">
        <v>163</v>
      </c>
      <c r="F8" s="4">
        <f>VLOOKUP($E8,Data!$A$3:$EX$360,(F$3-1979)*4+F$1+2,FALSE)</f>
        <v>1788</v>
      </c>
      <c r="G8" s="11">
        <f>VLOOKUP($E8,Data!$A$3:$EX$360,(G$3-1979)*4+G$1+2,FALSE)</f>
        <v>3909</v>
      </c>
      <c r="H8" s="11">
        <f>VLOOKUP($E8,Data!$A$3:$EX$360,(H$3-1979)*4+H$1+2,FALSE)</f>
        <v>4483</v>
      </c>
      <c r="I8" s="11">
        <f>VLOOKUP($E8,Data!$A$3:$EX$360,(I$3-1979)*4+I$1+2,FALSE)</f>
        <v>3514</v>
      </c>
      <c r="J8" s="11">
        <f>VLOOKUP($E8,Data!$A$3:$EX$360,(J$3-1979)*4+J$1+2,FALSE)</f>
        <v>3190</v>
      </c>
      <c r="K8" s="11">
        <f>VLOOKUP($E8,Data!$A$3:$EX$360,(K$3-1979)*4+K$1+2,FALSE)</f>
        <v>2514</v>
      </c>
      <c r="L8" s="11">
        <f>VLOOKUP($E8,Data!$A$3:$EX$360,(L$3-1979)*4+L$1+2,FALSE)</f>
        <v>3708</v>
      </c>
      <c r="M8" s="11">
        <f>VLOOKUP($E8,Data!$A$3:$EX$360,(M$3-1979)*4+M$1+2,FALSE)</f>
        <v>7660</v>
      </c>
      <c r="N8" s="11">
        <f>VLOOKUP($E8,Data!$A$3:$EX$360,(N$3-1979)*4+N$1+2,FALSE)</f>
        <v>6898</v>
      </c>
      <c r="O8" s="11">
        <f>VLOOKUP($E8,Data!$A$3:$EX$360,(O$3-1979)*4+O$1+2,FALSE)</f>
        <v>8487</v>
      </c>
      <c r="P8" s="11">
        <f>VLOOKUP($E8,Data!$A$3:$EX$360,(P$3-1979)*4+P$1+2,FALSE)</f>
        <v>12669</v>
      </c>
      <c r="Q8" s="11">
        <f>VLOOKUP($E8,Data!$A$3:$EX$360,(Q$3-1979)*4+Q$1+2,FALSE)</f>
        <v>14960</v>
      </c>
      <c r="R8" s="11">
        <f>VLOOKUP($E8,Data!$A$3:$EX$360,(R$3-1979)*4+R$1+2,FALSE)</f>
        <v>17914</v>
      </c>
      <c r="S8" s="11">
        <f>VLOOKUP($E8,Data!$A$3:$EX$360,(S$3-1979)*4+S$1+2,FALSE)</f>
        <v>21147</v>
      </c>
      <c r="T8" s="11">
        <f>VLOOKUP($E8,Data!$A$3:$EX$360,(T$3-1979)*4+T$1+2,FALSE)</f>
        <v>20202</v>
      </c>
      <c r="U8" s="11">
        <f>VLOOKUP($E8,Data!$A$3:$EX$360,(U$3-1979)*4+U$1+2,FALSE)</f>
        <v>20243</v>
      </c>
      <c r="V8" s="11">
        <f>VLOOKUP($E8,Data!$A$3:$EX$360,(V$3-1979)*4+V$1+2,FALSE)</f>
        <v>28732</v>
      </c>
      <c r="W8" s="11">
        <f>VLOOKUP($E8,Data!$A$3:$EX$360,(W$3-1979)*4+W$1+2,FALSE)</f>
        <v>19377</v>
      </c>
      <c r="X8" s="11">
        <f>VLOOKUP($E8,Data!$A$3:$EX$360,(X$3-1979)*4+X$1+2,FALSE)</f>
        <v>14467</v>
      </c>
      <c r="Y8" s="11">
        <f>VLOOKUP($E8,Data!$A$3:$EX$360,(Y$3-1979)*4+Y$1+2,FALSE)</f>
        <v>14434</v>
      </c>
      <c r="Z8" s="11">
        <f>VLOOKUP($E8,Data!$A$3:$EX$360,(Z$3-1979)*4+Z$1+2,FALSE)</f>
        <v>16000</v>
      </c>
      <c r="AA8" s="11">
        <f>VLOOKUP($E8,Data!$A$3:$EX$360,(AA$3-1979)*4+AA$1+2,FALSE)</f>
        <v>15567</v>
      </c>
      <c r="AB8" s="11">
        <f>VLOOKUP($E8,Data!$A$3:$EX$360,(AB$3-1979)*4+AB$1+2,FALSE)</f>
        <v>15229</v>
      </c>
      <c r="AC8" s="11">
        <f>VLOOKUP($E8,Data!$A$3:$EX$360,(AC$3-1979)*4+AC$1+2,FALSE)</f>
        <v>16121</v>
      </c>
      <c r="AD8" s="11">
        <f>VLOOKUP($E8,Data!$A$3:$EX$360,(AD$3-1979)*4+AD$1+2,FALSE)</f>
        <v>18623</v>
      </c>
      <c r="AE8" s="11">
        <f>VLOOKUP($E8,Data!$A$3:$EX$360,(AE$3-1979)*4+AE$1+2,FALSE)</f>
        <v>19647</v>
      </c>
      <c r="AF8" s="11">
        <f>VLOOKUP($E8,Data!$A$3:$EX$360,(AF$3-1979)*4+AF$1+2,FALSE)</f>
        <v>19362</v>
      </c>
      <c r="AG8" s="11">
        <f>VLOOKUP($E8,Data!$A$3:$EX$360,(AG$3-1979)*4+AG$1+2,FALSE)</f>
        <v>19682</v>
      </c>
      <c r="AH8" s="11">
        <f>VLOOKUP($E8,Data!$A$3:$EX$360,(AH$3-1979)*4+AH$1+2,FALSE)</f>
        <v>21805</v>
      </c>
      <c r="AI8" s="11">
        <f>VLOOKUP($E8,Data!$A$3:$EX$360,(AI$3-1979)*4+AI$1+2,FALSE)</f>
        <v>22822</v>
      </c>
      <c r="AJ8" s="11">
        <f>VLOOKUP($E8,Data!$A$3:$EX$360,(AJ$3-1979)*4+AJ$1+2,FALSE)</f>
        <v>25598</v>
      </c>
      <c r="AK8" s="11">
        <f>VLOOKUP($E8,Data!$A$3:$EX$360,(AK$3-1979)*4+AK$1+2,FALSE)</f>
        <v>25540</v>
      </c>
      <c r="AL8" s="11">
        <f>VLOOKUP($E8,Data!$A$3:$EX$360,(AL$3-1979)*4+AL$1+2,FALSE)</f>
        <v>25067</v>
      </c>
      <c r="AM8" s="11">
        <f>VLOOKUP($E8,Data!$A$3:$EX$360,(AM$3-1979)*4+AM$1+2,FALSE)</f>
        <v>25574</v>
      </c>
      <c r="AN8" s="11">
        <f>VLOOKUP($E8,Data!$A$3:$EX$360,(AN$3-1979)*4+AN$1+2,FALSE)</f>
        <v>23955</v>
      </c>
      <c r="AO8" s="11">
        <f>VLOOKUP($E8,Data!$A$3:$EX$360,(AO$3-1979)*4+AO$1+2,FALSE)</f>
        <v>22089</v>
      </c>
      <c r="AP8" s="11">
        <f>VLOOKUP($E8,Data!$A$3:$EX$360,(AP$3-1979)*4+AP$1+2,FALSE)</f>
        <v>19817</v>
      </c>
      <c r="AQ8" s="4">
        <f>VLOOKUP($E8,Data!$A$3:$EX$360,(AQ$3-1979)*4+AQ$1+2,FALSE)</f>
        <v>21260</v>
      </c>
    </row>
    <row r="9" spans="1:43" outlineLevel="1">
      <c r="B9" s="4" t="s">
        <v>736</v>
      </c>
      <c r="C9" s="4" t="str">
        <f>D49</f>
        <v>Financial Assets</v>
      </c>
      <c r="D9" s="7" t="s">
        <v>103</v>
      </c>
      <c r="E9" s="4" t="s">
        <v>378</v>
      </c>
      <c r="F9" s="4">
        <f>VLOOKUP($E9,Data!$A$3:$EX$360,(F$3-1979)*4+F$1+2,FALSE)</f>
        <v>5826</v>
      </c>
      <c r="G9" s="11">
        <f>VLOOKUP($E9,Data!$A$3:$EX$360,(G$3-1979)*4+G$1+2,FALSE)</f>
        <v>9620</v>
      </c>
      <c r="H9" s="11">
        <f>VLOOKUP($E9,Data!$A$3:$EX$360,(H$3-1979)*4+H$1+2,FALSE)</f>
        <v>13037</v>
      </c>
      <c r="I9" s="11">
        <f>VLOOKUP($E9,Data!$A$3:$EX$360,(I$3-1979)*4+I$1+2,FALSE)</f>
        <v>14760</v>
      </c>
      <c r="J9" s="11">
        <f>VLOOKUP($E9,Data!$A$3:$EX$360,(J$3-1979)*4+J$1+2,FALSE)</f>
        <v>18255</v>
      </c>
      <c r="K9" s="11">
        <f>VLOOKUP($E9,Data!$A$3:$EX$360,(K$3-1979)*4+K$1+2,FALSE)</f>
        <v>19734</v>
      </c>
      <c r="L9" s="11">
        <f>VLOOKUP($E9,Data!$A$3:$EX$360,(L$3-1979)*4+L$1+2,FALSE)</f>
        <v>22289</v>
      </c>
      <c r="M9" s="11">
        <f>VLOOKUP($E9,Data!$A$3:$EX$360,(M$3-1979)*4+M$1+2,FALSE)</f>
        <v>27928</v>
      </c>
      <c r="N9" s="11">
        <f>VLOOKUP($E9,Data!$A$3:$EX$360,(N$3-1979)*4+N$1+2,FALSE)</f>
        <v>26958</v>
      </c>
      <c r="O9" s="11">
        <f>VLOOKUP($E9,Data!$A$3:$EX$360,(O$3-1979)*4+O$1+2,FALSE)</f>
        <v>27264</v>
      </c>
      <c r="P9" s="11">
        <f>VLOOKUP($E9,Data!$A$3:$EX$360,(P$3-1979)*4+P$1+2,FALSE)</f>
        <v>31356</v>
      </c>
      <c r="Q9" s="11">
        <f>VLOOKUP($E9,Data!$A$3:$EX$360,(Q$3-1979)*4+Q$1+2,FALSE)</f>
        <v>34568</v>
      </c>
      <c r="R9" s="11">
        <f>VLOOKUP($E9,Data!$A$3:$EX$360,(R$3-1979)*4+R$1+2,FALSE)</f>
        <v>37793</v>
      </c>
      <c r="S9" s="11">
        <f>VLOOKUP($E9,Data!$A$3:$EX$360,(S$3-1979)*4+S$1+2,FALSE)</f>
        <v>43109</v>
      </c>
      <c r="T9" s="11">
        <f>VLOOKUP($E9,Data!$A$3:$EX$360,(T$3-1979)*4+T$1+2,FALSE)</f>
        <v>41605</v>
      </c>
      <c r="U9" s="11">
        <f>VLOOKUP($E9,Data!$A$3:$EX$360,(U$3-1979)*4+U$1+2,FALSE)</f>
        <v>42379</v>
      </c>
      <c r="V9" s="11">
        <f>VLOOKUP($E9,Data!$A$3:$EX$360,(V$3-1979)*4+V$1+2,FALSE)</f>
        <v>54544</v>
      </c>
      <c r="W9" s="11">
        <f>VLOOKUP($E9,Data!$A$3:$EX$360,(W$3-1979)*4+W$1+2,FALSE)</f>
        <v>45069</v>
      </c>
      <c r="X9" s="11">
        <f>VLOOKUP($E9,Data!$A$3:$EX$360,(X$3-1979)*4+X$1+2,FALSE)</f>
        <v>38599</v>
      </c>
      <c r="Y9" s="11">
        <f>VLOOKUP($E9,Data!$A$3:$EX$360,(Y$3-1979)*4+Y$1+2,FALSE)</f>
        <v>46269</v>
      </c>
      <c r="Z9" s="11">
        <f>VLOOKUP($E9,Data!$A$3:$EX$360,(Z$3-1979)*4+Z$1+2,FALSE)</f>
        <v>46378</v>
      </c>
      <c r="AA9" s="11">
        <f>VLOOKUP($E9,Data!$A$3:$EX$360,(AA$3-1979)*4+AA$1+2,FALSE)</f>
        <v>39682</v>
      </c>
      <c r="AB9" s="11">
        <f>VLOOKUP($E9,Data!$A$3:$EX$360,(AB$3-1979)*4+AB$1+2,FALSE)</f>
        <v>44666</v>
      </c>
      <c r="AC9" s="11">
        <f>VLOOKUP($E9,Data!$A$3:$EX$360,(AC$3-1979)*4+AC$1+2,FALSE)</f>
        <v>48815</v>
      </c>
      <c r="AD9" s="11">
        <f>VLOOKUP($E9,Data!$A$3:$EX$360,(AD$3-1979)*4+AD$1+2,FALSE)</f>
        <v>54879</v>
      </c>
      <c r="AE9" s="11">
        <f>VLOOKUP($E9,Data!$A$3:$EX$360,(AE$3-1979)*4+AE$1+2,FALSE)</f>
        <v>52002</v>
      </c>
      <c r="AF9" s="11">
        <f>VLOOKUP($E9,Data!$A$3:$EX$360,(AF$3-1979)*4+AF$1+2,FALSE)</f>
        <v>41025</v>
      </c>
      <c r="AG9" s="11">
        <f>VLOOKUP($E9,Data!$A$3:$EX$360,(AG$3-1979)*4+AG$1+2,FALSE)</f>
        <v>35088</v>
      </c>
      <c r="AH9" s="11">
        <f>VLOOKUP($E9,Data!$A$3:$EX$360,(AH$3-1979)*4+AH$1+2,FALSE)</f>
        <v>35716</v>
      </c>
      <c r="AI9" s="11">
        <f>VLOOKUP($E9,Data!$A$3:$EX$360,(AI$3-1979)*4+AI$1+2,FALSE)</f>
        <v>37076</v>
      </c>
      <c r="AJ9" s="11">
        <f>VLOOKUP($E9,Data!$A$3:$EX$360,(AJ$3-1979)*4+AJ$1+2,FALSE)</f>
        <v>97060</v>
      </c>
      <c r="AK9" s="11">
        <f>VLOOKUP($E9,Data!$A$3:$EX$360,(AK$3-1979)*4+AK$1+2,FALSE)</f>
        <v>96025</v>
      </c>
      <c r="AL9" s="11">
        <f>VLOOKUP($E9,Data!$A$3:$EX$360,(AL$3-1979)*4+AL$1+2,FALSE)</f>
        <v>109893</v>
      </c>
      <c r="AM9" s="11">
        <f>VLOOKUP($E9,Data!$A$3:$EX$360,(AM$3-1979)*4+AM$1+2,FALSE)</f>
        <v>116305</v>
      </c>
      <c r="AN9" s="11">
        <f>VLOOKUP($E9,Data!$A$3:$EX$360,(AN$3-1979)*4+AN$1+2,FALSE)</f>
        <v>112631</v>
      </c>
      <c r="AO9" s="11">
        <f>VLOOKUP($E9,Data!$A$3:$EX$360,(AO$3-1979)*4+AO$1+2,FALSE)</f>
        <v>103748</v>
      </c>
      <c r="AP9" s="11">
        <f>VLOOKUP($E9,Data!$A$3:$EX$360,(AP$3-1979)*4+AP$1+2,FALSE)</f>
        <v>89177</v>
      </c>
      <c r="AQ9" s="4">
        <f>VLOOKUP($E9,Data!$A$3:$EX$360,(AQ$3-1979)*4+AQ$1+2,FALSE)</f>
        <v>89936</v>
      </c>
    </row>
    <row r="10" spans="1:43" outlineLevel="1">
      <c r="B10" s="4" t="s">
        <v>736</v>
      </c>
      <c r="C10" s="4" t="str">
        <f>D49</f>
        <v>Financial Assets</v>
      </c>
      <c r="D10" s="7" t="s">
        <v>30</v>
      </c>
      <c r="E10" s="4" t="s">
        <v>133</v>
      </c>
      <c r="F10" s="4">
        <f>VLOOKUP($E10,Data!$A$3:$EX$360,(F$3-1979)*4+F$1+2,FALSE)</f>
        <v>27081</v>
      </c>
      <c r="G10" s="11">
        <f>VLOOKUP($E10,Data!$A$3:$EX$360,(G$3-1979)*4+G$1+2,FALSE)</f>
        <v>25115</v>
      </c>
      <c r="H10" s="11">
        <f>VLOOKUP($E10,Data!$A$3:$EX$360,(H$3-1979)*4+H$1+2,FALSE)</f>
        <v>23978</v>
      </c>
      <c r="I10" s="11">
        <f>VLOOKUP($E10,Data!$A$3:$EX$360,(I$3-1979)*4+I$1+2,FALSE)</f>
        <v>34884</v>
      </c>
      <c r="J10" s="11">
        <f>VLOOKUP($E10,Data!$A$3:$EX$360,(J$3-1979)*4+J$1+2,FALSE)</f>
        <v>41761</v>
      </c>
      <c r="K10" s="11">
        <f>VLOOKUP($E10,Data!$A$3:$EX$360,(K$3-1979)*4+K$1+2,FALSE)</f>
        <v>34521</v>
      </c>
      <c r="L10" s="11">
        <f>VLOOKUP($E10,Data!$A$3:$EX$360,(L$3-1979)*4+L$1+2,FALSE)</f>
        <v>21029</v>
      </c>
      <c r="M10" s="11">
        <f>VLOOKUP($E10,Data!$A$3:$EX$360,(M$3-1979)*4+M$1+2,FALSE)</f>
        <v>33585</v>
      </c>
      <c r="N10" s="11">
        <f>VLOOKUP($E10,Data!$A$3:$EX$360,(N$3-1979)*4+N$1+2,FALSE)</f>
        <v>37426</v>
      </c>
      <c r="O10" s="11">
        <f>VLOOKUP($E10,Data!$A$3:$EX$360,(O$3-1979)*4+O$1+2,FALSE)</f>
        <v>44806</v>
      </c>
      <c r="P10" s="11">
        <f>VLOOKUP($E10,Data!$A$3:$EX$360,(P$3-1979)*4+P$1+2,FALSE)</f>
        <v>36747</v>
      </c>
      <c r="Q10" s="11">
        <f>VLOOKUP($E10,Data!$A$3:$EX$360,(Q$3-1979)*4+Q$1+2,FALSE)</f>
        <v>33389</v>
      </c>
      <c r="R10" s="11">
        <f>VLOOKUP($E10,Data!$A$3:$EX$360,(R$3-1979)*4+R$1+2,FALSE)</f>
        <v>27232</v>
      </c>
      <c r="S10" s="11">
        <f>VLOOKUP($E10,Data!$A$3:$EX$360,(S$3-1979)*4+S$1+2,FALSE)</f>
        <v>59309</v>
      </c>
      <c r="T10" s="11">
        <f>VLOOKUP($E10,Data!$A$3:$EX$360,(T$3-1979)*4+T$1+2,FALSE)</f>
        <v>53892</v>
      </c>
      <c r="U10" s="11">
        <f>VLOOKUP($E10,Data!$A$3:$EX$360,(U$3-1979)*4+U$1+2,FALSE)</f>
        <v>36394</v>
      </c>
      <c r="V10" s="11">
        <f>VLOOKUP($E10,Data!$A$3:$EX$360,(V$3-1979)*4+V$1+2,FALSE)</f>
        <v>38689</v>
      </c>
      <c r="W10" s="11">
        <f>VLOOKUP($E10,Data!$A$3:$EX$360,(W$3-1979)*4+W$1+2,FALSE)</f>
        <v>47479</v>
      </c>
      <c r="X10" s="11">
        <f>VLOOKUP($E10,Data!$A$3:$EX$360,(X$3-1979)*4+X$1+2,FALSE)</f>
        <v>49307</v>
      </c>
      <c r="Y10" s="11">
        <f>VLOOKUP($E10,Data!$A$3:$EX$360,(Y$3-1979)*4+Y$1+2,FALSE)</f>
        <v>47053</v>
      </c>
      <c r="Z10" s="11">
        <f>VLOOKUP($E10,Data!$A$3:$EX$360,(Z$3-1979)*4+Z$1+2,FALSE)</f>
        <v>62916</v>
      </c>
      <c r="AA10" s="11">
        <f>VLOOKUP($E10,Data!$A$3:$EX$360,(AA$3-1979)*4+AA$1+2,FALSE)</f>
        <v>55735</v>
      </c>
      <c r="AB10" s="11">
        <f>VLOOKUP($E10,Data!$A$3:$EX$360,(AB$3-1979)*4+AB$1+2,FALSE)</f>
        <v>50562</v>
      </c>
      <c r="AC10" s="11">
        <f>VLOOKUP($E10,Data!$A$3:$EX$360,(AC$3-1979)*4+AC$1+2,FALSE)</f>
        <v>77651</v>
      </c>
      <c r="AD10" s="11">
        <f>VLOOKUP($E10,Data!$A$3:$EX$360,(AD$3-1979)*4+AD$1+2,FALSE)</f>
        <v>53292</v>
      </c>
      <c r="AE10" s="11">
        <f>VLOOKUP($E10,Data!$A$3:$EX$360,(AE$3-1979)*4+AE$1+2,FALSE)</f>
        <v>35405</v>
      </c>
      <c r="AF10" s="11">
        <f>VLOOKUP($E10,Data!$A$3:$EX$360,(AF$3-1979)*4+AF$1+2,FALSE)</f>
        <v>34784</v>
      </c>
      <c r="AG10" s="11">
        <f>VLOOKUP($E10,Data!$A$3:$EX$360,(AG$3-1979)*4+AG$1+2,FALSE)</f>
        <v>51476</v>
      </c>
      <c r="AH10" s="11">
        <f>VLOOKUP($E10,Data!$A$3:$EX$360,(AH$3-1979)*4+AH$1+2,FALSE)</f>
        <v>77247</v>
      </c>
      <c r="AI10" s="11">
        <f>VLOOKUP($E10,Data!$A$3:$EX$360,(AI$3-1979)*4+AI$1+2,FALSE)</f>
        <v>372655</v>
      </c>
      <c r="AJ10" s="11">
        <f>VLOOKUP($E10,Data!$A$3:$EX$360,(AJ$3-1979)*4+AJ$1+2,FALSE)</f>
        <v>275039</v>
      </c>
      <c r="AK10" s="11">
        <f>VLOOKUP($E10,Data!$A$3:$EX$360,(AK$3-1979)*4+AK$1+2,FALSE)</f>
        <v>310379</v>
      </c>
      <c r="AL10" s="11">
        <f>VLOOKUP($E10,Data!$A$3:$EX$360,(AL$3-1979)*4+AL$1+2,FALSE)</f>
        <v>58858</v>
      </c>
      <c r="AM10" s="11">
        <f>VLOOKUP($E10,Data!$A$3:$EX$360,(AM$3-1979)*4+AM$1+2,FALSE)</f>
        <v>83569</v>
      </c>
      <c r="AN10" s="11">
        <f>VLOOKUP($E10,Data!$A$3:$EX$360,(AN$3-1979)*4+AN$1+2,FALSE)</f>
        <v>88643</v>
      </c>
      <c r="AO10" s="11">
        <f>VLOOKUP($E10,Data!$A$3:$EX$360,(AO$3-1979)*4+AO$1+2,FALSE)</f>
        <v>160456</v>
      </c>
      <c r="AP10" s="11">
        <f>VLOOKUP($E10,Data!$A$3:$EX$360,(AP$3-1979)*4+AP$1+2,FALSE)</f>
        <v>202596</v>
      </c>
      <c r="AQ10" s="4">
        <f>VLOOKUP($E10,Data!$A$3:$EX$360,(AQ$3-1979)*4+AQ$1+2,FALSE)</f>
        <v>355671</v>
      </c>
    </row>
    <row r="11" spans="1:43" outlineLevel="1">
      <c r="B11" s="4" t="s">
        <v>736</v>
      </c>
      <c r="C11" s="4" t="str">
        <f>D49</f>
        <v>Financial Assets</v>
      </c>
      <c r="D11" s="7" t="s">
        <v>12</v>
      </c>
      <c r="E11" s="4" t="s">
        <v>134</v>
      </c>
      <c r="F11" s="4">
        <f>VLOOKUP($E11,Data!$A$3:$EX$360,(F$3-1979)*4+F$1+2,FALSE)</f>
        <v>997</v>
      </c>
      <c r="G11" s="11">
        <f>VLOOKUP($E11,Data!$A$3:$EX$360,(G$3-1979)*4+G$1+2,FALSE)</f>
        <v>988</v>
      </c>
      <c r="H11" s="11">
        <f>VLOOKUP($E11,Data!$A$3:$EX$360,(H$3-1979)*4+H$1+2,FALSE)</f>
        <v>667</v>
      </c>
      <c r="I11" s="11">
        <f>VLOOKUP($E11,Data!$A$3:$EX$360,(I$3-1979)*4+I$1+2,FALSE)</f>
        <v>986</v>
      </c>
      <c r="J11" s="11">
        <f>VLOOKUP($E11,Data!$A$3:$EX$360,(J$3-1979)*4+J$1+2,FALSE)</f>
        <v>784</v>
      </c>
      <c r="K11" s="11">
        <f>VLOOKUP($E11,Data!$A$3:$EX$360,(K$3-1979)*4+K$1+2,FALSE)</f>
        <v>939</v>
      </c>
      <c r="L11" s="11">
        <f>VLOOKUP($E11,Data!$A$3:$EX$360,(L$3-1979)*4+L$1+2,FALSE)</f>
        <v>1195</v>
      </c>
      <c r="M11" s="11">
        <f>VLOOKUP($E11,Data!$A$3:$EX$360,(M$3-1979)*4+M$1+2,FALSE)</f>
        <v>1456</v>
      </c>
      <c r="N11" s="11">
        <f>VLOOKUP($E11,Data!$A$3:$EX$360,(N$3-1979)*4+N$1+2,FALSE)</f>
        <v>1520</v>
      </c>
      <c r="O11" s="11">
        <f>VLOOKUP($E11,Data!$A$3:$EX$360,(O$3-1979)*4+O$1+2,FALSE)</f>
        <v>1419</v>
      </c>
      <c r="P11" s="11">
        <f>VLOOKUP($E11,Data!$A$3:$EX$360,(P$3-1979)*4+P$1+2,FALSE)</f>
        <v>1155</v>
      </c>
      <c r="Q11" s="11">
        <f>VLOOKUP($E11,Data!$A$3:$EX$360,(Q$3-1979)*4+Q$1+2,FALSE)</f>
        <v>1459</v>
      </c>
      <c r="R11" s="11">
        <f>VLOOKUP($E11,Data!$A$3:$EX$360,(R$3-1979)*4+R$1+2,FALSE)</f>
        <v>1527</v>
      </c>
      <c r="S11" s="11">
        <f>VLOOKUP($E11,Data!$A$3:$EX$360,(S$3-1979)*4+S$1+2,FALSE)</f>
        <v>2175</v>
      </c>
      <c r="T11" s="11">
        <f>VLOOKUP($E11,Data!$A$3:$EX$360,(T$3-1979)*4+T$1+2,FALSE)</f>
        <v>826</v>
      </c>
      <c r="U11" s="11">
        <f>VLOOKUP($E11,Data!$A$3:$EX$360,(U$3-1979)*4+U$1+2,FALSE)</f>
        <v>722</v>
      </c>
      <c r="V11" s="11">
        <f>VLOOKUP($E11,Data!$A$3:$EX$360,(V$3-1979)*4+V$1+2,FALSE)</f>
        <v>1053</v>
      </c>
      <c r="W11" s="11">
        <f>VLOOKUP($E11,Data!$A$3:$EX$360,(W$3-1979)*4+W$1+2,FALSE)</f>
        <v>3313</v>
      </c>
      <c r="X11" s="11">
        <f>VLOOKUP($E11,Data!$A$3:$EX$360,(X$3-1979)*4+X$1+2,FALSE)</f>
        <v>2757</v>
      </c>
      <c r="Y11" s="11">
        <f>VLOOKUP($E11,Data!$A$3:$EX$360,(Y$3-1979)*4+Y$1+2,FALSE)</f>
        <v>3550</v>
      </c>
      <c r="Z11" s="11">
        <f>VLOOKUP($E11,Data!$A$3:$EX$360,(Z$3-1979)*4+Z$1+2,FALSE)</f>
        <v>4582</v>
      </c>
      <c r="AA11" s="11">
        <f>VLOOKUP($E11,Data!$A$3:$EX$360,(AA$3-1979)*4+AA$1+2,FALSE)</f>
        <v>6248</v>
      </c>
      <c r="AB11" s="11">
        <f>VLOOKUP($E11,Data!$A$3:$EX$360,(AB$3-1979)*4+AB$1+2,FALSE)</f>
        <v>11674</v>
      </c>
      <c r="AC11" s="11">
        <f>VLOOKUP($E11,Data!$A$3:$EX$360,(AC$3-1979)*4+AC$1+2,FALSE)</f>
        <v>18414</v>
      </c>
      <c r="AD11" s="11">
        <f>VLOOKUP($E11,Data!$A$3:$EX$360,(AD$3-1979)*4+AD$1+2,FALSE)</f>
        <v>9106</v>
      </c>
      <c r="AE11" s="11">
        <f>VLOOKUP($E11,Data!$A$3:$EX$360,(AE$3-1979)*4+AE$1+2,FALSE)</f>
        <v>2247</v>
      </c>
      <c r="AF11" s="11">
        <f>VLOOKUP($E11,Data!$A$3:$EX$360,(AF$3-1979)*4+AF$1+2,FALSE)</f>
        <v>2074</v>
      </c>
      <c r="AG11" s="11">
        <f>VLOOKUP($E11,Data!$A$3:$EX$360,(AG$3-1979)*4+AG$1+2,FALSE)</f>
        <v>4822</v>
      </c>
      <c r="AH11" s="11">
        <f>VLOOKUP($E11,Data!$A$3:$EX$360,(AH$3-1979)*4+AH$1+2,FALSE)</f>
        <v>1351</v>
      </c>
      <c r="AI11" s="11">
        <f>VLOOKUP($E11,Data!$A$3:$EX$360,(AI$3-1979)*4+AI$1+2,FALSE)</f>
        <v>2851</v>
      </c>
      <c r="AJ11" s="11">
        <f>VLOOKUP($E11,Data!$A$3:$EX$360,(AJ$3-1979)*4+AJ$1+2,FALSE)</f>
        <v>1922</v>
      </c>
      <c r="AK11" s="11">
        <f>VLOOKUP($E11,Data!$A$3:$EX$360,(AK$3-1979)*4+AK$1+2,FALSE)</f>
        <v>1770</v>
      </c>
      <c r="AL11" s="11">
        <f>VLOOKUP($E11,Data!$A$3:$EX$360,(AL$3-1979)*4+AL$1+2,FALSE)</f>
        <v>1802</v>
      </c>
      <c r="AM11" s="11">
        <f>VLOOKUP($E11,Data!$A$3:$EX$360,(AM$3-1979)*4+AM$1+2,FALSE)</f>
        <v>2116</v>
      </c>
      <c r="AN11" s="11">
        <f>VLOOKUP($E11,Data!$A$3:$EX$360,(AN$3-1979)*4+AN$1+2,FALSE)</f>
        <v>1874</v>
      </c>
      <c r="AO11" s="11">
        <f>VLOOKUP($E11,Data!$A$3:$EX$360,(AO$3-1979)*4+AO$1+2,FALSE)</f>
        <v>1606</v>
      </c>
      <c r="AP11" s="11">
        <f>VLOOKUP($E11,Data!$A$3:$EX$360,(AP$3-1979)*4+AP$1+2,FALSE)</f>
        <v>2079</v>
      </c>
      <c r="AQ11" s="4">
        <f>VLOOKUP($E11,Data!$A$3:$EX$360,(AQ$3-1979)*4+AQ$1+2,FALSE)</f>
        <v>1838</v>
      </c>
    </row>
    <row r="12" spans="1:43" outlineLevel="2">
      <c r="B12" s="4" t="s">
        <v>736</v>
      </c>
      <c r="C12" s="4" t="str">
        <f>D16</f>
        <v>Debt Securities</v>
      </c>
      <c r="D12" s="8" t="s">
        <v>26</v>
      </c>
      <c r="E12" s="4" t="s">
        <v>135</v>
      </c>
      <c r="F12" s="4">
        <f>VLOOKUP($E12,Data!$A$3:$EX$360,(F$3-1979)*4+F$1+2,FALSE)</f>
        <v>0</v>
      </c>
      <c r="G12" s="11">
        <f>VLOOKUP($E12,Data!$A$3:$EX$360,(G$3-1979)*4+G$1+2,FALSE)</f>
        <v>0</v>
      </c>
      <c r="H12" s="11">
        <f>VLOOKUP($E12,Data!$A$3:$EX$360,(H$3-1979)*4+H$1+2,FALSE)</f>
        <v>0</v>
      </c>
      <c r="I12" s="11">
        <f>VLOOKUP($E12,Data!$A$3:$EX$360,(I$3-1979)*4+I$1+2,FALSE)</f>
        <v>0</v>
      </c>
      <c r="J12" s="11">
        <f>VLOOKUP($E12,Data!$A$3:$EX$360,(J$3-1979)*4+J$1+2,FALSE)</f>
        <v>0</v>
      </c>
      <c r="K12" s="11">
        <f>VLOOKUP($E12,Data!$A$3:$EX$360,(K$3-1979)*4+K$1+2,FALSE)</f>
        <v>0</v>
      </c>
      <c r="L12" s="11">
        <f>VLOOKUP($E12,Data!$A$3:$EX$360,(L$3-1979)*4+L$1+2,FALSE)</f>
        <v>0</v>
      </c>
      <c r="M12" s="11">
        <f>VLOOKUP($E12,Data!$A$3:$EX$360,(M$3-1979)*4+M$1+2,FALSE)</f>
        <v>0</v>
      </c>
      <c r="N12" s="11">
        <f>VLOOKUP($E12,Data!$A$3:$EX$360,(N$3-1979)*4+N$1+2,FALSE)</f>
        <v>0</v>
      </c>
      <c r="O12" s="11">
        <f>VLOOKUP($E12,Data!$A$3:$EX$360,(O$3-1979)*4+O$1+2,FALSE)</f>
        <v>0</v>
      </c>
      <c r="P12" s="11">
        <f>VLOOKUP($E12,Data!$A$3:$EX$360,(P$3-1979)*4+P$1+2,FALSE)</f>
        <v>0</v>
      </c>
      <c r="Q12" s="11">
        <f>VLOOKUP($E12,Data!$A$3:$EX$360,(Q$3-1979)*4+Q$1+2,FALSE)</f>
        <v>0</v>
      </c>
      <c r="R12" s="11">
        <f>VLOOKUP($E12,Data!$A$3:$EX$360,(R$3-1979)*4+R$1+2,FALSE)</f>
        <v>0</v>
      </c>
      <c r="S12" s="11">
        <f>VLOOKUP($E12,Data!$A$3:$EX$360,(S$3-1979)*4+S$1+2,FALSE)</f>
        <v>0</v>
      </c>
      <c r="T12" s="11">
        <f>VLOOKUP($E12,Data!$A$3:$EX$360,(T$3-1979)*4+T$1+2,FALSE)</f>
        <v>0</v>
      </c>
      <c r="U12" s="11">
        <f>VLOOKUP($E12,Data!$A$3:$EX$360,(U$3-1979)*4+U$1+2,FALSE)</f>
        <v>0</v>
      </c>
      <c r="V12" s="11">
        <f>VLOOKUP($E12,Data!$A$3:$EX$360,(V$3-1979)*4+V$1+2,FALSE)</f>
        <v>0</v>
      </c>
      <c r="W12" s="11">
        <f>VLOOKUP($E12,Data!$A$3:$EX$360,(W$3-1979)*4+W$1+2,FALSE)</f>
        <v>0</v>
      </c>
      <c r="X12" s="11">
        <f>VLOOKUP($E12,Data!$A$3:$EX$360,(X$3-1979)*4+X$1+2,FALSE)</f>
        <v>0</v>
      </c>
      <c r="Y12" s="11">
        <f>VLOOKUP($E12,Data!$A$3:$EX$360,(Y$3-1979)*4+Y$1+2,FALSE)</f>
        <v>0</v>
      </c>
      <c r="Z12" s="11">
        <f>VLOOKUP($E12,Data!$A$3:$EX$360,(Z$3-1979)*4+Z$1+2,FALSE)</f>
        <v>0</v>
      </c>
      <c r="AA12" s="11">
        <f>VLOOKUP($E12,Data!$A$3:$EX$360,(AA$3-1979)*4+AA$1+2,FALSE)</f>
        <v>0</v>
      </c>
      <c r="AB12" s="11">
        <f>VLOOKUP($E12,Data!$A$3:$EX$360,(AB$3-1979)*4+AB$1+2,FALSE)</f>
        <v>0</v>
      </c>
      <c r="AC12" s="11">
        <f>VLOOKUP($E12,Data!$A$3:$EX$360,(AC$3-1979)*4+AC$1+2,FALSE)</f>
        <v>0</v>
      </c>
      <c r="AD12" s="11">
        <f>VLOOKUP($E12,Data!$A$3:$EX$360,(AD$3-1979)*4+AD$1+2,FALSE)</f>
        <v>0</v>
      </c>
      <c r="AE12" s="11">
        <f>VLOOKUP($E12,Data!$A$3:$EX$360,(AE$3-1979)*4+AE$1+2,FALSE)</f>
        <v>0</v>
      </c>
      <c r="AF12" s="11">
        <f>VLOOKUP($E12,Data!$A$3:$EX$360,(AF$3-1979)*4+AF$1+2,FALSE)</f>
        <v>0</v>
      </c>
      <c r="AG12" s="11">
        <f>VLOOKUP($E12,Data!$A$3:$EX$360,(AG$3-1979)*4+AG$1+2,FALSE)</f>
        <v>0</v>
      </c>
      <c r="AH12" s="11">
        <f>VLOOKUP($E12,Data!$A$3:$EX$360,(AH$3-1979)*4+AH$1+2,FALSE)</f>
        <v>0</v>
      </c>
      <c r="AI12" s="11">
        <f>VLOOKUP($E12,Data!$A$3:$EX$360,(AI$3-1979)*4+AI$1+2,FALSE)</f>
        <v>3311</v>
      </c>
      <c r="AJ12" s="11">
        <f>VLOOKUP($E12,Data!$A$3:$EX$360,(AJ$3-1979)*4+AJ$1+2,FALSE)</f>
        <v>173327</v>
      </c>
      <c r="AK12" s="11">
        <f>VLOOKUP($E12,Data!$A$3:$EX$360,(AK$3-1979)*4+AK$1+2,FALSE)</f>
        <v>164401</v>
      </c>
      <c r="AL12" s="11">
        <f>VLOOKUP($E12,Data!$A$3:$EX$360,(AL$3-1979)*4+AL$1+2,FALSE)</f>
        <v>70588</v>
      </c>
      <c r="AM12" s="11">
        <f>VLOOKUP($E12,Data!$A$3:$EX$360,(AM$3-1979)*4+AM$1+2,FALSE)</f>
        <v>1</v>
      </c>
      <c r="AN12" s="11">
        <f>VLOOKUP($E12,Data!$A$3:$EX$360,(AN$3-1979)*4+AN$1+2,FALSE)</f>
        <v>1</v>
      </c>
      <c r="AO12" s="11">
        <f>VLOOKUP($E12,Data!$A$3:$EX$360,(AO$3-1979)*4+AO$1+2,FALSE)</f>
        <v>1</v>
      </c>
      <c r="AP12" s="11">
        <f>VLOOKUP($E12,Data!$A$3:$EX$360,(AP$3-1979)*4+AP$1+2,FALSE)</f>
        <v>1</v>
      </c>
      <c r="AQ12" s="4">
        <f>VLOOKUP($E12,Data!$A$3:$EX$360,(AQ$3-1979)*4+AQ$1+2,FALSE)</f>
        <v>1</v>
      </c>
    </row>
    <row r="13" spans="1:43" outlineLevel="2">
      <c r="B13" s="4" t="s">
        <v>736</v>
      </c>
      <c r="C13" s="4" t="str">
        <f>D16</f>
        <v>Debt Securities</v>
      </c>
      <c r="D13" s="8" t="s">
        <v>269</v>
      </c>
      <c r="E13" s="4" t="s">
        <v>234</v>
      </c>
      <c r="F13" s="4">
        <f>VLOOKUP($E13,Data!$A$3:$EX$360,(F$3-1979)*4+F$1+2,FALSE)</f>
        <v>0</v>
      </c>
      <c r="G13" s="11">
        <f>VLOOKUP($E13,Data!$A$3:$EX$360,(G$3-1979)*4+G$1+2,FALSE)</f>
        <v>0</v>
      </c>
      <c r="H13" s="11">
        <f>VLOOKUP($E13,Data!$A$3:$EX$360,(H$3-1979)*4+H$1+2,FALSE)</f>
        <v>0</v>
      </c>
      <c r="I13" s="11">
        <f>VLOOKUP($E13,Data!$A$3:$EX$360,(I$3-1979)*4+I$1+2,FALSE)</f>
        <v>0</v>
      </c>
      <c r="J13" s="11">
        <f>VLOOKUP($E13,Data!$A$3:$EX$360,(J$3-1979)*4+J$1+2,FALSE)</f>
        <v>0</v>
      </c>
      <c r="K13" s="11">
        <f>VLOOKUP($E13,Data!$A$3:$EX$360,(K$3-1979)*4+K$1+2,FALSE)</f>
        <v>0</v>
      </c>
      <c r="L13" s="11">
        <f>VLOOKUP($E13,Data!$A$3:$EX$360,(L$3-1979)*4+L$1+2,FALSE)</f>
        <v>0</v>
      </c>
      <c r="M13" s="11">
        <f>VLOOKUP($E13,Data!$A$3:$EX$360,(M$3-1979)*4+M$1+2,FALSE)</f>
        <v>0</v>
      </c>
      <c r="N13" s="11">
        <f>VLOOKUP($E13,Data!$A$3:$EX$360,(N$3-1979)*4+N$1+2,FALSE)</f>
        <v>0</v>
      </c>
      <c r="O13" s="11">
        <f>VLOOKUP($E13,Data!$A$3:$EX$360,(O$3-1979)*4+O$1+2,FALSE)</f>
        <v>0</v>
      </c>
      <c r="P13" s="11">
        <f>VLOOKUP($E13,Data!$A$3:$EX$360,(P$3-1979)*4+P$1+2,FALSE)</f>
        <v>0</v>
      </c>
      <c r="Q13" s="11">
        <f>VLOOKUP($E13,Data!$A$3:$EX$360,(Q$3-1979)*4+Q$1+2,FALSE)</f>
        <v>0</v>
      </c>
      <c r="R13" s="11">
        <f>VLOOKUP($E13,Data!$A$3:$EX$360,(R$3-1979)*4+R$1+2,FALSE)</f>
        <v>0</v>
      </c>
      <c r="S13" s="11">
        <f>VLOOKUP($E13,Data!$A$3:$EX$360,(S$3-1979)*4+S$1+2,FALSE)</f>
        <v>0</v>
      </c>
      <c r="T13" s="11">
        <f>VLOOKUP($E13,Data!$A$3:$EX$360,(T$3-1979)*4+T$1+2,FALSE)</f>
        <v>0</v>
      </c>
      <c r="U13" s="11">
        <f>VLOOKUP($E13,Data!$A$3:$EX$360,(U$3-1979)*4+U$1+2,FALSE)</f>
        <v>0</v>
      </c>
      <c r="V13" s="11">
        <f>VLOOKUP($E13,Data!$A$3:$EX$360,(V$3-1979)*4+V$1+2,FALSE)</f>
        <v>0</v>
      </c>
      <c r="W13" s="11">
        <f>VLOOKUP($E13,Data!$A$3:$EX$360,(W$3-1979)*4+W$1+2,FALSE)</f>
        <v>0</v>
      </c>
      <c r="X13" s="11">
        <f>VLOOKUP($E13,Data!$A$3:$EX$360,(X$3-1979)*4+X$1+2,FALSE)</f>
        <v>0</v>
      </c>
      <c r="Y13" s="11">
        <f>VLOOKUP($E13,Data!$A$3:$EX$360,(Y$3-1979)*4+Y$1+2,FALSE)</f>
        <v>0</v>
      </c>
      <c r="Z13" s="11">
        <f>VLOOKUP($E13,Data!$A$3:$EX$360,(Z$3-1979)*4+Z$1+2,FALSE)</f>
        <v>0</v>
      </c>
      <c r="AA13" s="11">
        <f>VLOOKUP($E13,Data!$A$3:$EX$360,(AA$3-1979)*4+AA$1+2,FALSE)</f>
        <v>0</v>
      </c>
      <c r="AB13" s="11">
        <f>VLOOKUP($E13,Data!$A$3:$EX$360,(AB$3-1979)*4+AB$1+2,FALSE)</f>
        <v>0</v>
      </c>
      <c r="AC13" s="11">
        <f>VLOOKUP($E13,Data!$A$3:$EX$360,(AC$3-1979)*4+AC$1+2,FALSE)</f>
        <v>0</v>
      </c>
      <c r="AD13" s="11">
        <f>VLOOKUP($E13,Data!$A$3:$EX$360,(AD$3-1979)*4+AD$1+2,FALSE)</f>
        <v>2738</v>
      </c>
      <c r="AE13" s="11">
        <f>VLOOKUP($E13,Data!$A$3:$EX$360,(AE$3-1979)*4+AE$1+2,FALSE)</f>
        <v>3338</v>
      </c>
      <c r="AF13" s="11">
        <f>VLOOKUP($E13,Data!$A$3:$EX$360,(AF$3-1979)*4+AF$1+2,FALSE)</f>
        <v>3263</v>
      </c>
      <c r="AG13" s="11">
        <f>VLOOKUP($E13,Data!$A$3:$EX$360,(AG$3-1979)*4+AG$1+2,FALSE)</f>
        <v>3074</v>
      </c>
      <c r="AH13" s="11">
        <f>VLOOKUP($E13,Data!$A$3:$EX$360,(AH$3-1979)*4+AH$1+2,FALSE)</f>
        <v>2070</v>
      </c>
      <c r="AI13" s="11">
        <f>VLOOKUP($E13,Data!$A$3:$EX$360,(AI$3-1979)*4+AI$1+2,FALSE)</f>
        <v>1914</v>
      </c>
      <c r="AJ13" s="11">
        <f>VLOOKUP($E13,Data!$A$3:$EX$360,(AJ$3-1979)*4+AJ$1+2,FALSE)</f>
        <v>1144</v>
      </c>
      <c r="AK13" s="11">
        <f>VLOOKUP($E13,Data!$A$3:$EX$360,(AK$3-1979)*4+AK$1+2,FALSE)</f>
        <v>916</v>
      </c>
      <c r="AL13" s="11">
        <f>VLOOKUP($E13,Data!$A$3:$EX$360,(AL$3-1979)*4+AL$1+2,FALSE)</f>
        <v>720</v>
      </c>
      <c r="AM13" s="11">
        <f>VLOOKUP($E13,Data!$A$3:$EX$360,(AM$3-1979)*4+AM$1+2,FALSE)</f>
        <v>555</v>
      </c>
      <c r="AN13" s="11">
        <f>VLOOKUP($E13,Data!$A$3:$EX$360,(AN$3-1979)*4+AN$1+2,FALSE)</f>
        <v>519</v>
      </c>
      <c r="AO13" s="11">
        <f>VLOOKUP($E13,Data!$A$3:$EX$360,(AO$3-1979)*4+AO$1+2,FALSE)</f>
        <v>386</v>
      </c>
      <c r="AP13" s="11">
        <f>VLOOKUP($E13,Data!$A$3:$EX$360,(AP$3-1979)*4+AP$1+2,FALSE)</f>
        <v>397</v>
      </c>
      <c r="AQ13" s="4">
        <f>VLOOKUP($E13,Data!$A$3:$EX$360,(AQ$3-1979)*4+AQ$1+2,FALSE)</f>
        <v>362</v>
      </c>
    </row>
    <row r="14" spans="1:43" outlineLevel="2">
      <c r="B14" s="4" t="s">
        <v>736</v>
      </c>
      <c r="C14" s="4" t="str">
        <f>D16</f>
        <v>Debt Securities</v>
      </c>
      <c r="D14" s="8" t="s">
        <v>14</v>
      </c>
      <c r="E14" s="4" t="s">
        <v>136</v>
      </c>
      <c r="F14" s="4">
        <f>VLOOKUP($E14,Data!$A$3:$EX$360,(F$3-1979)*4+F$1+2,FALSE)</f>
        <v>0</v>
      </c>
      <c r="G14" s="11">
        <f>VLOOKUP($E14,Data!$A$3:$EX$360,(G$3-1979)*4+G$1+2,FALSE)</f>
        <v>0</v>
      </c>
      <c r="H14" s="11">
        <f>VLOOKUP($E14,Data!$A$3:$EX$360,(H$3-1979)*4+H$1+2,FALSE)</f>
        <v>0</v>
      </c>
      <c r="I14" s="11">
        <f>VLOOKUP($E14,Data!$A$3:$EX$360,(I$3-1979)*4+I$1+2,FALSE)</f>
        <v>0</v>
      </c>
      <c r="J14" s="11">
        <f>VLOOKUP($E14,Data!$A$3:$EX$360,(J$3-1979)*4+J$1+2,FALSE)</f>
        <v>0</v>
      </c>
      <c r="K14" s="11">
        <f>VLOOKUP($E14,Data!$A$3:$EX$360,(K$3-1979)*4+K$1+2,FALSE)</f>
        <v>0</v>
      </c>
      <c r="L14" s="11">
        <f>VLOOKUP($E14,Data!$A$3:$EX$360,(L$3-1979)*4+L$1+2,FALSE)</f>
        <v>0</v>
      </c>
      <c r="M14" s="11">
        <f>VLOOKUP($E14,Data!$A$3:$EX$360,(M$3-1979)*4+M$1+2,FALSE)</f>
        <v>0</v>
      </c>
      <c r="N14" s="11">
        <f>VLOOKUP($E14,Data!$A$3:$EX$360,(N$3-1979)*4+N$1+2,FALSE)</f>
        <v>0</v>
      </c>
      <c r="O14" s="11">
        <f>VLOOKUP($E14,Data!$A$3:$EX$360,(O$3-1979)*4+O$1+2,FALSE)</f>
        <v>0</v>
      </c>
      <c r="P14" s="11">
        <f>VLOOKUP($E14,Data!$A$3:$EX$360,(P$3-1979)*4+P$1+2,FALSE)</f>
        <v>0</v>
      </c>
      <c r="Q14" s="11">
        <f>VLOOKUP($E14,Data!$A$3:$EX$360,(Q$3-1979)*4+Q$1+2,FALSE)</f>
        <v>0</v>
      </c>
      <c r="R14" s="11">
        <f>VLOOKUP($E14,Data!$A$3:$EX$360,(R$3-1979)*4+R$1+2,FALSE)</f>
        <v>0</v>
      </c>
      <c r="S14" s="11">
        <f>VLOOKUP($E14,Data!$A$3:$EX$360,(S$3-1979)*4+S$1+2,FALSE)</f>
        <v>0</v>
      </c>
      <c r="T14" s="11">
        <f>VLOOKUP($E14,Data!$A$3:$EX$360,(T$3-1979)*4+T$1+2,FALSE)</f>
        <v>0</v>
      </c>
      <c r="U14" s="11">
        <f>VLOOKUP($E14,Data!$A$3:$EX$360,(U$3-1979)*4+U$1+2,FALSE)</f>
        <v>0</v>
      </c>
      <c r="V14" s="11">
        <f>VLOOKUP($E14,Data!$A$3:$EX$360,(V$3-1979)*4+V$1+2,FALSE)</f>
        <v>0</v>
      </c>
      <c r="W14" s="11">
        <f>VLOOKUP($E14,Data!$A$3:$EX$360,(W$3-1979)*4+W$1+2,FALSE)</f>
        <v>0</v>
      </c>
      <c r="X14" s="11">
        <f>VLOOKUP($E14,Data!$A$3:$EX$360,(X$3-1979)*4+X$1+2,FALSE)</f>
        <v>0</v>
      </c>
      <c r="Y14" s="11">
        <f>VLOOKUP($E14,Data!$A$3:$EX$360,(Y$3-1979)*4+Y$1+2,FALSE)</f>
        <v>0</v>
      </c>
      <c r="Z14" s="11">
        <f>VLOOKUP($E14,Data!$A$3:$EX$360,(Z$3-1979)*4+Z$1+2,FALSE)</f>
        <v>0</v>
      </c>
      <c r="AA14" s="11">
        <f>VLOOKUP($E14,Data!$A$3:$EX$360,(AA$3-1979)*4+AA$1+2,FALSE)</f>
        <v>0</v>
      </c>
      <c r="AB14" s="11">
        <f>VLOOKUP($E14,Data!$A$3:$EX$360,(AB$3-1979)*4+AB$1+2,FALSE)</f>
        <v>0</v>
      </c>
      <c r="AC14" s="11">
        <f>VLOOKUP($E14,Data!$A$3:$EX$360,(AC$3-1979)*4+AC$1+2,FALSE)</f>
        <v>0</v>
      </c>
      <c r="AD14" s="11">
        <f>VLOOKUP($E14,Data!$A$3:$EX$360,(AD$3-1979)*4+AD$1+2,FALSE)</f>
        <v>0</v>
      </c>
      <c r="AE14" s="11">
        <f>VLOOKUP($E14,Data!$A$3:$EX$360,(AE$3-1979)*4+AE$1+2,FALSE)</f>
        <v>0</v>
      </c>
      <c r="AF14" s="11">
        <f>VLOOKUP($E14,Data!$A$3:$EX$360,(AF$3-1979)*4+AF$1+2,FALSE)</f>
        <v>0</v>
      </c>
      <c r="AG14" s="11">
        <f>VLOOKUP($E14,Data!$A$3:$EX$360,(AG$3-1979)*4+AG$1+2,FALSE)</f>
        <v>0</v>
      </c>
      <c r="AH14" s="11">
        <f>VLOOKUP($E14,Data!$A$3:$EX$360,(AH$3-1979)*4+AH$1+2,FALSE)</f>
        <v>0</v>
      </c>
      <c r="AI14" s="11">
        <f>VLOOKUP($E14,Data!$A$3:$EX$360,(AI$3-1979)*4+AI$1+2,FALSE)</f>
        <v>0</v>
      </c>
      <c r="AJ14" s="11">
        <f>VLOOKUP($E14,Data!$A$3:$EX$360,(AJ$3-1979)*4+AJ$1+2,FALSE)</f>
        <v>546</v>
      </c>
      <c r="AK14" s="11">
        <f>VLOOKUP($E14,Data!$A$3:$EX$360,(AK$3-1979)*4+AK$1+2,FALSE)</f>
        <v>757</v>
      </c>
      <c r="AL14" s="11">
        <f>VLOOKUP($E14,Data!$A$3:$EX$360,(AL$3-1979)*4+AL$1+2,FALSE)</f>
        <v>813</v>
      </c>
      <c r="AM14" s="11">
        <f>VLOOKUP($E14,Data!$A$3:$EX$360,(AM$3-1979)*4+AM$1+2,FALSE)</f>
        <v>659</v>
      </c>
      <c r="AN14" s="11">
        <f>VLOOKUP($E14,Data!$A$3:$EX$360,(AN$3-1979)*4+AN$1+2,FALSE)</f>
        <v>555</v>
      </c>
      <c r="AO14" s="11">
        <f>VLOOKUP($E14,Data!$A$3:$EX$360,(AO$3-1979)*4+AO$1+2,FALSE)</f>
        <v>529</v>
      </c>
      <c r="AP14" s="11">
        <f>VLOOKUP($E14,Data!$A$3:$EX$360,(AP$3-1979)*4+AP$1+2,FALSE)</f>
        <v>492</v>
      </c>
      <c r="AQ14" s="4">
        <f>VLOOKUP($E14,Data!$A$3:$EX$360,(AQ$3-1979)*4+AQ$1+2,FALSE)</f>
        <v>492</v>
      </c>
    </row>
    <row r="15" spans="1:43" outlineLevel="2">
      <c r="B15" s="4" t="s">
        <v>736</v>
      </c>
      <c r="C15" s="4" t="str">
        <f>D16</f>
        <v>Debt Securities</v>
      </c>
      <c r="D15" s="8" t="s">
        <v>270</v>
      </c>
      <c r="E15" s="4" t="s">
        <v>235</v>
      </c>
      <c r="F15" s="4">
        <f>VLOOKUP($E15,Data!$A$3:$EX$360,(F$3-1979)*4+F$1+2,FALSE)</f>
        <v>0</v>
      </c>
      <c r="G15" s="11">
        <f>VLOOKUP($E15,Data!$A$3:$EX$360,(G$3-1979)*4+G$1+2,FALSE)</f>
        <v>0</v>
      </c>
      <c r="H15" s="11">
        <f>VLOOKUP($E15,Data!$A$3:$EX$360,(H$3-1979)*4+H$1+2,FALSE)</f>
        <v>0</v>
      </c>
      <c r="I15" s="11">
        <f>VLOOKUP($E15,Data!$A$3:$EX$360,(I$3-1979)*4+I$1+2,FALSE)</f>
        <v>0</v>
      </c>
      <c r="J15" s="11">
        <f>VLOOKUP($E15,Data!$A$3:$EX$360,(J$3-1979)*4+J$1+2,FALSE)</f>
        <v>0</v>
      </c>
      <c r="K15" s="11">
        <f>VLOOKUP($E15,Data!$A$3:$EX$360,(K$3-1979)*4+K$1+2,FALSE)</f>
        <v>0</v>
      </c>
      <c r="L15" s="11">
        <f>VLOOKUP($E15,Data!$A$3:$EX$360,(L$3-1979)*4+L$1+2,FALSE)</f>
        <v>0</v>
      </c>
      <c r="M15" s="11">
        <f>VLOOKUP($E15,Data!$A$3:$EX$360,(M$3-1979)*4+M$1+2,FALSE)</f>
        <v>0</v>
      </c>
      <c r="N15" s="11">
        <f>VLOOKUP($E15,Data!$A$3:$EX$360,(N$3-1979)*4+N$1+2,FALSE)</f>
        <v>0</v>
      </c>
      <c r="O15" s="11">
        <f>VLOOKUP($E15,Data!$A$3:$EX$360,(O$3-1979)*4+O$1+2,FALSE)</f>
        <v>0</v>
      </c>
      <c r="P15" s="11">
        <f>VLOOKUP($E15,Data!$A$3:$EX$360,(P$3-1979)*4+P$1+2,FALSE)</f>
        <v>0</v>
      </c>
      <c r="Q15" s="11">
        <f>VLOOKUP($E15,Data!$A$3:$EX$360,(Q$3-1979)*4+Q$1+2,FALSE)</f>
        <v>0</v>
      </c>
      <c r="R15" s="11">
        <f>VLOOKUP($E15,Data!$A$3:$EX$360,(R$3-1979)*4+R$1+2,FALSE)</f>
        <v>0</v>
      </c>
      <c r="S15" s="11">
        <f>VLOOKUP($E15,Data!$A$3:$EX$360,(S$3-1979)*4+S$1+2,FALSE)</f>
        <v>0</v>
      </c>
      <c r="T15" s="11">
        <f>VLOOKUP($E15,Data!$A$3:$EX$360,(T$3-1979)*4+T$1+2,FALSE)</f>
        <v>0</v>
      </c>
      <c r="U15" s="11">
        <f>VLOOKUP($E15,Data!$A$3:$EX$360,(U$3-1979)*4+U$1+2,FALSE)</f>
        <v>0</v>
      </c>
      <c r="V15" s="11">
        <f>VLOOKUP($E15,Data!$A$3:$EX$360,(V$3-1979)*4+V$1+2,FALSE)</f>
        <v>0</v>
      </c>
      <c r="W15" s="11">
        <f>VLOOKUP($E15,Data!$A$3:$EX$360,(W$3-1979)*4+W$1+2,FALSE)</f>
        <v>0</v>
      </c>
      <c r="X15" s="11">
        <f>VLOOKUP($E15,Data!$A$3:$EX$360,(X$3-1979)*4+X$1+2,FALSE)</f>
        <v>0</v>
      </c>
      <c r="Y15" s="11">
        <f>VLOOKUP($E15,Data!$A$3:$EX$360,(Y$3-1979)*4+Y$1+2,FALSE)</f>
        <v>0</v>
      </c>
      <c r="Z15" s="11">
        <f>VLOOKUP($E15,Data!$A$3:$EX$360,(Z$3-1979)*4+Z$1+2,FALSE)</f>
        <v>0</v>
      </c>
      <c r="AA15" s="11">
        <f>VLOOKUP($E15,Data!$A$3:$EX$360,(AA$3-1979)*4+AA$1+2,FALSE)</f>
        <v>0</v>
      </c>
      <c r="AB15" s="11">
        <f>VLOOKUP($E15,Data!$A$3:$EX$360,(AB$3-1979)*4+AB$1+2,FALSE)</f>
        <v>0</v>
      </c>
      <c r="AC15" s="11">
        <f>VLOOKUP($E15,Data!$A$3:$EX$360,(AC$3-1979)*4+AC$1+2,FALSE)</f>
        <v>0</v>
      </c>
      <c r="AD15" s="11">
        <f>VLOOKUP($E15,Data!$A$3:$EX$360,(AD$3-1979)*4+AD$1+2,FALSE)</f>
        <v>1825</v>
      </c>
      <c r="AE15" s="11">
        <f>VLOOKUP($E15,Data!$A$3:$EX$360,(AE$3-1979)*4+AE$1+2,FALSE)</f>
        <v>2383</v>
      </c>
      <c r="AF15" s="11">
        <f>VLOOKUP($E15,Data!$A$3:$EX$360,(AF$3-1979)*4+AF$1+2,FALSE)</f>
        <v>2760</v>
      </c>
      <c r="AG15" s="11">
        <f>VLOOKUP($E15,Data!$A$3:$EX$360,(AG$3-1979)*4+AG$1+2,FALSE)</f>
        <v>2816</v>
      </c>
      <c r="AH15" s="11">
        <f>VLOOKUP($E15,Data!$A$3:$EX$360,(AH$3-1979)*4+AH$1+2,FALSE)</f>
        <v>4298</v>
      </c>
      <c r="AI15" s="11">
        <f>VLOOKUP($E15,Data!$A$3:$EX$360,(AI$3-1979)*4+AI$1+2,FALSE)</f>
        <v>3563</v>
      </c>
      <c r="AJ15" s="11">
        <f>VLOOKUP($E15,Data!$A$3:$EX$360,(AJ$3-1979)*4+AJ$1+2,FALSE)</f>
        <v>3543</v>
      </c>
      <c r="AK15" s="11">
        <f>VLOOKUP($E15,Data!$A$3:$EX$360,(AK$3-1979)*4+AK$1+2,FALSE)</f>
        <v>2552</v>
      </c>
      <c r="AL15" s="11">
        <f>VLOOKUP($E15,Data!$A$3:$EX$360,(AL$3-1979)*4+AL$1+2,FALSE)</f>
        <v>3727</v>
      </c>
      <c r="AM15" s="11">
        <f>VLOOKUP($E15,Data!$A$3:$EX$360,(AM$3-1979)*4+AM$1+2,FALSE)</f>
        <v>4154</v>
      </c>
      <c r="AN15" s="11">
        <f>VLOOKUP($E15,Data!$A$3:$EX$360,(AN$3-1979)*4+AN$1+2,FALSE)</f>
        <v>4192</v>
      </c>
      <c r="AO15" s="11">
        <f>VLOOKUP($E15,Data!$A$3:$EX$360,(AO$3-1979)*4+AO$1+2,FALSE)</f>
        <v>4517</v>
      </c>
      <c r="AP15" s="11">
        <f>VLOOKUP($E15,Data!$A$3:$EX$360,(AP$3-1979)*4+AP$1+2,FALSE)</f>
        <v>5099</v>
      </c>
      <c r="AQ15" s="4">
        <f>VLOOKUP($E15,Data!$A$3:$EX$360,(AQ$3-1979)*4+AQ$1+2,FALSE)</f>
        <v>4647</v>
      </c>
    </row>
    <row r="16" spans="1:43" outlineLevel="1">
      <c r="B16" s="4" t="s">
        <v>736</v>
      </c>
      <c r="C16" s="4" t="str">
        <f>D49</f>
        <v>Financial Assets</v>
      </c>
      <c r="D16" s="7" t="s">
        <v>13</v>
      </c>
      <c r="E16" s="4" t="s">
        <v>247</v>
      </c>
      <c r="F16" s="4">
        <f>VLOOKUP("FL314022005.Q",Data!$A$3:$EX$360,(F$3-1979)*4+F$1+2,FALSE)+VLOOKUP("FL343061733.Q",Data!$A$3:$EX$360,(F$3-1979)*4+F$1+2,FALSE)+VLOOKUP("FL343063033.q",Data!$A$3:$EX$360,(F$3-1979)*4+F$1+2,FALSE)</f>
        <v>0</v>
      </c>
      <c r="G16" s="11">
        <f>VLOOKUP("FL314022005.Q",Data!$A$3:$EX$360,(G$3-1979)*4+G$1+2,FALSE)+VLOOKUP("FL343061733.Q",Data!$A$3:$EX$360,(G$3-1979)*4+G$1+2,FALSE)+VLOOKUP("FL343063033.q",Data!$A$3:$EX$360,(G$3-1979)*4+G$1+2,FALSE)</f>
        <v>0</v>
      </c>
      <c r="H16" s="11">
        <f>VLOOKUP("FL314022005.Q",Data!$A$3:$EX$360,(H$3-1979)*4+H$1+2,FALSE)+VLOOKUP("FL343061733.Q",Data!$A$3:$EX$360,(H$3-1979)*4+H$1+2,FALSE)+VLOOKUP("FL343063033.q",Data!$A$3:$EX$360,(H$3-1979)*4+H$1+2,FALSE)</f>
        <v>0</v>
      </c>
      <c r="I16" s="11">
        <f>VLOOKUP("FL314022005.Q",Data!$A$3:$EX$360,(I$3-1979)*4+I$1+2,FALSE)+VLOOKUP("FL343061733.Q",Data!$A$3:$EX$360,(I$3-1979)*4+I$1+2,FALSE)+VLOOKUP("FL343063033.q",Data!$A$3:$EX$360,(I$3-1979)*4+I$1+2,FALSE)</f>
        <v>0</v>
      </c>
      <c r="J16" s="11">
        <f>VLOOKUP("FL314022005.Q",Data!$A$3:$EX$360,(J$3-1979)*4+J$1+2,FALSE)+VLOOKUP("FL343061733.Q",Data!$A$3:$EX$360,(J$3-1979)*4+J$1+2,FALSE)+VLOOKUP("FL343063033.q",Data!$A$3:$EX$360,(J$3-1979)*4+J$1+2,FALSE)</f>
        <v>0</v>
      </c>
      <c r="K16" s="11">
        <f>VLOOKUP("FL314022005.Q",Data!$A$3:$EX$360,(K$3-1979)*4+K$1+2,FALSE)+VLOOKUP("FL343061733.Q",Data!$A$3:$EX$360,(K$3-1979)*4+K$1+2,FALSE)+VLOOKUP("FL343063033.q",Data!$A$3:$EX$360,(K$3-1979)*4+K$1+2,FALSE)</f>
        <v>0</v>
      </c>
      <c r="L16" s="11">
        <f>VLOOKUP("FL314022005.Q",Data!$A$3:$EX$360,(L$3-1979)*4+L$1+2,FALSE)+VLOOKUP("FL343061733.Q",Data!$A$3:$EX$360,(L$3-1979)*4+L$1+2,FALSE)+VLOOKUP("FL343063033.q",Data!$A$3:$EX$360,(L$3-1979)*4+L$1+2,FALSE)</f>
        <v>0</v>
      </c>
      <c r="M16" s="11">
        <f>VLOOKUP("FL314022005.Q",Data!$A$3:$EX$360,(M$3-1979)*4+M$1+2,FALSE)+VLOOKUP("FL343061733.Q",Data!$A$3:$EX$360,(M$3-1979)*4+M$1+2,FALSE)+VLOOKUP("FL343063033.q",Data!$A$3:$EX$360,(M$3-1979)*4+M$1+2,FALSE)</f>
        <v>0</v>
      </c>
      <c r="N16" s="11">
        <f>VLOOKUP("FL314022005.Q",Data!$A$3:$EX$360,(N$3-1979)*4+N$1+2,FALSE)+VLOOKUP("FL343061733.Q",Data!$A$3:$EX$360,(N$3-1979)*4+N$1+2,FALSE)+VLOOKUP("FL343063033.q",Data!$A$3:$EX$360,(N$3-1979)*4+N$1+2,FALSE)</f>
        <v>0</v>
      </c>
      <c r="O16" s="11">
        <f>VLOOKUP("FL314022005.Q",Data!$A$3:$EX$360,(O$3-1979)*4+O$1+2,FALSE)+VLOOKUP("FL343061733.Q",Data!$A$3:$EX$360,(O$3-1979)*4+O$1+2,FALSE)+VLOOKUP("FL343063033.q",Data!$A$3:$EX$360,(O$3-1979)*4+O$1+2,FALSE)</f>
        <v>0</v>
      </c>
      <c r="P16" s="11">
        <f>VLOOKUP("FL314022005.Q",Data!$A$3:$EX$360,(P$3-1979)*4+P$1+2,FALSE)+VLOOKUP("FL343061733.Q",Data!$A$3:$EX$360,(P$3-1979)*4+P$1+2,FALSE)+VLOOKUP("FL343063033.q",Data!$A$3:$EX$360,(P$3-1979)*4+P$1+2,FALSE)</f>
        <v>0</v>
      </c>
      <c r="Q16" s="11">
        <f>VLOOKUP("FL314022005.Q",Data!$A$3:$EX$360,(Q$3-1979)*4+Q$1+2,FALSE)+VLOOKUP("FL343061733.Q",Data!$A$3:$EX$360,(Q$3-1979)*4+Q$1+2,FALSE)+VLOOKUP("FL343063033.q",Data!$A$3:$EX$360,(Q$3-1979)*4+Q$1+2,FALSE)</f>
        <v>0</v>
      </c>
      <c r="R16" s="11">
        <f>VLOOKUP("FL314022005.Q",Data!$A$3:$EX$360,(R$3-1979)*4+R$1+2,FALSE)+VLOOKUP("FL343061733.Q",Data!$A$3:$EX$360,(R$3-1979)*4+R$1+2,FALSE)+VLOOKUP("FL343063033.q",Data!$A$3:$EX$360,(R$3-1979)*4+R$1+2,FALSE)</f>
        <v>0</v>
      </c>
      <c r="S16" s="11">
        <f>VLOOKUP("FL314022005.Q",Data!$A$3:$EX$360,(S$3-1979)*4+S$1+2,FALSE)+VLOOKUP("FL343061733.Q",Data!$A$3:$EX$360,(S$3-1979)*4+S$1+2,FALSE)+VLOOKUP("FL343063033.q",Data!$A$3:$EX$360,(S$3-1979)*4+S$1+2,FALSE)</f>
        <v>0</v>
      </c>
      <c r="T16" s="11">
        <f>VLOOKUP("FL314022005.Q",Data!$A$3:$EX$360,(T$3-1979)*4+T$1+2,FALSE)+VLOOKUP("FL343061733.Q",Data!$A$3:$EX$360,(T$3-1979)*4+T$1+2,FALSE)+VLOOKUP("FL343063033.q",Data!$A$3:$EX$360,(T$3-1979)*4+T$1+2,FALSE)</f>
        <v>0</v>
      </c>
      <c r="U16" s="11">
        <f>VLOOKUP("FL314022005.Q",Data!$A$3:$EX$360,(U$3-1979)*4+U$1+2,FALSE)+VLOOKUP("FL343061733.Q",Data!$A$3:$EX$360,(U$3-1979)*4+U$1+2,FALSE)+VLOOKUP("FL343063033.q",Data!$A$3:$EX$360,(U$3-1979)*4+U$1+2,FALSE)</f>
        <v>0</v>
      </c>
      <c r="V16" s="11">
        <f>VLOOKUP("FL314022005.Q",Data!$A$3:$EX$360,(V$3-1979)*4+V$1+2,FALSE)+VLOOKUP("FL343061733.Q",Data!$A$3:$EX$360,(V$3-1979)*4+V$1+2,FALSE)+VLOOKUP("FL343063033.q",Data!$A$3:$EX$360,(V$3-1979)*4+V$1+2,FALSE)</f>
        <v>0</v>
      </c>
      <c r="W16" s="11">
        <f>VLOOKUP("FL314022005.Q",Data!$A$3:$EX$360,(W$3-1979)*4+W$1+2,FALSE)+VLOOKUP("FL343061733.Q",Data!$A$3:$EX$360,(W$3-1979)*4+W$1+2,FALSE)+VLOOKUP("FL343063033.q",Data!$A$3:$EX$360,(W$3-1979)*4+W$1+2,FALSE)</f>
        <v>0</v>
      </c>
      <c r="X16" s="11">
        <f>VLOOKUP("FL314022005.Q",Data!$A$3:$EX$360,(X$3-1979)*4+X$1+2,FALSE)+VLOOKUP("FL343061733.Q",Data!$A$3:$EX$360,(X$3-1979)*4+X$1+2,FALSE)+VLOOKUP("FL343063033.q",Data!$A$3:$EX$360,(X$3-1979)*4+X$1+2,FALSE)</f>
        <v>0</v>
      </c>
      <c r="Y16" s="11">
        <f>VLOOKUP("FL314022005.Q",Data!$A$3:$EX$360,(Y$3-1979)*4+Y$1+2,FALSE)+VLOOKUP("FL343061733.Q",Data!$A$3:$EX$360,(Y$3-1979)*4+Y$1+2,FALSE)+VLOOKUP("FL343063033.q",Data!$A$3:$EX$360,(Y$3-1979)*4+Y$1+2,FALSE)</f>
        <v>0</v>
      </c>
      <c r="Z16" s="11">
        <f>VLOOKUP("FL314022005.Q",Data!$A$3:$EX$360,(Z$3-1979)*4+Z$1+2,FALSE)+VLOOKUP("FL343061733.Q",Data!$A$3:$EX$360,(Z$3-1979)*4+Z$1+2,FALSE)+VLOOKUP("FL343063033.q",Data!$A$3:$EX$360,(Z$3-1979)*4+Z$1+2,FALSE)</f>
        <v>0</v>
      </c>
      <c r="AA16" s="11">
        <f>VLOOKUP("FL314022005.Q",Data!$A$3:$EX$360,(AA$3-1979)*4+AA$1+2,FALSE)+VLOOKUP("FL343061733.Q",Data!$A$3:$EX$360,(AA$3-1979)*4+AA$1+2,FALSE)+VLOOKUP("FL343063033.q",Data!$A$3:$EX$360,(AA$3-1979)*4+AA$1+2,FALSE)</f>
        <v>0</v>
      </c>
      <c r="AB16" s="11">
        <f>VLOOKUP("FL314022005.Q",Data!$A$3:$EX$360,(AB$3-1979)*4+AB$1+2,FALSE)+VLOOKUP("FL343061733.Q",Data!$A$3:$EX$360,(AB$3-1979)*4+AB$1+2,FALSE)+VLOOKUP("FL343063033.q",Data!$A$3:$EX$360,(AB$3-1979)*4+AB$1+2,FALSE)</f>
        <v>0</v>
      </c>
      <c r="AC16" s="11">
        <f>VLOOKUP("FL314022005.Q",Data!$A$3:$EX$360,(AC$3-1979)*4+AC$1+2,FALSE)+VLOOKUP("FL343061733.Q",Data!$A$3:$EX$360,(AC$3-1979)*4+AC$1+2,FALSE)+VLOOKUP("FL343063033.q",Data!$A$3:$EX$360,(AC$3-1979)*4+AC$1+2,FALSE)</f>
        <v>0</v>
      </c>
      <c r="AD16" s="11">
        <f>VLOOKUP("FL314022005.Q",Data!$A$3:$EX$360,(AD$3-1979)*4+AD$1+2,FALSE)+VLOOKUP("FL343061733.Q",Data!$A$3:$EX$360,(AD$3-1979)*4+AD$1+2,FALSE)+VLOOKUP("FL343063033.q",Data!$A$3:$EX$360,(AD$3-1979)*4+AD$1+2,FALSE)</f>
        <v>4563</v>
      </c>
      <c r="AE16" s="11">
        <f>VLOOKUP("FL314022005.Q",Data!$A$3:$EX$360,(AE$3-1979)*4+AE$1+2,FALSE)+VLOOKUP("FL343061733.Q",Data!$A$3:$EX$360,(AE$3-1979)*4+AE$1+2,FALSE)+VLOOKUP("FL343063033.q",Data!$A$3:$EX$360,(AE$3-1979)*4+AE$1+2,FALSE)</f>
        <v>5721</v>
      </c>
      <c r="AF16" s="11">
        <f>VLOOKUP("FL314022005.Q",Data!$A$3:$EX$360,(AF$3-1979)*4+AF$1+2,FALSE)+VLOOKUP("FL343061733.Q",Data!$A$3:$EX$360,(AF$3-1979)*4+AF$1+2,FALSE)+VLOOKUP("FL343063033.q",Data!$A$3:$EX$360,(AF$3-1979)*4+AF$1+2,FALSE)</f>
        <v>6023</v>
      </c>
      <c r="AG16" s="11">
        <f>VLOOKUP("FL314022005.Q",Data!$A$3:$EX$360,(AG$3-1979)*4+AG$1+2,FALSE)+VLOOKUP("FL343061733.Q",Data!$A$3:$EX$360,(AG$3-1979)*4+AG$1+2,FALSE)+VLOOKUP("FL343063033.q",Data!$A$3:$EX$360,(AG$3-1979)*4+AG$1+2,FALSE)</f>
        <v>5890</v>
      </c>
      <c r="AH16" s="11">
        <f>VLOOKUP("FL314022005.Q",Data!$A$3:$EX$360,(AH$3-1979)*4+AH$1+2,FALSE)+VLOOKUP("FL343061733.Q",Data!$A$3:$EX$360,(AH$3-1979)*4+AH$1+2,FALSE)+VLOOKUP("FL343063033.q",Data!$A$3:$EX$360,(AH$3-1979)*4+AH$1+2,FALSE)</f>
        <v>6368</v>
      </c>
      <c r="AI16" s="11">
        <f>VLOOKUP("FL314022005.Q",Data!$A$3:$EX$360,(AI$3-1979)*4+AI$1+2,FALSE)+VLOOKUP("FL343061733.Q",Data!$A$3:$EX$360,(AI$3-1979)*4+AI$1+2,FALSE)+VLOOKUP("FL343063033.q",Data!$A$3:$EX$360,(AI$3-1979)*4+AI$1+2,FALSE)</f>
        <v>8788</v>
      </c>
      <c r="AJ16" s="11">
        <f>VLOOKUP("FL314022005.Q",Data!$A$3:$EX$360,(AJ$3-1979)*4+AJ$1+2,FALSE)+VLOOKUP("FL343061733.Q",Data!$A$3:$EX$360,(AJ$3-1979)*4+AJ$1+2,FALSE)+VLOOKUP("FL343063033.q",Data!$A$3:$EX$360,(AJ$3-1979)*4+AJ$1+2,FALSE)</f>
        <v>178560</v>
      </c>
      <c r="AK16" s="11">
        <f>VLOOKUP("FL314022005.Q",Data!$A$3:$EX$360,(AK$3-1979)*4+AK$1+2,FALSE)+VLOOKUP("FL343061733.Q",Data!$A$3:$EX$360,(AK$3-1979)*4+AK$1+2,FALSE)+VLOOKUP("FL343063033.q",Data!$A$3:$EX$360,(AK$3-1979)*4+AK$1+2,FALSE)</f>
        <v>168626</v>
      </c>
      <c r="AL16" s="11">
        <f>VLOOKUP("FL314022005.Q",Data!$A$3:$EX$360,(AL$3-1979)*4+AL$1+2,FALSE)+VLOOKUP("FL343061733.Q",Data!$A$3:$EX$360,(AL$3-1979)*4+AL$1+2,FALSE)+VLOOKUP("FL343063033.q",Data!$A$3:$EX$360,(AL$3-1979)*4+AL$1+2,FALSE)</f>
        <v>75848</v>
      </c>
      <c r="AM16" s="11">
        <f>VLOOKUP("FL314022005.Q",Data!$A$3:$EX$360,(AM$3-1979)*4+AM$1+2,FALSE)+VLOOKUP("FL343061733.Q",Data!$A$3:$EX$360,(AM$3-1979)*4+AM$1+2,FALSE)+VLOOKUP("FL343063033.q",Data!$A$3:$EX$360,(AM$3-1979)*4+AM$1+2,FALSE)</f>
        <v>5369</v>
      </c>
      <c r="AN16" s="11">
        <f>VLOOKUP("FL314022005.Q",Data!$A$3:$EX$360,(AN$3-1979)*4+AN$1+2,FALSE)+VLOOKUP("FL343061733.Q",Data!$A$3:$EX$360,(AN$3-1979)*4+AN$1+2,FALSE)+VLOOKUP("FL343063033.q",Data!$A$3:$EX$360,(AN$3-1979)*4+AN$1+2,FALSE)</f>
        <v>5267</v>
      </c>
      <c r="AO16" s="11">
        <f>VLOOKUP("FL314022005.Q",Data!$A$3:$EX$360,(AO$3-1979)*4+AO$1+2,FALSE)+VLOOKUP("FL343061733.Q",Data!$A$3:$EX$360,(AO$3-1979)*4+AO$1+2,FALSE)+VLOOKUP("FL343063033.q",Data!$A$3:$EX$360,(AO$3-1979)*4+AO$1+2,FALSE)</f>
        <v>5433</v>
      </c>
      <c r="AP16" s="11">
        <f>VLOOKUP("FL314022005.Q",Data!$A$3:$EX$360,(AP$3-1979)*4+AP$1+2,FALSE)+VLOOKUP("FL343061733.Q",Data!$A$3:$EX$360,(AP$3-1979)*4+AP$1+2,FALSE)+VLOOKUP("FL343063033.q",Data!$A$3:$EX$360,(AP$3-1979)*4+AP$1+2,FALSE)</f>
        <v>5989</v>
      </c>
      <c r="AQ16" s="4">
        <f>VLOOKUP("FL314022005.Q",Data!$A$3:$EX$360,(AQ$3-1979)*4+AQ$1+2,FALSE)+VLOOKUP("FL343061733.Q",Data!$A$3:$EX$360,(AQ$3-1979)*4+AQ$1+2,FALSE)+VLOOKUP("FL343063033.q",Data!$A$3:$EX$360,(AQ$3-1979)*4+AQ$1+2,FALSE)</f>
        <v>5502</v>
      </c>
    </row>
    <row r="17" spans="2:43" outlineLevel="1">
      <c r="B17" s="4" t="s">
        <v>736</v>
      </c>
      <c r="C17" s="4" t="str">
        <f>D49</f>
        <v>Financial Assets</v>
      </c>
      <c r="D17" s="29" t="s">
        <v>50</v>
      </c>
      <c r="E17" s="4" t="s">
        <v>141</v>
      </c>
      <c r="F17" s="4">
        <f>VLOOKUP($E17,Data!$A$3:$EX$360,(F$3-1979)*4+F$1+2,FALSE)</f>
        <v>10224</v>
      </c>
      <c r="G17" s="11">
        <f>VLOOKUP($E17,Data!$A$3:$EX$360,(G$3-1979)*4+G$1+2,FALSE)</f>
        <v>14443</v>
      </c>
      <c r="H17" s="11">
        <f>VLOOKUP($E17,Data!$A$3:$EX$360,(H$3-1979)*4+H$1+2,FALSE)</f>
        <v>17133</v>
      </c>
      <c r="I17" s="11">
        <f>VLOOKUP($E17,Data!$A$3:$EX$360,(I$3-1979)*4+I$1+2,FALSE)</f>
        <v>19852</v>
      </c>
      <c r="J17" s="11">
        <f>VLOOKUP($E17,Data!$A$3:$EX$360,(J$3-1979)*4+J$1+2,FALSE)</f>
        <v>25071</v>
      </c>
      <c r="K17" s="11">
        <f>VLOOKUP($E17,Data!$A$3:$EX$360,(K$3-1979)*4+K$1+2,FALSE)</f>
        <v>31057</v>
      </c>
      <c r="L17" s="11">
        <f>VLOOKUP($E17,Data!$A$3:$EX$360,(L$3-1979)*4+L$1+2,FALSE)</f>
        <v>36123</v>
      </c>
      <c r="M17" s="11">
        <f>VLOOKUP($E17,Data!$A$3:$EX$360,(M$3-1979)*4+M$1+2,FALSE)</f>
        <v>34213</v>
      </c>
      <c r="N17" s="11">
        <f>VLOOKUP($E17,Data!$A$3:$EX$360,(N$3-1979)*4+N$1+2,FALSE)</f>
        <v>40469</v>
      </c>
      <c r="O17" s="11">
        <f>VLOOKUP($E17,Data!$A$3:$EX$360,(O$3-1979)*4+O$1+2,FALSE)</f>
        <v>40550</v>
      </c>
      <c r="P17" s="11">
        <f>VLOOKUP($E17,Data!$A$3:$EX$360,(P$3-1979)*4+P$1+2,FALSE)</f>
        <v>43963</v>
      </c>
      <c r="Q17" s="11">
        <f>VLOOKUP($E17,Data!$A$3:$EX$360,(Q$3-1979)*4+Q$1+2,FALSE)</f>
        <v>46090</v>
      </c>
      <c r="R17" s="11">
        <f>VLOOKUP($E17,Data!$A$3:$EX$360,(R$3-1979)*4+R$1+2,FALSE)</f>
        <v>39797</v>
      </c>
      <c r="S17" s="11">
        <f>VLOOKUP($E17,Data!$A$3:$EX$360,(S$3-1979)*4+S$1+2,FALSE)</f>
        <v>32351</v>
      </c>
      <c r="T17" s="11">
        <f>VLOOKUP($E17,Data!$A$3:$EX$360,(T$3-1979)*4+T$1+2,FALSE)</f>
        <v>29103</v>
      </c>
      <c r="U17" s="11">
        <f>VLOOKUP($E17,Data!$A$3:$EX$360,(U$3-1979)*4+U$1+2,FALSE)</f>
        <v>26560</v>
      </c>
      <c r="V17" s="11">
        <f>VLOOKUP($E17,Data!$A$3:$EX$360,(V$3-1979)*4+V$1+2,FALSE)</f>
        <v>22561</v>
      </c>
      <c r="W17" s="11">
        <f>VLOOKUP($E17,Data!$A$3:$EX$360,(W$3-1979)*4+W$1+2,FALSE)</f>
        <v>23291</v>
      </c>
      <c r="X17" s="11">
        <f>VLOOKUP($E17,Data!$A$3:$EX$360,(X$3-1979)*4+X$1+2,FALSE)</f>
        <v>21918</v>
      </c>
      <c r="Y17" s="11">
        <f>VLOOKUP($E17,Data!$A$3:$EX$360,(Y$3-1979)*4+Y$1+2,FALSE)</f>
        <v>24305</v>
      </c>
      <c r="Z17" s="11">
        <f>VLOOKUP($E17,Data!$A$3:$EX$360,(Z$3-1979)*4+Z$1+2,FALSE)</f>
        <v>25668</v>
      </c>
      <c r="AA17" s="11">
        <f>VLOOKUP($E17,Data!$A$3:$EX$360,(AA$3-1979)*4+AA$1+2,FALSE)</f>
        <v>27667</v>
      </c>
      <c r="AB17" s="11">
        <f>VLOOKUP($E17,Data!$A$3:$EX$360,(AB$3-1979)*4+AB$1+2,FALSE)</f>
        <v>37647</v>
      </c>
      <c r="AC17" s="11">
        <f>VLOOKUP($E17,Data!$A$3:$EX$360,(AC$3-1979)*4+AC$1+2,FALSE)</f>
        <v>32480</v>
      </c>
      <c r="AD17" s="11">
        <f>VLOOKUP($E17,Data!$A$3:$EX$360,(AD$3-1979)*4+AD$1+2,FALSE)</f>
        <v>48424</v>
      </c>
      <c r="AE17" s="11">
        <f>VLOOKUP($E17,Data!$A$3:$EX$360,(AE$3-1979)*4+AE$1+2,FALSE)</f>
        <v>59836</v>
      </c>
      <c r="AF17" s="11">
        <f>VLOOKUP($E17,Data!$A$3:$EX$360,(AF$3-1979)*4+AF$1+2,FALSE)</f>
        <v>69305</v>
      </c>
      <c r="AG17" s="11">
        <f>VLOOKUP($E17,Data!$A$3:$EX$360,(AG$3-1979)*4+AG$1+2,FALSE)</f>
        <v>71108</v>
      </c>
      <c r="AH17" s="11">
        <f>VLOOKUP($E17,Data!$A$3:$EX$360,(AH$3-1979)*4+AH$1+2,FALSE)</f>
        <v>66496</v>
      </c>
      <c r="AI17" s="11">
        <f>VLOOKUP($E17,Data!$A$3:$EX$360,(AI$3-1979)*4+AI$1+2,FALSE)</f>
        <v>67438</v>
      </c>
      <c r="AJ17" s="11">
        <f>VLOOKUP($E17,Data!$A$3:$EX$360,(AJ$3-1979)*4+AJ$1+2,FALSE)</f>
        <v>45722</v>
      </c>
      <c r="AK17" s="11">
        <f>VLOOKUP($E17,Data!$A$3:$EX$360,(AK$3-1979)*4+AK$1+2,FALSE)</f>
        <v>42745</v>
      </c>
      <c r="AL17" s="11">
        <f>VLOOKUP($E17,Data!$A$3:$EX$360,(AL$3-1979)*4+AL$1+2,FALSE)</f>
        <v>48188</v>
      </c>
      <c r="AM17" s="11">
        <f>VLOOKUP($E17,Data!$A$3:$EX$360,(AM$3-1979)*4+AM$1+2,FALSE)</f>
        <v>52006</v>
      </c>
      <c r="AN17" s="11">
        <f>VLOOKUP($E17,Data!$A$3:$EX$360,(AN$3-1979)*4+AN$1+2,FALSE)</f>
        <v>50601</v>
      </c>
      <c r="AO17" s="11">
        <f>VLOOKUP($E17,Data!$A$3:$EX$360,(AO$3-1979)*4+AO$1+2,FALSE)</f>
        <v>45591</v>
      </c>
      <c r="AP17" s="11">
        <f>VLOOKUP($E17,Data!$A$3:$EX$360,(AP$3-1979)*4+AP$1+2,FALSE)</f>
        <v>49754</v>
      </c>
      <c r="AQ17" s="4">
        <f>VLOOKUP($E17,Data!$A$3:$EX$360,(AQ$3-1979)*4+AQ$1+2,FALSE)</f>
        <v>63788</v>
      </c>
    </row>
    <row r="18" spans="2:43" outlineLevel="1">
      <c r="B18" s="4" t="s">
        <v>736</v>
      </c>
      <c r="C18" s="4" t="str">
        <f>D49</f>
        <v>Financial Assets</v>
      </c>
      <c r="D18" s="29" t="s">
        <v>51</v>
      </c>
      <c r="E18" s="4" t="s">
        <v>142</v>
      </c>
      <c r="F18" s="4">
        <f>VLOOKUP($E18,Data!$A$3:$EX$360,(F$3-1979)*4+F$1+2,FALSE)</f>
        <v>14944</v>
      </c>
      <c r="G18" s="11">
        <f>VLOOKUP($E18,Data!$A$3:$EX$360,(G$3-1979)*4+G$1+2,FALSE)</f>
        <v>12213</v>
      </c>
      <c r="H18" s="11">
        <f>VLOOKUP($E18,Data!$A$3:$EX$360,(H$3-1979)*4+H$1+2,FALSE)</f>
        <v>1720</v>
      </c>
      <c r="I18" s="11">
        <f>VLOOKUP($E18,Data!$A$3:$EX$360,(I$3-1979)*4+I$1+2,FALSE)</f>
        <v>0</v>
      </c>
      <c r="J18" s="11">
        <f>VLOOKUP($E18,Data!$A$3:$EX$360,(J$3-1979)*4+J$1+2,FALSE)</f>
        <v>2062</v>
      </c>
      <c r="K18" s="11">
        <f>VLOOKUP($E18,Data!$A$3:$EX$360,(K$3-1979)*4+K$1+2,FALSE)</f>
        <v>7936</v>
      </c>
      <c r="L18" s="11">
        <f>VLOOKUP($E18,Data!$A$3:$EX$360,(L$3-1979)*4+L$1+2,FALSE)</f>
        <v>11336</v>
      </c>
      <c r="M18" s="11">
        <f>VLOOKUP($E18,Data!$A$3:$EX$360,(M$3-1979)*4+M$1+2,FALSE)</f>
        <v>18369</v>
      </c>
      <c r="N18" s="11">
        <f>VLOOKUP($E18,Data!$A$3:$EX$360,(N$3-1979)*4+N$1+2,FALSE)</f>
        <v>19252</v>
      </c>
      <c r="O18" s="11">
        <f>VLOOKUP($E18,Data!$A$3:$EX$360,(O$3-1979)*4+O$1+2,FALSE)</f>
        <v>24497</v>
      </c>
      <c r="P18" s="11">
        <f>VLOOKUP($E18,Data!$A$3:$EX$360,(P$3-1979)*4+P$1+2,FALSE)</f>
        <v>23844</v>
      </c>
      <c r="Q18" s="11">
        <f>VLOOKUP($E18,Data!$A$3:$EX$360,(Q$3-1979)*4+Q$1+2,FALSE)</f>
        <v>22499</v>
      </c>
      <c r="R18" s="11">
        <f>VLOOKUP($E18,Data!$A$3:$EX$360,(R$3-1979)*4+R$1+2,FALSE)</f>
        <v>16440</v>
      </c>
      <c r="S18" s="11">
        <f>VLOOKUP($E18,Data!$A$3:$EX$360,(S$3-1979)*4+S$1+2,FALSE)</f>
        <v>16979</v>
      </c>
      <c r="T18" s="11">
        <f>VLOOKUP($E18,Data!$A$3:$EX$360,(T$3-1979)*4+T$1+2,FALSE)</f>
        <v>19111</v>
      </c>
      <c r="U18" s="11">
        <f>VLOOKUP($E18,Data!$A$3:$EX$360,(U$3-1979)*4+U$1+2,FALSE)</f>
        <v>19580</v>
      </c>
      <c r="V18" s="11">
        <f>VLOOKUP($E18,Data!$A$3:$EX$360,(V$3-1979)*4+V$1+2,FALSE)</f>
        <v>22992</v>
      </c>
      <c r="W18" s="11">
        <f>VLOOKUP($E18,Data!$A$3:$EX$360,(W$3-1979)*4+W$1+2,FALSE)</f>
        <v>22988</v>
      </c>
      <c r="X18" s="11">
        <f>VLOOKUP($E18,Data!$A$3:$EX$360,(X$3-1979)*4+X$1+2,FALSE)</f>
        <v>90200</v>
      </c>
      <c r="Y18" s="11">
        <f>VLOOKUP($E18,Data!$A$3:$EX$360,(Y$3-1979)*4+Y$1+2,FALSE)</f>
        <v>82900</v>
      </c>
      <c r="Z18" s="11">
        <f>VLOOKUP($E18,Data!$A$3:$EX$360,(Z$3-1979)*4+Z$1+2,FALSE)</f>
        <v>79200</v>
      </c>
      <c r="AA18" s="11">
        <f>VLOOKUP($E18,Data!$A$3:$EX$360,(AA$3-1979)*4+AA$1+2,FALSE)</f>
        <v>83700</v>
      </c>
      <c r="AB18" s="11">
        <f>VLOOKUP($E18,Data!$A$3:$EX$360,(AB$3-1979)*4+AB$1+2,FALSE)</f>
        <v>82200</v>
      </c>
      <c r="AC18" s="11">
        <f>VLOOKUP($E18,Data!$A$3:$EX$360,(AC$3-1979)*4+AC$1+2,FALSE)</f>
        <v>89400</v>
      </c>
      <c r="AD18" s="11">
        <f>VLOOKUP($E18,Data!$A$3:$EX$360,(AD$3-1979)*4+AD$1+2,FALSE)</f>
        <v>94400</v>
      </c>
      <c r="AE18" s="11">
        <f>VLOOKUP($E18,Data!$A$3:$EX$360,(AE$3-1979)*4+AE$1+2,FALSE)</f>
        <v>91400</v>
      </c>
      <c r="AF18" s="11">
        <f>VLOOKUP($E18,Data!$A$3:$EX$360,(AF$3-1979)*4+AF$1+2,FALSE)</f>
        <v>90700</v>
      </c>
      <c r="AG18" s="11">
        <f>VLOOKUP($E18,Data!$A$3:$EX$360,(AG$3-1979)*4+AG$1+2,FALSE)</f>
        <v>94300</v>
      </c>
      <c r="AH18" s="11">
        <f>VLOOKUP($E18,Data!$A$3:$EX$360,(AH$3-1979)*4+AH$1+2,FALSE)</f>
        <v>101500</v>
      </c>
      <c r="AI18" s="11">
        <f>VLOOKUP($E18,Data!$A$3:$EX$360,(AI$3-1979)*4+AI$1+2,FALSE)</f>
        <v>115500</v>
      </c>
      <c r="AJ18" s="11">
        <f>VLOOKUP($E18,Data!$A$3:$EX$360,(AJ$3-1979)*4+AJ$1+2,FALSE)</f>
        <v>131200</v>
      </c>
      <c r="AK18" s="11">
        <f>VLOOKUP($E18,Data!$A$3:$EX$360,(AK$3-1979)*4+AK$1+2,FALSE)</f>
        <v>141900</v>
      </c>
      <c r="AL18" s="11">
        <f>VLOOKUP($E18,Data!$A$3:$EX$360,(AL$3-1979)*4+AL$1+2,FALSE)</f>
        <v>151500</v>
      </c>
      <c r="AM18" s="11">
        <f>VLOOKUP($E18,Data!$A$3:$EX$360,(AM$3-1979)*4+AM$1+2,FALSE)</f>
        <v>156800</v>
      </c>
      <c r="AN18" s="11">
        <f>VLOOKUP($E18,Data!$A$3:$EX$360,(AN$3-1979)*4+AN$1+2,FALSE)</f>
        <v>164000</v>
      </c>
      <c r="AO18" s="11">
        <f>VLOOKUP($E18,Data!$A$3:$EX$360,(AO$3-1979)*4+AO$1+2,FALSE)</f>
        <v>161700</v>
      </c>
      <c r="AP18" s="11">
        <f>VLOOKUP($E18,Data!$A$3:$EX$360,(AP$3-1979)*4+AP$1+2,FALSE)</f>
        <v>177400</v>
      </c>
      <c r="AQ18" s="4">
        <f>VLOOKUP($E18,Data!$A$3:$EX$360,(AQ$3-1979)*4+AQ$1+2,FALSE)</f>
        <v>193100</v>
      </c>
    </row>
    <row r="19" spans="2:43" outlineLevel="2">
      <c r="B19" s="4" t="s">
        <v>736</v>
      </c>
      <c r="C19" s="4" t="str">
        <f>D34</f>
        <v>Short-Term</v>
      </c>
      <c r="D19" s="30" t="s">
        <v>33</v>
      </c>
      <c r="E19" s="4" t="s">
        <v>178</v>
      </c>
      <c r="F19" s="4">
        <f>VLOOKUP($E19,Data!$A$3:$EX$360,(F$3-1979)*4+F$1+2,FALSE)</f>
        <v>1095</v>
      </c>
      <c r="G19" s="11">
        <f>VLOOKUP($E19,Data!$A$3:$EX$360,(G$3-1979)*4+G$1+2,FALSE)</f>
        <v>1192</v>
      </c>
      <c r="H19" s="11">
        <f>VLOOKUP($E19,Data!$A$3:$EX$360,(H$3-1979)*4+H$1+2,FALSE)</f>
        <v>1262</v>
      </c>
      <c r="I19" s="11">
        <f>VLOOKUP($E19,Data!$A$3:$EX$360,(I$3-1979)*4+I$1+2,FALSE)</f>
        <v>1238</v>
      </c>
      <c r="J19" s="11">
        <f>VLOOKUP($E19,Data!$A$3:$EX$360,(J$3-1979)*4+J$1+2,FALSE)</f>
        <v>1190</v>
      </c>
      <c r="K19" s="11">
        <f>VLOOKUP($E19,Data!$A$3:$EX$360,(K$3-1979)*4+K$1+2,FALSE)</f>
        <v>1148</v>
      </c>
      <c r="L19" s="11">
        <f>VLOOKUP($E19,Data!$A$3:$EX$360,(L$3-1979)*4+L$1+2,FALSE)</f>
        <v>1110</v>
      </c>
      <c r="M19" s="11">
        <f>VLOOKUP($E19,Data!$A$3:$EX$360,(M$3-1979)*4+M$1+2,FALSE)</f>
        <v>1239</v>
      </c>
      <c r="N19" s="11">
        <f>VLOOKUP($E19,Data!$A$3:$EX$360,(N$3-1979)*4+N$1+2,FALSE)</f>
        <v>1568</v>
      </c>
      <c r="O19" s="11">
        <f>VLOOKUP($E19,Data!$A$3:$EX$360,(O$3-1979)*4+O$1+2,FALSE)</f>
        <v>1020</v>
      </c>
      <c r="P19" s="11">
        <f>VLOOKUP($E19,Data!$A$3:$EX$360,(P$3-1979)*4+P$1+2,FALSE)</f>
        <v>1009</v>
      </c>
      <c r="Q19" s="11">
        <f>VLOOKUP($E19,Data!$A$3:$EX$360,(Q$3-1979)*4+Q$1+2,FALSE)</f>
        <v>983</v>
      </c>
      <c r="R19" s="11">
        <f>VLOOKUP($E19,Data!$A$3:$EX$360,(R$3-1979)*4+R$1+2,FALSE)</f>
        <v>970</v>
      </c>
      <c r="S19" s="11">
        <f>VLOOKUP($E19,Data!$A$3:$EX$360,(S$3-1979)*4+S$1+2,FALSE)</f>
        <v>937</v>
      </c>
      <c r="T19" s="11">
        <f>VLOOKUP($E19,Data!$A$3:$EX$360,(T$3-1979)*4+T$1+2,FALSE)</f>
        <v>893</v>
      </c>
      <c r="U19" s="11">
        <f>VLOOKUP($E19,Data!$A$3:$EX$360,(U$3-1979)*4+U$1+2,FALSE)</f>
        <v>880</v>
      </c>
      <c r="V19" s="11">
        <f>VLOOKUP($E19,Data!$A$3:$EX$360,(V$3-1979)*4+V$1+2,FALSE)</f>
        <v>919</v>
      </c>
      <c r="W19" s="11">
        <f>VLOOKUP($E19,Data!$A$3:$EX$360,(W$3-1979)*4+W$1+2,FALSE)</f>
        <v>946</v>
      </c>
      <c r="X19" s="11">
        <f>VLOOKUP($E19,Data!$A$3:$EX$360,(X$3-1979)*4+X$1+2,FALSE)</f>
        <v>952</v>
      </c>
      <c r="Y19" s="11">
        <f>VLOOKUP($E19,Data!$A$3:$EX$360,(Y$3-1979)*4+Y$1+2,FALSE)</f>
        <v>942</v>
      </c>
      <c r="Z19" s="11">
        <f>VLOOKUP($E19,Data!$A$3:$EX$360,(Z$3-1979)*4+Z$1+2,FALSE)</f>
        <v>926</v>
      </c>
      <c r="AA19" s="11">
        <f>VLOOKUP($E19,Data!$A$3:$EX$360,(AA$3-1979)*4+AA$1+2,FALSE)</f>
        <v>911</v>
      </c>
      <c r="AB19" s="11">
        <f>VLOOKUP($E19,Data!$A$3:$EX$360,(AB$3-1979)*4+AB$1+2,FALSE)</f>
        <v>879</v>
      </c>
      <c r="AC19" s="11">
        <f>VLOOKUP($E19,Data!$A$3:$EX$360,(AC$3-1979)*4+AC$1+2,FALSE)</f>
        <v>828</v>
      </c>
      <c r="AD19" s="11">
        <f>VLOOKUP($E19,Data!$A$3:$EX$360,(AD$3-1979)*4+AD$1+2,FALSE)</f>
        <v>771</v>
      </c>
      <c r="AE19" s="11">
        <f>VLOOKUP($E19,Data!$A$3:$EX$360,(AE$3-1979)*4+AE$1+2,FALSE)</f>
        <v>718</v>
      </c>
      <c r="AF19" s="11">
        <f>VLOOKUP($E19,Data!$A$3:$EX$360,(AF$3-1979)*4+AF$1+2,FALSE)</f>
        <v>675</v>
      </c>
      <c r="AG19" s="11">
        <f>VLOOKUP($E19,Data!$A$3:$EX$360,(AG$3-1979)*4+AG$1+2,FALSE)</f>
        <v>642</v>
      </c>
      <c r="AH19" s="11">
        <f>VLOOKUP($E19,Data!$A$3:$EX$360,(AH$3-1979)*4+AH$1+2,FALSE)</f>
        <v>609</v>
      </c>
      <c r="AI19" s="11">
        <f>VLOOKUP($E19,Data!$A$3:$EX$360,(AI$3-1979)*4+AI$1+2,FALSE)</f>
        <v>574</v>
      </c>
      <c r="AJ19" s="11">
        <f>VLOOKUP($E19,Data!$A$3:$EX$360,(AJ$3-1979)*4+AJ$1+2,FALSE)</f>
        <v>541</v>
      </c>
      <c r="AK19" s="11">
        <f>VLOOKUP($E19,Data!$A$3:$EX$360,(AK$3-1979)*4+AK$1+2,FALSE)</f>
        <v>506</v>
      </c>
      <c r="AL19" s="11">
        <f>VLOOKUP($E19,Data!$A$3:$EX$360,(AL$3-1979)*4+AL$1+2,FALSE)</f>
        <v>465</v>
      </c>
      <c r="AM19" s="11">
        <f>VLOOKUP($E19,Data!$A$3:$EX$360,(AM$3-1979)*4+AM$1+2,FALSE)</f>
        <v>426</v>
      </c>
      <c r="AN19" s="11">
        <f>VLOOKUP($E19,Data!$A$3:$EX$360,(AN$3-1979)*4+AN$1+2,FALSE)</f>
        <v>384</v>
      </c>
      <c r="AO19" s="11">
        <f>VLOOKUP($E19,Data!$A$3:$EX$360,(AO$3-1979)*4+AO$1+2,FALSE)</f>
        <v>345</v>
      </c>
      <c r="AP19" s="11">
        <f>VLOOKUP($E19,Data!$A$3:$EX$360,(AP$3-1979)*4+AP$1+2,FALSE)</f>
        <v>308</v>
      </c>
      <c r="AQ19" s="4">
        <f>VLOOKUP($E19,Data!$A$3:$EX$360,(AQ$3-1979)*4+AQ$1+2,FALSE)</f>
        <v>270</v>
      </c>
    </row>
    <row r="20" spans="2:43" outlineLevel="3">
      <c r="B20" s="4" t="s">
        <v>736</v>
      </c>
      <c r="C20" s="4" t="str">
        <f>D23</f>
        <v>Nonfinancial corporate business</v>
      </c>
      <c r="D20" s="32" t="s">
        <v>36</v>
      </c>
      <c r="E20" s="4" t="s">
        <v>191</v>
      </c>
      <c r="F20" s="4">
        <f>VLOOKUP($E20,Data!$A$3:$EX$360,(F$3-1979)*4+F$1+2,FALSE)</f>
        <v>0</v>
      </c>
      <c r="G20" s="11">
        <f>VLOOKUP($E20,Data!$A$3:$EX$360,(G$3-1979)*4+G$1+2,FALSE)</f>
        <v>0</v>
      </c>
      <c r="H20" s="11">
        <f>VLOOKUP($E20,Data!$A$3:$EX$360,(H$3-1979)*4+H$1+2,FALSE)</f>
        <v>0</v>
      </c>
      <c r="I20" s="11">
        <f>VLOOKUP($E20,Data!$A$3:$EX$360,(I$3-1979)*4+I$1+2,FALSE)</f>
        <v>0</v>
      </c>
      <c r="J20" s="11">
        <f>VLOOKUP($E20,Data!$A$3:$EX$360,(J$3-1979)*4+J$1+2,FALSE)</f>
        <v>0</v>
      </c>
      <c r="K20" s="11">
        <f>VLOOKUP($E20,Data!$A$3:$EX$360,(K$3-1979)*4+K$1+2,FALSE)</f>
        <v>0</v>
      </c>
      <c r="L20" s="11">
        <f>VLOOKUP($E20,Data!$A$3:$EX$360,(L$3-1979)*4+L$1+2,FALSE)</f>
        <v>0</v>
      </c>
      <c r="M20" s="11">
        <f>VLOOKUP($E20,Data!$A$3:$EX$360,(M$3-1979)*4+M$1+2,FALSE)</f>
        <v>0</v>
      </c>
      <c r="N20" s="11">
        <f>VLOOKUP($E20,Data!$A$3:$EX$360,(N$3-1979)*4+N$1+2,FALSE)</f>
        <v>0</v>
      </c>
      <c r="O20" s="11">
        <f>VLOOKUP($E20,Data!$A$3:$EX$360,(O$3-1979)*4+O$1+2,FALSE)</f>
        <v>0</v>
      </c>
      <c r="P20" s="11">
        <f>VLOOKUP($E20,Data!$A$3:$EX$360,(P$3-1979)*4+P$1+2,FALSE)</f>
        <v>0</v>
      </c>
      <c r="Q20" s="11">
        <f>VLOOKUP($E20,Data!$A$3:$EX$360,(Q$3-1979)*4+Q$1+2,FALSE)</f>
        <v>0</v>
      </c>
      <c r="R20" s="11">
        <f>VLOOKUP($E20,Data!$A$3:$EX$360,(R$3-1979)*4+R$1+2,FALSE)</f>
        <v>0</v>
      </c>
      <c r="S20" s="11">
        <f>VLOOKUP($E20,Data!$A$3:$EX$360,(S$3-1979)*4+S$1+2,FALSE)</f>
        <v>0</v>
      </c>
      <c r="T20" s="11">
        <f>VLOOKUP($E20,Data!$A$3:$EX$360,(T$3-1979)*4+T$1+2,FALSE)</f>
        <v>0</v>
      </c>
      <c r="U20" s="11">
        <f>VLOOKUP($E20,Data!$A$3:$EX$360,(U$3-1979)*4+U$1+2,FALSE)</f>
        <v>0</v>
      </c>
      <c r="V20" s="11">
        <f>VLOOKUP($E20,Data!$A$3:$EX$360,(V$3-1979)*4+V$1+2,FALSE)</f>
        <v>0</v>
      </c>
      <c r="W20" s="11">
        <f>VLOOKUP($E20,Data!$A$3:$EX$360,(W$3-1979)*4+W$1+2,FALSE)</f>
        <v>0</v>
      </c>
      <c r="X20" s="11">
        <f>VLOOKUP($E20,Data!$A$3:$EX$360,(X$3-1979)*4+X$1+2,FALSE)</f>
        <v>0</v>
      </c>
      <c r="Y20" s="11">
        <f>VLOOKUP($E20,Data!$A$3:$EX$360,(Y$3-1979)*4+Y$1+2,FALSE)</f>
        <v>0</v>
      </c>
      <c r="Z20" s="11">
        <f>VLOOKUP($E20,Data!$A$3:$EX$360,(Z$3-1979)*4+Z$1+2,FALSE)</f>
        <v>0</v>
      </c>
      <c r="AA20" s="11">
        <f>VLOOKUP($E20,Data!$A$3:$EX$360,(AA$3-1979)*4+AA$1+2,FALSE)</f>
        <v>0</v>
      </c>
      <c r="AB20" s="11">
        <f>VLOOKUP($E20,Data!$A$3:$EX$360,(AB$3-1979)*4+AB$1+2,FALSE)</f>
        <v>0</v>
      </c>
      <c r="AC20" s="11">
        <f>VLOOKUP($E20,Data!$A$3:$EX$360,(AC$3-1979)*4+AC$1+2,FALSE)</f>
        <v>0</v>
      </c>
      <c r="AD20" s="11">
        <f>VLOOKUP($E20,Data!$A$3:$EX$360,(AD$3-1979)*4+AD$1+2,FALSE)</f>
        <v>0</v>
      </c>
      <c r="AE20" s="11">
        <f>VLOOKUP($E20,Data!$A$3:$EX$360,(AE$3-1979)*4+AE$1+2,FALSE)</f>
        <v>0</v>
      </c>
      <c r="AF20" s="11">
        <f>VLOOKUP($E20,Data!$A$3:$EX$360,(AF$3-1979)*4+AF$1+2,FALSE)</f>
        <v>0</v>
      </c>
      <c r="AG20" s="11">
        <f>VLOOKUP($E20,Data!$A$3:$EX$360,(AG$3-1979)*4+AG$1+2,FALSE)</f>
        <v>0</v>
      </c>
      <c r="AH20" s="11">
        <f>VLOOKUP($E20,Data!$A$3:$EX$360,(AH$3-1979)*4+AH$1+2,FALSE)</f>
        <v>0</v>
      </c>
      <c r="AI20" s="11">
        <f>VLOOKUP($E20,Data!$A$3:$EX$360,(AI$3-1979)*4+AI$1+2,FALSE)</f>
        <v>0</v>
      </c>
      <c r="AJ20" s="11">
        <f>VLOOKUP($E20,Data!$A$3:$EX$360,(AJ$3-1979)*4+AJ$1+2,FALSE)</f>
        <v>61261</v>
      </c>
      <c r="AK20" s="11">
        <f>VLOOKUP($E20,Data!$A$3:$EX$360,(AK$3-1979)*4+AK$1+2,FALSE)</f>
        <v>54136</v>
      </c>
      <c r="AL20" s="11">
        <f>VLOOKUP($E20,Data!$A$3:$EX$360,(AL$3-1979)*4+AL$1+2,FALSE)</f>
        <v>45862</v>
      </c>
      <c r="AM20" s="11">
        <f>VLOOKUP($E20,Data!$A$3:$EX$360,(AM$3-1979)*4+AM$1+2,FALSE)</f>
        <v>45836</v>
      </c>
      <c r="AN20" s="11">
        <f>VLOOKUP($E20,Data!$A$3:$EX$360,(AN$3-1979)*4+AN$1+2,FALSE)</f>
        <v>45814</v>
      </c>
      <c r="AO20" s="11">
        <f>VLOOKUP($E20,Data!$A$3:$EX$360,(AO$3-1979)*4+AO$1+2,FALSE)</f>
        <v>45814</v>
      </c>
      <c r="AP20" s="11">
        <f>VLOOKUP($E20,Data!$A$3:$EX$360,(AP$3-1979)*4+AP$1+2,FALSE)</f>
        <v>45806</v>
      </c>
      <c r="AQ20" s="4">
        <f>VLOOKUP($E20,Data!$A$3:$EX$360,(AQ$3-1979)*4+AQ$1+2,FALSE)</f>
        <v>45806</v>
      </c>
    </row>
    <row r="21" spans="2:43" outlineLevel="3">
      <c r="B21" s="4" t="s">
        <v>736</v>
      </c>
      <c r="C21" s="4" t="str">
        <f>D23</f>
        <v>Nonfinancial corporate business</v>
      </c>
      <c r="D21" s="32" t="s">
        <v>37</v>
      </c>
      <c r="E21" s="4" t="s">
        <v>192</v>
      </c>
      <c r="F21" s="4">
        <f>VLOOKUP($E21,Data!$A$3:$EX$360,(F$3-1979)*4+F$1+2,FALSE)</f>
        <v>733</v>
      </c>
      <c r="G21" s="11">
        <f>VLOOKUP($E21,Data!$A$3:$EX$360,(G$3-1979)*4+G$1+2,FALSE)</f>
        <v>940</v>
      </c>
      <c r="H21" s="11">
        <f>VLOOKUP($E21,Data!$A$3:$EX$360,(H$3-1979)*4+H$1+2,FALSE)</f>
        <v>1253</v>
      </c>
      <c r="I21" s="11">
        <f>VLOOKUP($E21,Data!$A$3:$EX$360,(I$3-1979)*4+I$1+2,FALSE)</f>
        <v>1300</v>
      </c>
      <c r="J21" s="11">
        <f>VLOOKUP($E21,Data!$A$3:$EX$360,(J$3-1979)*4+J$1+2,FALSE)</f>
        <v>1240</v>
      </c>
      <c r="K21" s="11">
        <f>VLOOKUP($E21,Data!$A$3:$EX$360,(K$3-1979)*4+K$1+2,FALSE)</f>
        <v>1300</v>
      </c>
      <c r="L21" s="11">
        <f>VLOOKUP($E21,Data!$A$3:$EX$360,(L$3-1979)*4+L$1+2,FALSE)</f>
        <v>1422</v>
      </c>
      <c r="M21" s="11">
        <f>VLOOKUP($E21,Data!$A$3:$EX$360,(M$3-1979)*4+M$1+2,FALSE)</f>
        <v>1410</v>
      </c>
      <c r="N21" s="11">
        <f>VLOOKUP($E21,Data!$A$3:$EX$360,(N$3-1979)*4+N$1+2,FALSE)</f>
        <v>1297</v>
      </c>
      <c r="O21" s="11">
        <f>VLOOKUP($E21,Data!$A$3:$EX$360,(O$3-1979)*4+O$1+2,FALSE)</f>
        <v>1203</v>
      </c>
      <c r="P21" s="11">
        <f>VLOOKUP($E21,Data!$A$3:$EX$360,(P$3-1979)*4+P$1+2,FALSE)</f>
        <v>1036</v>
      </c>
      <c r="Q21" s="11">
        <f>VLOOKUP($E21,Data!$A$3:$EX$360,(Q$3-1979)*4+Q$1+2,FALSE)</f>
        <v>1130</v>
      </c>
      <c r="R21" s="11">
        <f>VLOOKUP($E21,Data!$A$3:$EX$360,(R$3-1979)*4+R$1+2,FALSE)</f>
        <v>833</v>
      </c>
      <c r="S21" s="11">
        <f>VLOOKUP($E21,Data!$A$3:$EX$360,(S$3-1979)*4+S$1+2,FALSE)</f>
        <v>776</v>
      </c>
      <c r="T21" s="11">
        <f>VLOOKUP($E21,Data!$A$3:$EX$360,(T$3-1979)*4+T$1+2,FALSE)</f>
        <v>752</v>
      </c>
      <c r="U21" s="11">
        <f>VLOOKUP($E21,Data!$A$3:$EX$360,(U$3-1979)*4+U$1+2,FALSE)</f>
        <v>697</v>
      </c>
      <c r="V21" s="11">
        <f>VLOOKUP($E21,Data!$A$3:$EX$360,(V$3-1979)*4+V$1+2,FALSE)</f>
        <v>593</v>
      </c>
      <c r="W21" s="11">
        <f>VLOOKUP($E21,Data!$A$3:$EX$360,(W$3-1979)*4+W$1+2,FALSE)</f>
        <v>575</v>
      </c>
      <c r="X21" s="11">
        <f>VLOOKUP($E21,Data!$A$3:$EX$360,(X$3-1979)*4+X$1+2,FALSE)</f>
        <v>572</v>
      </c>
      <c r="Y21" s="11">
        <f>VLOOKUP($E21,Data!$A$3:$EX$360,(Y$3-1979)*4+Y$1+2,FALSE)</f>
        <v>573</v>
      </c>
      <c r="Z21" s="11">
        <f>VLOOKUP($E21,Data!$A$3:$EX$360,(Z$3-1979)*4+Z$1+2,FALSE)</f>
        <v>596</v>
      </c>
      <c r="AA21" s="11">
        <f>VLOOKUP($E21,Data!$A$3:$EX$360,(AA$3-1979)*4+AA$1+2,FALSE)</f>
        <v>654</v>
      </c>
      <c r="AB21" s="11">
        <f>VLOOKUP($E21,Data!$A$3:$EX$360,(AB$3-1979)*4+AB$1+2,FALSE)</f>
        <v>680</v>
      </c>
      <c r="AC21" s="11">
        <f>VLOOKUP($E21,Data!$A$3:$EX$360,(AC$3-1979)*4+AC$1+2,FALSE)</f>
        <v>711</v>
      </c>
      <c r="AD21" s="11">
        <f>VLOOKUP($E21,Data!$A$3:$EX$360,(AD$3-1979)*4+AD$1+2,FALSE)</f>
        <v>739</v>
      </c>
      <c r="AE21" s="11">
        <f>VLOOKUP($E21,Data!$A$3:$EX$360,(AE$3-1979)*4+AE$1+2,FALSE)</f>
        <v>734</v>
      </c>
      <c r="AF21" s="11">
        <f>VLOOKUP($E21,Data!$A$3:$EX$360,(AF$3-1979)*4+AF$1+2,FALSE)</f>
        <v>725</v>
      </c>
      <c r="AG21" s="11">
        <f>VLOOKUP($E21,Data!$A$3:$EX$360,(AG$3-1979)*4+AG$1+2,FALSE)</f>
        <v>732</v>
      </c>
      <c r="AH21" s="11">
        <f>VLOOKUP($E21,Data!$A$3:$EX$360,(AH$3-1979)*4+AH$1+2,FALSE)</f>
        <v>749</v>
      </c>
      <c r="AI21" s="11">
        <f>VLOOKUP($E21,Data!$A$3:$EX$360,(AI$3-1979)*4+AI$1+2,FALSE)</f>
        <v>780</v>
      </c>
      <c r="AJ21" s="11">
        <f>VLOOKUP($E21,Data!$A$3:$EX$360,(AJ$3-1979)*4+AJ$1+2,FALSE)</f>
        <v>912</v>
      </c>
      <c r="AK21" s="11">
        <f>VLOOKUP($E21,Data!$A$3:$EX$360,(AK$3-1979)*4+AK$1+2,FALSE)</f>
        <v>1054</v>
      </c>
      <c r="AL21" s="11">
        <f>VLOOKUP($E21,Data!$A$3:$EX$360,(AL$3-1979)*4+AL$1+2,FALSE)</f>
        <v>1182</v>
      </c>
      <c r="AM21" s="11">
        <f>VLOOKUP($E21,Data!$A$3:$EX$360,(AM$3-1979)*4+AM$1+2,FALSE)</f>
        <v>1303</v>
      </c>
      <c r="AN21" s="11">
        <f>VLOOKUP($E21,Data!$A$3:$EX$360,(AN$3-1979)*4+AN$1+2,FALSE)</f>
        <v>1343</v>
      </c>
      <c r="AO21" s="11">
        <f>VLOOKUP($E21,Data!$A$3:$EX$360,(AO$3-1979)*4+AO$1+2,FALSE)</f>
        <v>1460</v>
      </c>
      <c r="AP21" s="11">
        <f>VLOOKUP($E21,Data!$A$3:$EX$360,(AP$3-1979)*4+AP$1+2,FALSE)</f>
        <v>1614</v>
      </c>
      <c r="AQ21" s="4">
        <f>VLOOKUP($E21,Data!$A$3:$EX$360,(AQ$3-1979)*4+AQ$1+2,FALSE)</f>
        <v>1716</v>
      </c>
    </row>
    <row r="22" spans="2:43" outlineLevel="3">
      <c r="B22" s="4" t="s">
        <v>736</v>
      </c>
      <c r="C22" s="4" t="str">
        <f>D23</f>
        <v>Nonfinancial corporate business</v>
      </c>
      <c r="D22" s="32" t="s">
        <v>38</v>
      </c>
      <c r="E22" s="4" t="s">
        <v>190</v>
      </c>
      <c r="F22" s="4">
        <f>VLOOKUP($E22,Data!$A$3:$EX$360,(F$3-1979)*4+F$1+2,FALSE)</f>
        <v>6666</v>
      </c>
      <c r="G22" s="11">
        <f>VLOOKUP($E22,Data!$A$3:$EX$360,(G$3-1979)*4+G$1+2,FALSE)</f>
        <v>7995</v>
      </c>
      <c r="H22" s="11">
        <f>VLOOKUP($E22,Data!$A$3:$EX$360,(H$3-1979)*4+H$1+2,FALSE)</f>
        <v>9358</v>
      </c>
      <c r="I22" s="11">
        <f>VLOOKUP($E22,Data!$A$3:$EX$360,(I$3-1979)*4+I$1+2,FALSE)</f>
        <v>10783</v>
      </c>
      <c r="J22" s="11">
        <f>VLOOKUP($E22,Data!$A$3:$EX$360,(J$3-1979)*4+J$1+2,FALSE)</f>
        <v>10877</v>
      </c>
      <c r="K22" s="11">
        <f>VLOOKUP($E22,Data!$A$3:$EX$360,(K$3-1979)*4+K$1+2,FALSE)</f>
        <v>11471</v>
      </c>
      <c r="L22" s="11">
        <f>VLOOKUP($E22,Data!$A$3:$EX$360,(L$3-1979)*4+L$1+2,FALSE)</f>
        <v>14228</v>
      </c>
      <c r="M22" s="11">
        <f>VLOOKUP($E22,Data!$A$3:$EX$360,(M$3-1979)*4+M$1+2,FALSE)</f>
        <v>14950</v>
      </c>
      <c r="N22" s="11">
        <f>VLOOKUP($E22,Data!$A$3:$EX$360,(N$3-1979)*4+N$1+2,FALSE)</f>
        <v>11722</v>
      </c>
      <c r="O22" s="11">
        <f>VLOOKUP($E22,Data!$A$3:$EX$360,(O$3-1979)*4+O$1+2,FALSE)</f>
        <v>10000</v>
      </c>
      <c r="P22" s="11">
        <f>VLOOKUP($E22,Data!$A$3:$EX$360,(P$3-1979)*4+P$1+2,FALSE)</f>
        <v>9497</v>
      </c>
      <c r="Q22" s="11">
        <f>VLOOKUP($E22,Data!$A$3:$EX$360,(Q$3-1979)*4+Q$1+2,FALSE)</f>
        <v>9750</v>
      </c>
      <c r="R22" s="11">
        <f>VLOOKUP($E22,Data!$A$3:$EX$360,(R$3-1979)*4+R$1+2,FALSE)</f>
        <v>8100</v>
      </c>
      <c r="S22" s="11">
        <f>VLOOKUP($E22,Data!$A$3:$EX$360,(S$3-1979)*4+S$1+2,FALSE)</f>
        <v>7850</v>
      </c>
      <c r="T22" s="11">
        <f>VLOOKUP($E22,Data!$A$3:$EX$360,(T$3-1979)*4+T$1+2,FALSE)</f>
        <v>8023</v>
      </c>
      <c r="U22" s="11">
        <f>VLOOKUP($E22,Data!$A$3:$EX$360,(U$3-1979)*4+U$1+2,FALSE)</f>
        <v>8159</v>
      </c>
      <c r="V22" s="11">
        <f>VLOOKUP($E22,Data!$A$3:$EX$360,(V$3-1979)*4+V$1+2,FALSE)</f>
        <v>10431</v>
      </c>
      <c r="W22" s="11">
        <f>VLOOKUP($E22,Data!$A$3:$EX$360,(W$3-1979)*4+W$1+2,FALSE)</f>
        <v>8933</v>
      </c>
      <c r="X22" s="11">
        <f>VLOOKUP($E22,Data!$A$3:$EX$360,(X$3-1979)*4+X$1+2,FALSE)</f>
        <v>8820</v>
      </c>
      <c r="Y22" s="11">
        <f>VLOOKUP($E22,Data!$A$3:$EX$360,(Y$3-1979)*4+Y$1+2,FALSE)</f>
        <v>8677</v>
      </c>
      <c r="Z22" s="11">
        <f>VLOOKUP($E22,Data!$A$3:$EX$360,(Z$3-1979)*4+Z$1+2,FALSE)</f>
        <v>8505</v>
      </c>
      <c r="AA22" s="11">
        <f>VLOOKUP($E22,Data!$A$3:$EX$360,(AA$3-1979)*4+AA$1+2,FALSE)</f>
        <v>7801</v>
      </c>
      <c r="AB22" s="11">
        <f>VLOOKUP($E22,Data!$A$3:$EX$360,(AB$3-1979)*4+AB$1+2,FALSE)</f>
        <v>9221</v>
      </c>
      <c r="AC22" s="11">
        <f>VLOOKUP($E22,Data!$A$3:$EX$360,(AC$3-1979)*4+AC$1+2,FALSE)</f>
        <v>7395</v>
      </c>
      <c r="AD22" s="11">
        <f>VLOOKUP($E22,Data!$A$3:$EX$360,(AD$3-1979)*4+AD$1+2,FALSE)</f>
        <v>7756</v>
      </c>
      <c r="AE22" s="11">
        <f>VLOOKUP($E22,Data!$A$3:$EX$360,(AE$3-1979)*4+AE$1+2,FALSE)</f>
        <v>8255</v>
      </c>
      <c r="AF22" s="11">
        <f>VLOOKUP($E22,Data!$A$3:$EX$360,(AF$3-1979)*4+AF$1+2,FALSE)</f>
        <v>9111</v>
      </c>
      <c r="AG22" s="11">
        <f>VLOOKUP($E22,Data!$A$3:$EX$360,(AG$3-1979)*4+AG$1+2,FALSE)</f>
        <v>9723</v>
      </c>
      <c r="AH22" s="11">
        <f>VLOOKUP($E22,Data!$A$3:$EX$360,(AH$3-1979)*4+AH$1+2,FALSE)</f>
        <v>10253</v>
      </c>
      <c r="AI22" s="11">
        <f>VLOOKUP($E22,Data!$A$3:$EX$360,(AI$3-1979)*4+AI$1+2,FALSE)</f>
        <v>10095</v>
      </c>
      <c r="AJ22" s="11">
        <f>VLOOKUP($E22,Data!$A$3:$EX$360,(AJ$3-1979)*4+AJ$1+2,FALSE)</f>
        <v>12835</v>
      </c>
      <c r="AK22" s="11">
        <f>VLOOKUP($E22,Data!$A$3:$EX$360,(AK$3-1979)*4+AK$1+2,FALSE)</f>
        <v>16565</v>
      </c>
      <c r="AL22" s="11">
        <f>VLOOKUP($E22,Data!$A$3:$EX$360,(AL$3-1979)*4+AL$1+2,FALSE)</f>
        <v>21550</v>
      </c>
      <c r="AM22" s="11">
        <f>VLOOKUP($E22,Data!$A$3:$EX$360,(AM$3-1979)*4+AM$1+2,FALSE)</f>
        <v>27052</v>
      </c>
      <c r="AN22" s="11">
        <f>VLOOKUP($E22,Data!$A$3:$EX$360,(AN$3-1979)*4+AN$1+2,FALSE)</f>
        <v>29057</v>
      </c>
      <c r="AO22" s="11">
        <f>VLOOKUP($E22,Data!$A$3:$EX$360,(AO$3-1979)*4+AO$1+2,FALSE)</f>
        <v>27757</v>
      </c>
      <c r="AP22" s="11">
        <f>VLOOKUP($E22,Data!$A$3:$EX$360,(AP$3-1979)*4+AP$1+2,FALSE)</f>
        <v>27383</v>
      </c>
      <c r="AQ22" s="4">
        <f>VLOOKUP($E22,Data!$A$3:$EX$360,(AQ$3-1979)*4+AQ$1+2,FALSE)</f>
        <v>27875</v>
      </c>
    </row>
    <row r="23" spans="2:43" outlineLevel="3" collapsed="1">
      <c r="B23" s="4" t="s">
        <v>736</v>
      </c>
      <c r="C23" s="4" t="str">
        <f>D33</f>
        <v>U.S. Government Loans</v>
      </c>
      <c r="D23" s="31" t="s">
        <v>35</v>
      </c>
      <c r="E23" s="4" t="s">
        <v>180</v>
      </c>
      <c r="F23" s="4">
        <f>VLOOKUP($E23,Data!$A$3:$EX$360,(F$3-1979)*4+F$1+2,FALSE)</f>
        <v>7399</v>
      </c>
      <c r="G23" s="11">
        <f>VLOOKUP($E23,Data!$A$3:$EX$360,(G$3-1979)*4+G$1+2,FALSE)</f>
        <v>8935</v>
      </c>
      <c r="H23" s="11">
        <f>VLOOKUP($E23,Data!$A$3:$EX$360,(H$3-1979)*4+H$1+2,FALSE)</f>
        <v>10611</v>
      </c>
      <c r="I23" s="11">
        <f>VLOOKUP($E23,Data!$A$3:$EX$360,(I$3-1979)*4+I$1+2,FALSE)</f>
        <v>12083</v>
      </c>
      <c r="J23" s="11">
        <f>VLOOKUP($E23,Data!$A$3:$EX$360,(J$3-1979)*4+J$1+2,FALSE)</f>
        <v>12117</v>
      </c>
      <c r="K23" s="11">
        <f>VLOOKUP($E23,Data!$A$3:$EX$360,(K$3-1979)*4+K$1+2,FALSE)</f>
        <v>12771</v>
      </c>
      <c r="L23" s="11">
        <f>VLOOKUP($E23,Data!$A$3:$EX$360,(L$3-1979)*4+L$1+2,FALSE)</f>
        <v>15650</v>
      </c>
      <c r="M23" s="11">
        <f>VLOOKUP($E23,Data!$A$3:$EX$360,(M$3-1979)*4+M$1+2,FALSE)</f>
        <v>16360</v>
      </c>
      <c r="N23" s="11">
        <f>VLOOKUP($E23,Data!$A$3:$EX$360,(N$3-1979)*4+N$1+2,FALSE)</f>
        <v>13019</v>
      </c>
      <c r="O23" s="11">
        <f>VLOOKUP($E23,Data!$A$3:$EX$360,(O$3-1979)*4+O$1+2,FALSE)</f>
        <v>11203</v>
      </c>
      <c r="P23" s="11">
        <f>VLOOKUP($E23,Data!$A$3:$EX$360,(P$3-1979)*4+P$1+2,FALSE)</f>
        <v>10533</v>
      </c>
      <c r="Q23" s="11">
        <f>VLOOKUP($E23,Data!$A$3:$EX$360,(Q$3-1979)*4+Q$1+2,FALSE)</f>
        <v>10880</v>
      </c>
      <c r="R23" s="11">
        <f>VLOOKUP($E23,Data!$A$3:$EX$360,(R$3-1979)*4+R$1+2,FALSE)</f>
        <v>8933</v>
      </c>
      <c r="S23" s="11">
        <f>VLOOKUP($E23,Data!$A$3:$EX$360,(S$3-1979)*4+S$1+2,FALSE)</f>
        <v>8626</v>
      </c>
      <c r="T23" s="11">
        <f>VLOOKUP($E23,Data!$A$3:$EX$360,(T$3-1979)*4+T$1+2,FALSE)</f>
        <v>8775</v>
      </c>
      <c r="U23" s="11">
        <f>VLOOKUP($E23,Data!$A$3:$EX$360,(U$3-1979)*4+U$1+2,FALSE)</f>
        <v>8856</v>
      </c>
      <c r="V23" s="11">
        <f>VLOOKUP($E23,Data!$A$3:$EX$360,(V$3-1979)*4+V$1+2,FALSE)</f>
        <v>11024</v>
      </c>
      <c r="W23" s="11">
        <f>VLOOKUP($E23,Data!$A$3:$EX$360,(W$3-1979)*4+W$1+2,FALSE)</f>
        <v>9508</v>
      </c>
      <c r="X23" s="11">
        <f>VLOOKUP($E23,Data!$A$3:$EX$360,(X$3-1979)*4+X$1+2,FALSE)</f>
        <v>9392</v>
      </c>
      <c r="Y23" s="11">
        <f>VLOOKUP($E23,Data!$A$3:$EX$360,(Y$3-1979)*4+Y$1+2,FALSE)</f>
        <v>9250</v>
      </c>
      <c r="Z23" s="11">
        <f>VLOOKUP($E23,Data!$A$3:$EX$360,(Z$3-1979)*4+Z$1+2,FALSE)</f>
        <v>9101</v>
      </c>
      <c r="AA23" s="11">
        <f>VLOOKUP($E23,Data!$A$3:$EX$360,(AA$3-1979)*4+AA$1+2,FALSE)</f>
        <v>8455</v>
      </c>
      <c r="AB23" s="11">
        <f>VLOOKUP($E23,Data!$A$3:$EX$360,(AB$3-1979)*4+AB$1+2,FALSE)</f>
        <v>9901</v>
      </c>
      <c r="AC23" s="11">
        <f>VLOOKUP($E23,Data!$A$3:$EX$360,(AC$3-1979)*4+AC$1+2,FALSE)</f>
        <v>8106</v>
      </c>
      <c r="AD23" s="11">
        <f>VLOOKUP($E23,Data!$A$3:$EX$360,(AD$3-1979)*4+AD$1+2,FALSE)</f>
        <v>8495</v>
      </c>
      <c r="AE23" s="11">
        <f>VLOOKUP($E23,Data!$A$3:$EX$360,(AE$3-1979)*4+AE$1+2,FALSE)</f>
        <v>8989</v>
      </c>
      <c r="AF23" s="11">
        <f>VLOOKUP($E23,Data!$A$3:$EX$360,(AF$3-1979)*4+AF$1+2,FALSE)</f>
        <v>9836</v>
      </c>
      <c r="AG23" s="11">
        <f>VLOOKUP($E23,Data!$A$3:$EX$360,(AG$3-1979)*4+AG$1+2,FALSE)</f>
        <v>10455</v>
      </c>
      <c r="AH23" s="11">
        <f>VLOOKUP($E23,Data!$A$3:$EX$360,(AH$3-1979)*4+AH$1+2,FALSE)</f>
        <v>11002</v>
      </c>
      <c r="AI23" s="11">
        <f>VLOOKUP($E23,Data!$A$3:$EX$360,(AI$3-1979)*4+AI$1+2,FALSE)</f>
        <v>10875</v>
      </c>
      <c r="AJ23" s="11">
        <f>VLOOKUP($E23,Data!$A$3:$EX$360,(AJ$3-1979)*4+AJ$1+2,FALSE)</f>
        <v>75008</v>
      </c>
      <c r="AK23" s="11">
        <f>VLOOKUP($E23,Data!$A$3:$EX$360,(AK$3-1979)*4+AK$1+2,FALSE)</f>
        <v>71755</v>
      </c>
      <c r="AL23" s="11">
        <f>VLOOKUP($E23,Data!$A$3:$EX$360,(AL$3-1979)*4+AL$1+2,FALSE)</f>
        <v>68594</v>
      </c>
      <c r="AM23" s="11">
        <f>VLOOKUP($E23,Data!$A$3:$EX$360,(AM$3-1979)*4+AM$1+2,FALSE)</f>
        <v>74191</v>
      </c>
      <c r="AN23" s="11">
        <f>VLOOKUP($E23,Data!$A$3:$EX$360,(AN$3-1979)*4+AN$1+2,FALSE)</f>
        <v>76214</v>
      </c>
      <c r="AO23" s="11">
        <f>VLOOKUP($E23,Data!$A$3:$EX$360,(AO$3-1979)*4+AO$1+2,FALSE)</f>
        <v>75031</v>
      </c>
      <c r="AP23" s="11">
        <f>VLOOKUP($E23,Data!$A$3:$EX$360,(AP$3-1979)*4+AP$1+2,FALSE)</f>
        <v>74803</v>
      </c>
      <c r="AQ23" s="4">
        <f>VLOOKUP($E23,Data!$A$3:$EX$360,(AQ$3-1979)*4+AQ$1+2,FALSE)</f>
        <v>75397</v>
      </c>
    </row>
    <row r="24" spans="2:43" outlineLevel="4">
      <c r="B24" s="4" t="s">
        <v>736</v>
      </c>
      <c r="C24" s="4" t="str">
        <f>D26</f>
        <v>Nonfinancial noncorporate business</v>
      </c>
      <c r="D24" s="32" t="s">
        <v>40</v>
      </c>
      <c r="E24" s="4" t="s">
        <v>181</v>
      </c>
      <c r="F24" s="4">
        <f>VLOOKUP($E24,Data!$A$3:$EX$360,(F$3-1979)*4+F$1+2,FALSE)</f>
        <v>9659</v>
      </c>
      <c r="G24" s="11">
        <f>VLOOKUP($E24,Data!$A$3:$EX$360,(G$3-1979)*4+G$1+2,FALSE)</f>
        <v>12186</v>
      </c>
      <c r="H24" s="11">
        <f>VLOOKUP($E24,Data!$A$3:$EX$360,(H$3-1979)*4+H$1+2,FALSE)</f>
        <v>15798</v>
      </c>
      <c r="I24" s="11">
        <f>VLOOKUP($E24,Data!$A$3:$EX$360,(I$3-1979)*4+I$1+2,FALSE)</f>
        <v>16367</v>
      </c>
      <c r="J24" s="11">
        <f>VLOOKUP($E24,Data!$A$3:$EX$360,(J$3-1979)*4+J$1+2,FALSE)</f>
        <v>15629</v>
      </c>
      <c r="K24" s="11">
        <f>VLOOKUP($E24,Data!$A$3:$EX$360,(K$3-1979)*4+K$1+2,FALSE)</f>
        <v>16233</v>
      </c>
      <c r="L24" s="11">
        <f>VLOOKUP($E24,Data!$A$3:$EX$360,(L$3-1979)*4+L$1+2,FALSE)</f>
        <v>17752</v>
      </c>
      <c r="M24" s="11">
        <f>VLOOKUP($E24,Data!$A$3:$EX$360,(M$3-1979)*4+M$1+2,FALSE)</f>
        <v>17548</v>
      </c>
      <c r="N24" s="11">
        <f>VLOOKUP($E24,Data!$A$3:$EX$360,(N$3-1979)*4+N$1+2,FALSE)</f>
        <v>16104</v>
      </c>
      <c r="O24" s="11">
        <f>VLOOKUP($E24,Data!$A$3:$EX$360,(O$3-1979)*4+O$1+2,FALSE)</f>
        <v>14750</v>
      </c>
      <c r="P24" s="11">
        <f>VLOOKUP($E24,Data!$A$3:$EX$360,(P$3-1979)*4+P$1+2,FALSE)</f>
        <v>12541</v>
      </c>
      <c r="Q24" s="11">
        <f>VLOOKUP($E24,Data!$A$3:$EX$360,(Q$3-1979)*4+Q$1+2,FALSE)</f>
        <v>13270</v>
      </c>
      <c r="R24" s="11">
        <f>VLOOKUP($E24,Data!$A$3:$EX$360,(R$3-1979)*4+R$1+2,FALSE)</f>
        <v>9437</v>
      </c>
      <c r="S24" s="11">
        <f>VLOOKUP($E24,Data!$A$3:$EX$360,(S$3-1979)*4+S$1+2,FALSE)</f>
        <v>8787</v>
      </c>
      <c r="T24" s="11">
        <f>VLOOKUP($E24,Data!$A$3:$EX$360,(T$3-1979)*4+T$1+2,FALSE)</f>
        <v>8286</v>
      </c>
      <c r="U24" s="11">
        <f>VLOOKUP($E24,Data!$A$3:$EX$360,(U$3-1979)*4+U$1+2,FALSE)</f>
        <v>7236</v>
      </c>
      <c r="V24" s="11">
        <f>VLOOKUP($E24,Data!$A$3:$EX$360,(V$3-1979)*4+V$1+2,FALSE)</f>
        <v>5734</v>
      </c>
      <c r="W24" s="11">
        <f>VLOOKUP($E24,Data!$A$3:$EX$360,(W$3-1979)*4+W$1+2,FALSE)</f>
        <v>5230</v>
      </c>
      <c r="X24" s="11">
        <f>VLOOKUP($E24,Data!$A$3:$EX$360,(X$3-1979)*4+X$1+2,FALSE)</f>
        <v>4870</v>
      </c>
      <c r="Y24" s="11">
        <f>VLOOKUP($E24,Data!$A$3:$EX$360,(Y$3-1979)*4+Y$1+2,FALSE)</f>
        <v>4511</v>
      </c>
      <c r="Z24" s="11">
        <f>VLOOKUP($E24,Data!$A$3:$EX$360,(Z$3-1979)*4+Z$1+2,FALSE)</f>
        <v>4455</v>
      </c>
      <c r="AA24" s="11">
        <f>VLOOKUP($E24,Data!$A$3:$EX$360,(AA$3-1979)*4+AA$1+2,FALSE)</f>
        <v>4570</v>
      </c>
      <c r="AB24" s="11">
        <f>VLOOKUP($E24,Data!$A$3:$EX$360,(AB$3-1979)*4+AB$1+2,FALSE)</f>
        <v>4357</v>
      </c>
      <c r="AC24" s="11">
        <f>VLOOKUP($E24,Data!$A$3:$EX$360,(AC$3-1979)*4+AC$1+2,FALSE)</f>
        <v>4044</v>
      </c>
      <c r="AD24" s="11">
        <f>VLOOKUP($E24,Data!$A$3:$EX$360,(AD$3-1979)*4+AD$1+2,FALSE)</f>
        <v>3808</v>
      </c>
      <c r="AE24" s="11">
        <f>VLOOKUP($E24,Data!$A$3:$EX$360,(AE$3-1979)*4+AE$1+2,FALSE)</f>
        <v>3462</v>
      </c>
      <c r="AF24" s="11">
        <f>VLOOKUP($E24,Data!$A$3:$EX$360,(AF$3-1979)*4+AF$1+2,FALSE)</f>
        <v>3202</v>
      </c>
      <c r="AG24" s="11">
        <f>VLOOKUP($E24,Data!$A$3:$EX$360,(AG$3-1979)*4+AG$1+2,FALSE)</f>
        <v>3102</v>
      </c>
      <c r="AH24" s="11">
        <f>VLOOKUP($E24,Data!$A$3:$EX$360,(AH$3-1979)*4+AH$1+2,FALSE)</f>
        <v>3040</v>
      </c>
      <c r="AI24" s="11">
        <f>VLOOKUP($E24,Data!$A$3:$EX$360,(AI$3-1979)*4+AI$1+2,FALSE)</f>
        <v>2992</v>
      </c>
      <c r="AJ24" s="11">
        <f>VLOOKUP($E24,Data!$A$3:$EX$360,(AJ$3-1979)*4+AJ$1+2,FALSE)</f>
        <v>3220</v>
      </c>
      <c r="AK24" s="11">
        <f>VLOOKUP($E24,Data!$A$3:$EX$360,(AK$3-1979)*4+AK$1+2,FALSE)</f>
        <v>3559</v>
      </c>
      <c r="AL24" s="11">
        <f>VLOOKUP($E24,Data!$A$3:$EX$360,(AL$3-1979)*4+AL$1+2,FALSE)</f>
        <v>3820</v>
      </c>
      <c r="AM24" s="11">
        <f>VLOOKUP($E24,Data!$A$3:$EX$360,(AM$3-1979)*4+AM$1+2,FALSE)</f>
        <v>4014</v>
      </c>
      <c r="AN24" s="11">
        <f>VLOOKUP($E24,Data!$A$3:$EX$360,(AN$3-1979)*4+AN$1+2,FALSE)</f>
        <v>3948</v>
      </c>
      <c r="AO24" s="11">
        <f>VLOOKUP($E24,Data!$A$3:$EX$360,(AO$3-1979)*4+AO$1+2,FALSE)</f>
        <v>4123</v>
      </c>
      <c r="AP24" s="11">
        <f>VLOOKUP($E24,Data!$A$3:$EX$360,(AP$3-1979)*4+AP$1+2,FALSE)</f>
        <v>4406</v>
      </c>
      <c r="AQ24" s="4">
        <f>VLOOKUP($E24,Data!$A$3:$EX$360,(AQ$3-1979)*4+AQ$1+2,FALSE)</f>
        <v>4723</v>
      </c>
    </row>
    <row r="25" spans="2:43" outlineLevel="4">
      <c r="B25" s="4" t="s">
        <v>736</v>
      </c>
      <c r="C25" s="4" t="str">
        <f>D26</f>
        <v>Nonfinancial noncorporate business</v>
      </c>
      <c r="D25" s="32" t="s">
        <v>41</v>
      </c>
      <c r="E25" s="4" t="s">
        <v>182</v>
      </c>
      <c r="F25" s="4">
        <f>VLOOKUP($E25,Data!$A$3:$EX$360,(F$3-1979)*4+F$1+2,FALSE)</f>
        <v>20555</v>
      </c>
      <c r="G25" s="11">
        <f>VLOOKUP($E25,Data!$A$3:$EX$360,(G$3-1979)*4+G$1+2,FALSE)</f>
        <v>24400</v>
      </c>
      <c r="H25" s="11">
        <f>VLOOKUP($E25,Data!$A$3:$EX$360,(H$3-1979)*4+H$1+2,FALSE)</f>
        <v>29728</v>
      </c>
      <c r="I25" s="11">
        <f>VLOOKUP($E25,Data!$A$3:$EX$360,(I$3-1979)*4+I$1+2,FALSE)</f>
        <v>34299</v>
      </c>
      <c r="J25" s="11">
        <f>VLOOKUP($E25,Data!$A$3:$EX$360,(J$3-1979)*4+J$1+2,FALSE)</f>
        <v>38019</v>
      </c>
      <c r="K25" s="11">
        <f>VLOOKUP($E25,Data!$A$3:$EX$360,(K$3-1979)*4+K$1+2,FALSE)</f>
        <v>40077</v>
      </c>
      <c r="L25" s="11">
        <f>VLOOKUP($E25,Data!$A$3:$EX$360,(L$3-1979)*4+L$1+2,FALSE)</f>
        <v>41609</v>
      </c>
      <c r="M25" s="11">
        <f>VLOOKUP($E25,Data!$A$3:$EX$360,(M$3-1979)*4+M$1+2,FALSE)</f>
        <v>41669</v>
      </c>
      <c r="N25" s="11">
        <f>VLOOKUP($E25,Data!$A$3:$EX$360,(N$3-1979)*4+N$1+2,FALSE)</f>
        <v>41811</v>
      </c>
      <c r="O25" s="11">
        <f>VLOOKUP($E25,Data!$A$3:$EX$360,(O$3-1979)*4+O$1+2,FALSE)</f>
        <v>43950</v>
      </c>
      <c r="P25" s="11">
        <f>VLOOKUP($E25,Data!$A$3:$EX$360,(P$3-1979)*4+P$1+2,FALSE)</f>
        <v>41748</v>
      </c>
      <c r="Q25" s="11">
        <f>VLOOKUP($E25,Data!$A$3:$EX$360,(Q$3-1979)*4+Q$1+2,FALSE)</f>
        <v>40367</v>
      </c>
      <c r="R25" s="11">
        <f>VLOOKUP($E25,Data!$A$3:$EX$360,(R$3-1979)*4+R$1+2,FALSE)</f>
        <v>41133</v>
      </c>
      <c r="S25" s="11">
        <f>VLOOKUP($E25,Data!$A$3:$EX$360,(S$3-1979)*4+S$1+2,FALSE)</f>
        <v>40000</v>
      </c>
      <c r="T25" s="11">
        <f>VLOOKUP($E25,Data!$A$3:$EX$360,(T$3-1979)*4+T$1+2,FALSE)</f>
        <v>40424</v>
      </c>
      <c r="U25" s="11">
        <f>VLOOKUP($E25,Data!$A$3:$EX$360,(U$3-1979)*4+U$1+2,FALSE)</f>
        <v>38383</v>
      </c>
      <c r="V25" s="11">
        <f>VLOOKUP($E25,Data!$A$3:$EX$360,(V$3-1979)*4+V$1+2,FALSE)</f>
        <v>39621</v>
      </c>
      <c r="W25" s="11">
        <f>VLOOKUP($E25,Data!$A$3:$EX$360,(W$3-1979)*4+W$1+2,FALSE)</f>
        <v>37774</v>
      </c>
      <c r="X25" s="11">
        <f>VLOOKUP($E25,Data!$A$3:$EX$360,(X$3-1979)*4+X$1+2,FALSE)</f>
        <v>44239</v>
      </c>
      <c r="Y25" s="11">
        <f>VLOOKUP($E25,Data!$A$3:$EX$360,(Y$3-1979)*4+Y$1+2,FALSE)</f>
        <v>44296</v>
      </c>
      <c r="Z25" s="11">
        <f>VLOOKUP($E25,Data!$A$3:$EX$360,(Z$3-1979)*4+Z$1+2,FALSE)</f>
        <v>43833</v>
      </c>
      <c r="AA25" s="11">
        <f>VLOOKUP($E25,Data!$A$3:$EX$360,(AA$3-1979)*4+AA$1+2,FALSE)</f>
        <v>42634</v>
      </c>
      <c r="AB25" s="11">
        <f>VLOOKUP($E25,Data!$A$3:$EX$360,(AB$3-1979)*4+AB$1+2,FALSE)</f>
        <v>38521</v>
      </c>
      <c r="AC25" s="11">
        <f>VLOOKUP($E25,Data!$A$3:$EX$360,(AC$3-1979)*4+AC$1+2,FALSE)</f>
        <v>38788</v>
      </c>
      <c r="AD25" s="11">
        <f>VLOOKUP($E25,Data!$A$3:$EX$360,(AD$3-1979)*4+AD$1+2,FALSE)</f>
        <v>39371</v>
      </c>
      <c r="AE25" s="11">
        <f>VLOOKUP($E25,Data!$A$3:$EX$360,(AE$3-1979)*4+AE$1+2,FALSE)</f>
        <v>40989</v>
      </c>
      <c r="AF25" s="11">
        <f>VLOOKUP($E25,Data!$A$3:$EX$360,(AF$3-1979)*4+AF$1+2,FALSE)</f>
        <v>37080</v>
      </c>
      <c r="AG25" s="11">
        <f>VLOOKUP($E25,Data!$A$3:$EX$360,(AG$3-1979)*4+AG$1+2,FALSE)</f>
        <v>41456</v>
      </c>
      <c r="AH25" s="11">
        <f>VLOOKUP($E25,Data!$A$3:$EX$360,(AH$3-1979)*4+AH$1+2,FALSE)</f>
        <v>44034</v>
      </c>
      <c r="AI25" s="11">
        <f>VLOOKUP($E25,Data!$A$3:$EX$360,(AI$3-1979)*4+AI$1+2,FALSE)</f>
        <v>45173</v>
      </c>
      <c r="AJ25" s="11">
        <f>VLOOKUP($E25,Data!$A$3:$EX$360,(AJ$3-1979)*4+AJ$1+2,FALSE)</f>
        <v>48213</v>
      </c>
      <c r="AK25" s="11">
        <f>VLOOKUP($E25,Data!$A$3:$EX$360,(AK$3-1979)*4+AK$1+2,FALSE)</f>
        <v>49672</v>
      </c>
      <c r="AL25" s="11">
        <f>VLOOKUP($E25,Data!$A$3:$EX$360,(AL$3-1979)*4+AL$1+2,FALSE)</f>
        <v>51341</v>
      </c>
      <c r="AM25" s="11">
        <f>VLOOKUP($E25,Data!$A$3:$EX$360,(AM$3-1979)*4+AM$1+2,FALSE)</f>
        <v>52582</v>
      </c>
      <c r="AN25" s="11">
        <f>VLOOKUP($E25,Data!$A$3:$EX$360,(AN$3-1979)*4+AN$1+2,FALSE)</f>
        <v>54297</v>
      </c>
      <c r="AO25" s="11">
        <f>VLOOKUP($E25,Data!$A$3:$EX$360,(AO$3-1979)*4+AO$1+2,FALSE)</f>
        <v>54368</v>
      </c>
      <c r="AP25" s="11">
        <f>VLOOKUP($E25,Data!$A$3:$EX$360,(AP$3-1979)*4+AP$1+2,FALSE)</f>
        <v>49854</v>
      </c>
      <c r="AQ25" s="4">
        <f>VLOOKUP($E25,Data!$A$3:$EX$360,(AQ$3-1979)*4+AQ$1+2,FALSE)</f>
        <v>49420</v>
      </c>
    </row>
    <row r="26" spans="2:43" outlineLevel="3">
      <c r="B26" s="4" t="s">
        <v>736</v>
      </c>
      <c r="C26" s="4" t="str">
        <f>D33</f>
        <v>U.S. Government Loans</v>
      </c>
      <c r="D26" s="31" t="s">
        <v>39</v>
      </c>
      <c r="E26" s="4" t="s">
        <v>189</v>
      </c>
      <c r="F26" s="4">
        <f>VLOOKUP($E26,Data!$A$3:$EX$360,(F$3-1979)*4+F$1+2,FALSE)</f>
        <v>30214</v>
      </c>
      <c r="G26" s="11">
        <f>VLOOKUP($E26,Data!$A$3:$EX$360,(G$3-1979)*4+G$1+2,FALSE)</f>
        <v>36586</v>
      </c>
      <c r="H26" s="11">
        <f>VLOOKUP($E26,Data!$A$3:$EX$360,(H$3-1979)*4+H$1+2,FALSE)</f>
        <v>45526</v>
      </c>
      <c r="I26" s="11">
        <f>VLOOKUP($E26,Data!$A$3:$EX$360,(I$3-1979)*4+I$1+2,FALSE)</f>
        <v>50666</v>
      </c>
      <c r="J26" s="11">
        <f>VLOOKUP($E26,Data!$A$3:$EX$360,(J$3-1979)*4+J$1+2,FALSE)</f>
        <v>53648</v>
      </c>
      <c r="K26" s="11">
        <f>VLOOKUP($E26,Data!$A$3:$EX$360,(K$3-1979)*4+K$1+2,FALSE)</f>
        <v>56310</v>
      </c>
      <c r="L26" s="11">
        <f>VLOOKUP($E26,Data!$A$3:$EX$360,(L$3-1979)*4+L$1+2,FALSE)</f>
        <v>59361</v>
      </c>
      <c r="M26" s="11">
        <f>VLOOKUP($E26,Data!$A$3:$EX$360,(M$3-1979)*4+M$1+2,FALSE)</f>
        <v>59217</v>
      </c>
      <c r="N26" s="11">
        <f>VLOOKUP($E26,Data!$A$3:$EX$360,(N$3-1979)*4+N$1+2,FALSE)</f>
        <v>57915</v>
      </c>
      <c r="O26" s="11">
        <f>VLOOKUP($E26,Data!$A$3:$EX$360,(O$3-1979)*4+O$1+2,FALSE)</f>
        <v>58700</v>
      </c>
      <c r="P26" s="11">
        <f>VLOOKUP($E26,Data!$A$3:$EX$360,(P$3-1979)*4+P$1+2,FALSE)</f>
        <v>54289</v>
      </c>
      <c r="Q26" s="11">
        <f>VLOOKUP($E26,Data!$A$3:$EX$360,(Q$3-1979)*4+Q$1+2,FALSE)</f>
        <v>53637</v>
      </c>
      <c r="R26" s="11">
        <f>VLOOKUP($E26,Data!$A$3:$EX$360,(R$3-1979)*4+R$1+2,FALSE)</f>
        <v>50570</v>
      </c>
      <c r="S26" s="11">
        <f>VLOOKUP($E26,Data!$A$3:$EX$360,(S$3-1979)*4+S$1+2,FALSE)</f>
        <v>48787</v>
      </c>
      <c r="T26" s="11">
        <f>VLOOKUP($E26,Data!$A$3:$EX$360,(T$3-1979)*4+T$1+2,FALSE)</f>
        <v>48710</v>
      </c>
      <c r="U26" s="11">
        <f>VLOOKUP($E26,Data!$A$3:$EX$360,(U$3-1979)*4+U$1+2,FALSE)</f>
        <v>45619</v>
      </c>
      <c r="V26" s="11">
        <f>VLOOKUP($E26,Data!$A$3:$EX$360,(V$3-1979)*4+V$1+2,FALSE)</f>
        <v>45355</v>
      </c>
      <c r="W26" s="11">
        <f>VLOOKUP($E26,Data!$A$3:$EX$360,(W$3-1979)*4+W$1+2,FALSE)</f>
        <v>43004</v>
      </c>
      <c r="X26" s="11">
        <f>VLOOKUP($E26,Data!$A$3:$EX$360,(X$3-1979)*4+X$1+2,FALSE)</f>
        <v>49109</v>
      </c>
      <c r="Y26" s="11">
        <f>VLOOKUP($E26,Data!$A$3:$EX$360,(Y$3-1979)*4+Y$1+2,FALSE)</f>
        <v>48807</v>
      </c>
      <c r="Z26" s="11">
        <f>VLOOKUP($E26,Data!$A$3:$EX$360,(Z$3-1979)*4+Z$1+2,FALSE)</f>
        <v>48288</v>
      </c>
      <c r="AA26" s="11">
        <f>VLOOKUP($E26,Data!$A$3:$EX$360,(AA$3-1979)*4+AA$1+2,FALSE)</f>
        <v>47204</v>
      </c>
      <c r="AB26" s="11">
        <f>VLOOKUP($E26,Data!$A$3:$EX$360,(AB$3-1979)*4+AB$1+2,FALSE)</f>
        <v>42878</v>
      </c>
      <c r="AC26" s="11">
        <f>VLOOKUP($E26,Data!$A$3:$EX$360,(AC$3-1979)*4+AC$1+2,FALSE)</f>
        <v>42832</v>
      </c>
      <c r="AD26" s="11">
        <f>VLOOKUP($E26,Data!$A$3:$EX$360,(AD$3-1979)*4+AD$1+2,FALSE)</f>
        <v>43179</v>
      </c>
      <c r="AE26" s="11">
        <f>VLOOKUP($E26,Data!$A$3:$EX$360,(AE$3-1979)*4+AE$1+2,FALSE)</f>
        <v>44451</v>
      </c>
      <c r="AF26" s="11">
        <f>VLOOKUP($E26,Data!$A$3:$EX$360,(AF$3-1979)*4+AF$1+2,FALSE)</f>
        <v>40282</v>
      </c>
      <c r="AG26" s="11">
        <f>VLOOKUP($E26,Data!$A$3:$EX$360,(AG$3-1979)*4+AG$1+2,FALSE)</f>
        <v>44558</v>
      </c>
      <c r="AH26" s="11">
        <f>VLOOKUP($E26,Data!$A$3:$EX$360,(AH$3-1979)*4+AH$1+2,FALSE)</f>
        <v>47074</v>
      </c>
      <c r="AI26" s="11">
        <f>VLOOKUP($E26,Data!$A$3:$EX$360,(AI$3-1979)*4+AI$1+2,FALSE)</f>
        <v>48165</v>
      </c>
      <c r="AJ26" s="11">
        <f>VLOOKUP($E26,Data!$A$3:$EX$360,(AJ$3-1979)*4+AJ$1+2,FALSE)</f>
        <v>51433</v>
      </c>
      <c r="AK26" s="11">
        <f>VLOOKUP($E26,Data!$A$3:$EX$360,(AK$3-1979)*4+AK$1+2,FALSE)</f>
        <v>53231</v>
      </c>
      <c r="AL26" s="11">
        <f>VLOOKUP($E26,Data!$A$3:$EX$360,(AL$3-1979)*4+AL$1+2,FALSE)</f>
        <v>55161</v>
      </c>
      <c r="AM26" s="11">
        <f>VLOOKUP($E26,Data!$A$3:$EX$360,(AM$3-1979)*4+AM$1+2,FALSE)</f>
        <v>56596</v>
      </c>
      <c r="AN26" s="11">
        <f>VLOOKUP($E26,Data!$A$3:$EX$360,(AN$3-1979)*4+AN$1+2,FALSE)</f>
        <v>58245</v>
      </c>
      <c r="AO26" s="11">
        <f>VLOOKUP($E26,Data!$A$3:$EX$360,(AO$3-1979)*4+AO$1+2,FALSE)</f>
        <v>58491</v>
      </c>
      <c r="AP26" s="11">
        <f>VLOOKUP($E26,Data!$A$3:$EX$360,(AP$3-1979)*4+AP$1+2,FALSE)</f>
        <v>54260</v>
      </c>
      <c r="AQ26" s="4">
        <f>VLOOKUP($E26,Data!$A$3:$EX$360,(AQ$3-1979)*4+AQ$1+2,FALSE)</f>
        <v>54143</v>
      </c>
    </row>
    <row r="27" spans="2:43" outlineLevel="3">
      <c r="B27" s="4" t="s">
        <v>736</v>
      </c>
      <c r="C27" s="4" t="str">
        <f>D33</f>
        <v>U.S. Government Loans</v>
      </c>
      <c r="D27" s="31" t="s">
        <v>42</v>
      </c>
      <c r="E27" s="4" t="s">
        <v>188</v>
      </c>
      <c r="F27" s="4">
        <f>VLOOKUP($E27,Data!$A$3:$EX$360,(F$3-1979)*4+F$1+2,FALSE)</f>
        <v>8209</v>
      </c>
      <c r="G27" s="11">
        <f>VLOOKUP($E27,Data!$A$3:$EX$360,(G$3-1979)*4+G$1+2,FALSE)</f>
        <v>9422</v>
      </c>
      <c r="H27" s="11">
        <f>VLOOKUP($E27,Data!$A$3:$EX$360,(H$3-1979)*4+H$1+2,FALSE)</f>
        <v>10530</v>
      </c>
      <c r="I27" s="11">
        <f>VLOOKUP($E27,Data!$A$3:$EX$360,(I$3-1979)*4+I$1+2,FALSE)</f>
        <v>12374</v>
      </c>
      <c r="J27" s="11">
        <f>VLOOKUP($E27,Data!$A$3:$EX$360,(J$3-1979)*4+J$1+2,FALSE)</f>
        <v>13216</v>
      </c>
      <c r="K27" s="11">
        <f>VLOOKUP($E27,Data!$A$3:$EX$360,(K$3-1979)*4+K$1+2,FALSE)</f>
        <v>13956</v>
      </c>
      <c r="L27" s="11">
        <f>VLOOKUP($E27,Data!$A$3:$EX$360,(L$3-1979)*4+L$1+2,FALSE)</f>
        <v>18144</v>
      </c>
      <c r="M27" s="11">
        <f>VLOOKUP($E27,Data!$A$3:$EX$360,(M$3-1979)*4+M$1+2,FALSE)</f>
        <v>18400</v>
      </c>
      <c r="N27" s="11">
        <f>VLOOKUP($E27,Data!$A$3:$EX$360,(N$3-1979)*4+N$1+2,FALSE)</f>
        <v>16627</v>
      </c>
      <c r="O27" s="11">
        <f>VLOOKUP($E27,Data!$A$3:$EX$360,(O$3-1979)*4+O$1+2,FALSE)</f>
        <v>19600</v>
      </c>
      <c r="P27" s="11">
        <f>VLOOKUP($E27,Data!$A$3:$EX$360,(P$3-1979)*4+P$1+2,FALSE)</f>
        <v>15548</v>
      </c>
      <c r="Q27" s="11">
        <f>VLOOKUP($E27,Data!$A$3:$EX$360,(Q$3-1979)*4+Q$1+2,FALSE)</f>
        <v>17922</v>
      </c>
      <c r="R27" s="11">
        <f>VLOOKUP($E27,Data!$A$3:$EX$360,(R$3-1979)*4+R$1+2,FALSE)</f>
        <v>19839</v>
      </c>
      <c r="S27" s="11">
        <f>VLOOKUP($E27,Data!$A$3:$EX$360,(S$3-1979)*4+S$1+2,FALSE)</f>
        <v>21600</v>
      </c>
      <c r="T27" s="11">
        <f>VLOOKUP($E27,Data!$A$3:$EX$360,(T$3-1979)*4+T$1+2,FALSE)</f>
        <v>20860</v>
      </c>
      <c r="U27" s="11">
        <f>VLOOKUP($E27,Data!$A$3:$EX$360,(U$3-1979)*4+U$1+2,FALSE)</f>
        <v>15122</v>
      </c>
      <c r="V27" s="11">
        <f>VLOOKUP($E27,Data!$A$3:$EX$360,(V$3-1979)*4+V$1+2,FALSE)</f>
        <v>20475</v>
      </c>
      <c r="W27" s="11">
        <f>VLOOKUP($E27,Data!$A$3:$EX$360,(W$3-1979)*4+W$1+2,FALSE)</f>
        <v>19121</v>
      </c>
      <c r="X27" s="11">
        <f>VLOOKUP($E27,Data!$A$3:$EX$360,(X$3-1979)*4+X$1+2,FALSE)</f>
        <v>17653</v>
      </c>
      <c r="Y27" s="11">
        <f>VLOOKUP($E27,Data!$A$3:$EX$360,(Y$3-1979)*4+Y$1+2,FALSE)</f>
        <v>17479</v>
      </c>
      <c r="Z27" s="11">
        <f>VLOOKUP($E27,Data!$A$3:$EX$360,(Z$3-1979)*4+Z$1+2,FALSE)</f>
        <v>17320</v>
      </c>
      <c r="AA27" s="11">
        <f>VLOOKUP($E27,Data!$A$3:$EX$360,(AA$3-1979)*4+AA$1+2,FALSE)</f>
        <v>16018</v>
      </c>
      <c r="AB27" s="11">
        <f>VLOOKUP($E27,Data!$A$3:$EX$360,(AB$3-1979)*4+AB$1+2,FALSE)</f>
        <v>14771</v>
      </c>
      <c r="AC27" s="11">
        <f>VLOOKUP($E27,Data!$A$3:$EX$360,(AC$3-1979)*4+AC$1+2,FALSE)</f>
        <v>14216</v>
      </c>
      <c r="AD27" s="11">
        <f>VLOOKUP($E27,Data!$A$3:$EX$360,(AD$3-1979)*4+AD$1+2,FALSE)</f>
        <v>13482</v>
      </c>
      <c r="AE27" s="11">
        <f>VLOOKUP($E27,Data!$A$3:$EX$360,(AE$3-1979)*4+AE$1+2,FALSE)</f>
        <v>12502</v>
      </c>
      <c r="AF27" s="11">
        <f>VLOOKUP($E27,Data!$A$3:$EX$360,(AF$3-1979)*4+AF$1+2,FALSE)</f>
        <v>11785</v>
      </c>
      <c r="AG27" s="11">
        <f>VLOOKUP($E27,Data!$A$3:$EX$360,(AG$3-1979)*4+AG$1+2,FALSE)</f>
        <v>12504</v>
      </c>
      <c r="AH27" s="11">
        <f>VLOOKUP($E27,Data!$A$3:$EX$360,(AH$3-1979)*4+AH$1+2,FALSE)</f>
        <v>12687</v>
      </c>
      <c r="AI27" s="11">
        <f>VLOOKUP($E27,Data!$A$3:$EX$360,(AI$3-1979)*4+AI$1+2,FALSE)</f>
        <v>12853</v>
      </c>
      <c r="AJ27" s="11">
        <f>VLOOKUP($E27,Data!$A$3:$EX$360,(AJ$3-1979)*4+AJ$1+2,FALSE)</f>
        <v>12571</v>
      </c>
      <c r="AK27" s="11">
        <f>VLOOKUP($E27,Data!$A$3:$EX$360,(AK$3-1979)*4+AK$1+2,FALSE)</f>
        <v>12271</v>
      </c>
      <c r="AL27" s="11">
        <f>VLOOKUP($E27,Data!$A$3:$EX$360,(AL$3-1979)*4+AL$1+2,FALSE)</f>
        <v>11381</v>
      </c>
      <c r="AM27" s="11">
        <f>VLOOKUP($E27,Data!$A$3:$EX$360,(AM$3-1979)*4+AM$1+2,FALSE)</f>
        <v>11013</v>
      </c>
      <c r="AN27" s="11">
        <f>VLOOKUP($E27,Data!$A$3:$EX$360,(AN$3-1979)*4+AN$1+2,FALSE)</f>
        <v>11559</v>
      </c>
      <c r="AO27" s="11">
        <f>VLOOKUP($E27,Data!$A$3:$EX$360,(AO$3-1979)*4+AO$1+2,FALSE)</f>
        <v>12833</v>
      </c>
      <c r="AP27" s="11">
        <f>VLOOKUP($E27,Data!$A$3:$EX$360,(AP$3-1979)*4+AP$1+2,FALSE)</f>
        <v>14795</v>
      </c>
      <c r="AQ27" s="4">
        <f>VLOOKUP($E27,Data!$A$3:$EX$360,(AQ$3-1979)*4+AQ$1+2,FALSE)</f>
        <v>16813</v>
      </c>
    </row>
    <row r="28" spans="2:43" outlineLevel="3">
      <c r="B28" s="4" t="s">
        <v>736</v>
      </c>
      <c r="C28" s="4" t="str">
        <f>D33</f>
        <v>U.S. Government Loans</v>
      </c>
      <c r="D28" s="31" t="s">
        <v>43</v>
      </c>
      <c r="E28" s="4" t="s">
        <v>187</v>
      </c>
      <c r="F28" s="4">
        <f>VLOOKUP($E28,Data!$A$3:$EX$360,(F$3-1979)*4+F$1+2,FALSE)</f>
        <v>0</v>
      </c>
      <c r="G28" s="11">
        <f>VLOOKUP($E28,Data!$A$3:$EX$360,(G$3-1979)*4+G$1+2,FALSE)</f>
        <v>0</v>
      </c>
      <c r="H28" s="11">
        <f>VLOOKUP($E28,Data!$A$3:$EX$360,(H$3-1979)*4+H$1+2,FALSE)</f>
        <v>0</v>
      </c>
      <c r="I28" s="11">
        <f>VLOOKUP($E28,Data!$A$3:$EX$360,(I$3-1979)*4+I$1+2,FALSE)</f>
        <v>0</v>
      </c>
      <c r="J28" s="11">
        <f>VLOOKUP($E28,Data!$A$3:$EX$360,(J$3-1979)*4+J$1+2,FALSE)</f>
        <v>0</v>
      </c>
      <c r="K28" s="11">
        <f>VLOOKUP($E28,Data!$A$3:$EX$360,(K$3-1979)*4+K$1+2,FALSE)</f>
        <v>0</v>
      </c>
      <c r="L28" s="11">
        <f>VLOOKUP($E28,Data!$A$3:$EX$360,(L$3-1979)*4+L$1+2,FALSE)</f>
        <v>0</v>
      </c>
      <c r="M28" s="11">
        <f>VLOOKUP($E28,Data!$A$3:$EX$360,(M$3-1979)*4+M$1+2,FALSE)</f>
        <v>0</v>
      </c>
      <c r="N28" s="11">
        <f>VLOOKUP($E28,Data!$A$3:$EX$360,(N$3-1979)*4+N$1+2,FALSE)</f>
        <v>0</v>
      </c>
      <c r="O28" s="11">
        <f>VLOOKUP($E28,Data!$A$3:$EX$360,(O$3-1979)*4+O$1+2,FALSE)</f>
        <v>0</v>
      </c>
      <c r="P28" s="11">
        <f>VLOOKUP($E28,Data!$A$3:$EX$360,(P$3-1979)*4+P$1+2,FALSE)</f>
        <v>0</v>
      </c>
      <c r="Q28" s="11">
        <f>VLOOKUP($E28,Data!$A$3:$EX$360,(Q$3-1979)*4+Q$1+2,FALSE)</f>
        <v>0</v>
      </c>
      <c r="R28" s="11">
        <f>VLOOKUP($E28,Data!$A$3:$EX$360,(R$3-1979)*4+R$1+2,FALSE)</f>
        <v>0</v>
      </c>
      <c r="S28" s="11">
        <f>VLOOKUP($E28,Data!$A$3:$EX$360,(S$3-1979)*4+S$1+2,FALSE)</f>
        <v>0</v>
      </c>
      <c r="T28" s="11">
        <f>VLOOKUP($E28,Data!$A$3:$EX$360,(T$3-1979)*4+T$1+2,FALSE)</f>
        <v>0</v>
      </c>
      <c r="U28" s="11">
        <f>VLOOKUP($E28,Data!$A$3:$EX$360,(U$3-1979)*4+U$1+2,FALSE)</f>
        <v>0</v>
      </c>
      <c r="V28" s="11">
        <f>VLOOKUP($E28,Data!$A$3:$EX$360,(V$3-1979)*4+V$1+2,FALSE)</f>
        <v>0</v>
      </c>
      <c r="W28" s="11">
        <f>VLOOKUP($E28,Data!$A$3:$EX$360,(W$3-1979)*4+W$1+2,FALSE)</f>
        <v>0</v>
      </c>
      <c r="X28" s="11">
        <f>VLOOKUP($E28,Data!$A$3:$EX$360,(X$3-1979)*4+X$1+2,FALSE)</f>
        <v>0</v>
      </c>
      <c r="Y28" s="11">
        <f>VLOOKUP($E28,Data!$A$3:$EX$360,(Y$3-1979)*4+Y$1+2,FALSE)</f>
        <v>0</v>
      </c>
      <c r="Z28" s="11">
        <f>VLOOKUP($E28,Data!$A$3:$EX$360,(Z$3-1979)*4+Z$1+2,FALSE)</f>
        <v>0</v>
      </c>
      <c r="AA28" s="11">
        <f>VLOOKUP($E28,Data!$A$3:$EX$360,(AA$3-1979)*4+AA$1+2,FALSE)</f>
        <v>0</v>
      </c>
      <c r="AB28" s="11">
        <f>VLOOKUP($E28,Data!$A$3:$EX$360,(AB$3-1979)*4+AB$1+2,FALSE)</f>
        <v>0</v>
      </c>
      <c r="AC28" s="11">
        <f>VLOOKUP($E28,Data!$A$3:$EX$360,(AC$3-1979)*4+AC$1+2,FALSE)</f>
        <v>0</v>
      </c>
      <c r="AD28" s="11">
        <f>VLOOKUP($E28,Data!$A$3:$EX$360,(AD$3-1979)*4+AD$1+2,FALSE)</f>
        <v>0</v>
      </c>
      <c r="AE28" s="11">
        <f>VLOOKUP($E28,Data!$A$3:$EX$360,(AE$3-1979)*4+AE$1+2,FALSE)</f>
        <v>0</v>
      </c>
      <c r="AF28" s="11">
        <f>VLOOKUP($E28,Data!$A$3:$EX$360,(AF$3-1979)*4+AF$1+2,FALSE)</f>
        <v>0</v>
      </c>
      <c r="AG28" s="11">
        <f>VLOOKUP($E28,Data!$A$3:$EX$360,(AG$3-1979)*4+AG$1+2,FALSE)</f>
        <v>0</v>
      </c>
      <c r="AH28" s="11">
        <f>VLOOKUP($E28,Data!$A$3:$EX$360,(AH$3-1979)*4+AH$1+2,FALSE)</f>
        <v>0</v>
      </c>
      <c r="AI28" s="11">
        <f>VLOOKUP($E28,Data!$A$3:$EX$360,(AI$3-1979)*4+AI$1+2,FALSE)</f>
        <v>0</v>
      </c>
      <c r="AJ28" s="11">
        <f>VLOOKUP($E28,Data!$A$3:$EX$360,(AJ$3-1979)*4+AJ$1+2,FALSE)</f>
        <v>100</v>
      </c>
      <c r="AK28" s="11">
        <f>VLOOKUP($E28,Data!$A$3:$EX$360,(AK$3-1979)*4+AK$1+2,FALSE)</f>
        <v>8324</v>
      </c>
      <c r="AL28" s="11">
        <f>VLOOKUP($E28,Data!$A$3:$EX$360,(AL$3-1979)*4+AL$1+2,FALSE)</f>
        <v>9828</v>
      </c>
      <c r="AM28" s="11">
        <f>VLOOKUP($E28,Data!$A$3:$EX$360,(AM$3-1979)*4+AM$1+2,FALSE)</f>
        <v>6126</v>
      </c>
      <c r="AN28" s="11">
        <f>VLOOKUP($E28,Data!$A$3:$EX$360,(AN$3-1979)*4+AN$1+2,FALSE)</f>
        <v>2352</v>
      </c>
      <c r="AO28" s="11">
        <f>VLOOKUP($E28,Data!$A$3:$EX$360,(AO$3-1979)*4+AO$1+2,FALSE)</f>
        <v>2352</v>
      </c>
      <c r="AP28" s="11">
        <f>VLOOKUP($E28,Data!$A$3:$EX$360,(AP$3-1979)*4+AP$1+2,FALSE)</f>
        <v>2352</v>
      </c>
      <c r="AQ28" s="4">
        <f>VLOOKUP($E28,Data!$A$3:$EX$360,(AQ$3-1979)*4+AQ$1+2,FALSE)</f>
        <v>2352</v>
      </c>
    </row>
    <row r="29" spans="2:43" outlineLevel="3">
      <c r="B29" s="4" t="s">
        <v>736</v>
      </c>
      <c r="C29" s="4" t="str">
        <f>D33</f>
        <v>U.S. Government Loans</v>
      </c>
      <c r="D29" s="31" t="s">
        <v>278</v>
      </c>
      <c r="E29" s="4" t="s">
        <v>186</v>
      </c>
      <c r="F29" s="4">
        <f>VLOOKUP($E29,Data!$A$3:$EX$360,(F$3-1979)*4+F$1+2,FALSE)</f>
        <v>6551</v>
      </c>
      <c r="G29" s="11">
        <f>VLOOKUP($E29,Data!$A$3:$EX$360,(G$3-1979)*4+G$1+2,FALSE)</f>
        <v>7138</v>
      </c>
      <c r="H29" s="11">
        <f>VLOOKUP($E29,Data!$A$3:$EX$360,(H$3-1979)*4+H$1+2,FALSE)</f>
        <v>8469</v>
      </c>
      <c r="I29" s="11">
        <f>VLOOKUP($E29,Data!$A$3:$EX$360,(I$3-1979)*4+I$1+2,FALSE)</f>
        <v>9653</v>
      </c>
      <c r="J29" s="11">
        <f>VLOOKUP($E29,Data!$A$3:$EX$360,(J$3-1979)*4+J$1+2,FALSE)</f>
        <v>10703</v>
      </c>
      <c r="K29" s="11">
        <f>VLOOKUP($E29,Data!$A$3:$EX$360,(K$3-1979)*4+K$1+2,FALSE)</f>
        <v>11941</v>
      </c>
      <c r="L29" s="11">
        <f>VLOOKUP($E29,Data!$A$3:$EX$360,(L$3-1979)*4+L$1+2,FALSE)</f>
        <v>25535</v>
      </c>
      <c r="M29" s="11">
        <f>VLOOKUP($E29,Data!$A$3:$EX$360,(M$3-1979)*4+M$1+2,FALSE)</f>
        <v>26999</v>
      </c>
      <c r="N29" s="11">
        <f>VLOOKUP($E29,Data!$A$3:$EX$360,(N$3-1979)*4+N$1+2,FALSE)</f>
        <v>25348</v>
      </c>
      <c r="O29" s="11">
        <f>VLOOKUP($E29,Data!$A$3:$EX$360,(O$3-1979)*4+O$1+2,FALSE)</f>
        <v>15000</v>
      </c>
      <c r="P29" s="11">
        <f>VLOOKUP($E29,Data!$A$3:$EX$360,(P$3-1979)*4+P$1+2,FALSE)</f>
        <v>8801</v>
      </c>
      <c r="Q29" s="11">
        <f>VLOOKUP($E29,Data!$A$3:$EX$360,(Q$3-1979)*4+Q$1+2,FALSE)</f>
        <v>9570</v>
      </c>
      <c r="R29" s="11">
        <f>VLOOKUP($E29,Data!$A$3:$EX$360,(R$3-1979)*4+R$1+2,FALSE)</f>
        <v>9801</v>
      </c>
      <c r="S29" s="11">
        <f>VLOOKUP($E29,Data!$A$3:$EX$360,(S$3-1979)*4+S$1+2,FALSE)</f>
        <v>9950</v>
      </c>
      <c r="T29" s="11">
        <f>VLOOKUP($E29,Data!$A$3:$EX$360,(T$3-1979)*4+T$1+2,FALSE)</f>
        <v>9438</v>
      </c>
      <c r="U29" s="11">
        <f>VLOOKUP($E29,Data!$A$3:$EX$360,(U$3-1979)*4+U$1+2,FALSE)</f>
        <v>9683</v>
      </c>
      <c r="V29" s="11">
        <f>VLOOKUP($E29,Data!$A$3:$EX$360,(V$3-1979)*4+V$1+2,FALSE)</f>
        <v>10215</v>
      </c>
      <c r="W29" s="11">
        <f>VLOOKUP($E29,Data!$A$3:$EX$360,(W$3-1979)*4+W$1+2,FALSE)</f>
        <v>10637</v>
      </c>
      <c r="X29" s="11">
        <f>VLOOKUP($E29,Data!$A$3:$EX$360,(X$3-1979)*4+X$1+2,FALSE)</f>
        <v>10537</v>
      </c>
      <c r="Y29" s="11">
        <f>VLOOKUP($E29,Data!$A$3:$EX$360,(Y$3-1979)*4+Y$1+2,FALSE)</f>
        <v>10346</v>
      </c>
      <c r="Z29" s="11">
        <f>VLOOKUP($E29,Data!$A$3:$EX$360,(Z$3-1979)*4+Z$1+2,FALSE)</f>
        <v>10163</v>
      </c>
      <c r="AA29" s="11">
        <f>VLOOKUP($E29,Data!$A$3:$EX$360,(AA$3-1979)*4+AA$1+2,FALSE)</f>
        <v>8818</v>
      </c>
      <c r="AB29" s="11">
        <f>VLOOKUP($E29,Data!$A$3:$EX$360,(AB$3-1979)*4+AB$1+2,FALSE)</f>
        <v>8892</v>
      </c>
      <c r="AC29" s="11">
        <f>VLOOKUP($E29,Data!$A$3:$EX$360,(AC$3-1979)*4+AC$1+2,FALSE)</f>
        <v>9495</v>
      </c>
      <c r="AD29" s="11">
        <f>VLOOKUP($E29,Data!$A$3:$EX$360,(AD$3-1979)*4+AD$1+2,FALSE)</f>
        <v>9709</v>
      </c>
      <c r="AE29" s="11">
        <f>VLOOKUP($E29,Data!$A$3:$EX$360,(AE$3-1979)*4+AE$1+2,FALSE)</f>
        <v>9859</v>
      </c>
      <c r="AF29" s="11">
        <f>VLOOKUP($E29,Data!$A$3:$EX$360,(AF$3-1979)*4+AF$1+2,FALSE)</f>
        <v>10428</v>
      </c>
      <c r="AG29" s="11">
        <f>VLOOKUP($E29,Data!$A$3:$EX$360,(AG$3-1979)*4+AG$1+2,FALSE)</f>
        <v>11067</v>
      </c>
      <c r="AH29" s="11">
        <f>VLOOKUP($E29,Data!$A$3:$EX$360,(AH$3-1979)*4+AH$1+2,FALSE)</f>
        <v>11756</v>
      </c>
      <c r="AI29" s="11">
        <f>VLOOKUP($E29,Data!$A$3:$EX$360,(AI$3-1979)*4+AI$1+2,FALSE)</f>
        <v>12470</v>
      </c>
      <c r="AJ29" s="11">
        <f>VLOOKUP($E29,Data!$A$3:$EX$360,(AJ$3-1979)*4+AJ$1+2,FALSE)</f>
        <v>13241</v>
      </c>
      <c r="AK29" s="11">
        <f>VLOOKUP($E29,Data!$A$3:$EX$360,(AK$3-1979)*4+AK$1+2,FALSE)</f>
        <v>13898</v>
      </c>
      <c r="AL29" s="11">
        <f>VLOOKUP($E29,Data!$A$3:$EX$360,(AL$3-1979)*4+AL$1+2,FALSE)</f>
        <v>14960</v>
      </c>
      <c r="AM29" s="11">
        <f>VLOOKUP($E29,Data!$A$3:$EX$360,(AM$3-1979)*4+AM$1+2,FALSE)</f>
        <v>15560</v>
      </c>
      <c r="AN29" s="11">
        <f>VLOOKUP($E29,Data!$A$3:$EX$360,(AN$3-1979)*4+AN$1+2,FALSE)</f>
        <v>16078</v>
      </c>
      <c r="AO29" s="11">
        <f>VLOOKUP($E29,Data!$A$3:$EX$360,(AO$3-1979)*4+AO$1+2,FALSE)</f>
        <v>16487</v>
      </c>
      <c r="AP29" s="11">
        <f>VLOOKUP($E29,Data!$A$3:$EX$360,(AP$3-1979)*4+AP$1+2,FALSE)</f>
        <v>16656</v>
      </c>
      <c r="AQ29" s="4">
        <f>VLOOKUP($E29,Data!$A$3:$EX$360,(AQ$3-1979)*4+AQ$1+2,FALSE)</f>
        <v>17283</v>
      </c>
    </row>
    <row r="30" spans="2:43" outlineLevel="3">
      <c r="B30" s="4" t="s">
        <v>736</v>
      </c>
      <c r="C30" s="4" t="str">
        <f>D33</f>
        <v>U.S. Government Loans</v>
      </c>
      <c r="D30" s="31" t="s">
        <v>44</v>
      </c>
      <c r="E30" s="4" t="s">
        <v>184</v>
      </c>
      <c r="F30" s="4">
        <f>VLOOKUP($E30,Data!$A$3:$EX$360,(F$3-1979)*4+F$1+2,FALSE)</f>
        <v>47854</v>
      </c>
      <c r="G30" s="11">
        <f>VLOOKUP($E30,Data!$A$3:$EX$360,(G$3-1979)*4+G$1+2,FALSE)</f>
        <v>54110</v>
      </c>
      <c r="H30" s="11">
        <f>VLOOKUP($E30,Data!$A$3:$EX$360,(H$3-1979)*4+H$1+2,FALSE)</f>
        <v>58934</v>
      </c>
      <c r="I30" s="11">
        <f>VLOOKUP($E30,Data!$A$3:$EX$360,(I$3-1979)*4+I$1+2,FALSE)</f>
        <v>64058</v>
      </c>
      <c r="J30" s="11">
        <f>VLOOKUP($E30,Data!$A$3:$EX$360,(J$3-1979)*4+J$1+2,FALSE)</f>
        <v>67371</v>
      </c>
      <c r="K30" s="11">
        <f>VLOOKUP($E30,Data!$A$3:$EX$360,(K$3-1979)*4+K$1+2,FALSE)</f>
        <v>71603</v>
      </c>
      <c r="L30" s="11">
        <f>VLOOKUP($E30,Data!$A$3:$EX$360,(L$3-1979)*4+L$1+2,FALSE)</f>
        <v>73278</v>
      </c>
      <c r="M30" s="11">
        <f>VLOOKUP($E30,Data!$A$3:$EX$360,(M$3-1979)*4+M$1+2,FALSE)</f>
        <v>75228</v>
      </c>
      <c r="N30" s="11">
        <f>VLOOKUP($E30,Data!$A$3:$EX$360,(N$3-1979)*4+N$1+2,FALSE)</f>
        <v>74047</v>
      </c>
      <c r="O30" s="11">
        <f>VLOOKUP($E30,Data!$A$3:$EX$360,(O$3-1979)*4+O$1+2,FALSE)</f>
        <v>72561</v>
      </c>
      <c r="P30" s="11">
        <f>VLOOKUP($E30,Data!$A$3:$EX$360,(P$3-1979)*4+P$1+2,FALSE)</f>
        <v>66709</v>
      </c>
      <c r="Q30" s="11">
        <f>VLOOKUP($E30,Data!$A$3:$EX$360,(Q$3-1979)*4+Q$1+2,FALSE)</f>
        <v>67138</v>
      </c>
      <c r="R30" s="11">
        <f>VLOOKUP($E30,Data!$A$3:$EX$360,(R$3-1979)*4+R$1+2,FALSE)</f>
        <v>57646</v>
      </c>
      <c r="S30" s="11">
        <f>VLOOKUP($E30,Data!$A$3:$EX$360,(S$3-1979)*4+S$1+2,FALSE)</f>
        <v>57389</v>
      </c>
      <c r="T30" s="11">
        <f>VLOOKUP($E30,Data!$A$3:$EX$360,(T$3-1979)*4+T$1+2,FALSE)</f>
        <v>55440</v>
      </c>
      <c r="U30" s="11">
        <f>VLOOKUP($E30,Data!$A$3:$EX$360,(U$3-1979)*4+U$1+2,FALSE)</f>
        <v>54438</v>
      </c>
      <c r="V30" s="11">
        <f>VLOOKUP($E30,Data!$A$3:$EX$360,(V$3-1979)*4+V$1+2,FALSE)</f>
        <v>54729</v>
      </c>
      <c r="W30" s="11">
        <f>VLOOKUP($E30,Data!$A$3:$EX$360,(W$3-1979)*4+W$1+2,FALSE)</f>
        <v>54474</v>
      </c>
      <c r="X30" s="11">
        <f>VLOOKUP($E30,Data!$A$3:$EX$360,(X$3-1979)*4+X$1+2,FALSE)</f>
        <v>52894</v>
      </c>
      <c r="Y30" s="11">
        <f>VLOOKUP($E30,Data!$A$3:$EX$360,(Y$3-1979)*4+Y$1+2,FALSE)</f>
        <v>51980</v>
      </c>
      <c r="Z30" s="11">
        <f>VLOOKUP($E30,Data!$A$3:$EX$360,(Z$3-1979)*4+Z$1+2,FALSE)</f>
        <v>51327</v>
      </c>
      <c r="AA30" s="11">
        <f>VLOOKUP($E30,Data!$A$3:$EX$360,(AA$3-1979)*4+AA$1+2,FALSE)</f>
        <v>46882</v>
      </c>
      <c r="AB30" s="11">
        <f>VLOOKUP($E30,Data!$A$3:$EX$360,(AB$3-1979)*4+AB$1+2,FALSE)</f>
        <v>45965</v>
      </c>
      <c r="AC30" s="11">
        <f>VLOOKUP($E30,Data!$A$3:$EX$360,(AC$3-1979)*4+AC$1+2,FALSE)</f>
        <v>44126</v>
      </c>
      <c r="AD30" s="11">
        <f>VLOOKUP($E30,Data!$A$3:$EX$360,(AD$3-1979)*4+AD$1+2,FALSE)</f>
        <v>41601</v>
      </c>
      <c r="AE30" s="11">
        <f>VLOOKUP($E30,Data!$A$3:$EX$360,(AE$3-1979)*4+AE$1+2,FALSE)</f>
        <v>38703</v>
      </c>
      <c r="AF30" s="11">
        <f>VLOOKUP($E30,Data!$A$3:$EX$360,(AF$3-1979)*4+AF$1+2,FALSE)</f>
        <v>31820</v>
      </c>
      <c r="AG30" s="11">
        <f>VLOOKUP($E30,Data!$A$3:$EX$360,(AG$3-1979)*4+AG$1+2,FALSE)</f>
        <v>24925</v>
      </c>
      <c r="AH30" s="11">
        <f>VLOOKUP($E30,Data!$A$3:$EX$360,(AH$3-1979)*4+AH$1+2,FALSE)</f>
        <v>21709</v>
      </c>
      <c r="AI30" s="11">
        <f>VLOOKUP($E30,Data!$A$3:$EX$360,(AI$3-1979)*4+AI$1+2,FALSE)</f>
        <v>19119</v>
      </c>
      <c r="AJ30" s="11">
        <f>VLOOKUP($E30,Data!$A$3:$EX$360,(AJ$3-1979)*4+AJ$1+2,FALSE)</f>
        <v>18733</v>
      </c>
      <c r="AK30" s="11">
        <f>VLOOKUP($E30,Data!$A$3:$EX$360,(AK$3-1979)*4+AK$1+2,FALSE)</f>
        <v>19616</v>
      </c>
      <c r="AL30" s="11">
        <f>VLOOKUP($E30,Data!$A$3:$EX$360,(AL$3-1979)*4+AL$1+2,FALSE)</f>
        <v>19809</v>
      </c>
      <c r="AM30" s="11">
        <f>VLOOKUP($E30,Data!$A$3:$EX$360,(AM$3-1979)*4+AM$1+2,FALSE)</f>
        <v>22962</v>
      </c>
      <c r="AN30" s="11">
        <f>VLOOKUP($E30,Data!$A$3:$EX$360,(AN$3-1979)*4+AN$1+2,FALSE)</f>
        <v>27881</v>
      </c>
      <c r="AO30" s="11">
        <f>VLOOKUP($E30,Data!$A$3:$EX$360,(AO$3-1979)*4+AO$1+2,FALSE)</f>
        <v>30556</v>
      </c>
      <c r="AP30" s="11">
        <f>VLOOKUP($E30,Data!$A$3:$EX$360,(AP$3-1979)*4+AP$1+2,FALSE)</f>
        <v>31664</v>
      </c>
      <c r="AQ30" s="4">
        <f>VLOOKUP($E30,Data!$A$3:$EX$360,(AQ$3-1979)*4+AQ$1+2,FALSE)</f>
        <v>34648</v>
      </c>
    </row>
    <row r="31" spans="2:43" outlineLevel="3">
      <c r="B31" s="4" t="s">
        <v>736</v>
      </c>
      <c r="C31" s="4" t="str">
        <f>D33</f>
        <v>U.S. Government Loans</v>
      </c>
      <c r="D31" s="31" t="s">
        <v>45</v>
      </c>
      <c r="E31" s="4" t="s">
        <v>185</v>
      </c>
      <c r="F31" s="4">
        <f>VLOOKUP($E31,Data!$A$3:$EX$360,(F$3-1979)*4+F$1+2,FALSE)</f>
        <v>1275</v>
      </c>
      <c r="G31" s="11">
        <f>VLOOKUP($E31,Data!$A$3:$EX$360,(G$3-1979)*4+G$1+2,FALSE)</f>
        <v>2345</v>
      </c>
      <c r="H31" s="11">
        <f>VLOOKUP($E31,Data!$A$3:$EX$360,(H$3-1979)*4+H$1+2,FALSE)</f>
        <v>4300</v>
      </c>
      <c r="I31" s="11">
        <f>VLOOKUP($E31,Data!$A$3:$EX$360,(I$3-1979)*4+I$1+2,FALSE)</f>
        <v>5000</v>
      </c>
      <c r="J31" s="11">
        <f>VLOOKUP($E31,Data!$A$3:$EX$360,(J$3-1979)*4+J$1+2,FALSE)</f>
        <v>5000</v>
      </c>
      <c r="K31" s="11">
        <f>VLOOKUP($E31,Data!$A$3:$EX$360,(K$3-1979)*4+K$1+2,FALSE)</f>
        <v>5000</v>
      </c>
      <c r="L31" s="11">
        <f>VLOOKUP($E31,Data!$A$3:$EX$360,(L$3-1979)*4+L$1+2,FALSE)</f>
        <v>5300</v>
      </c>
      <c r="M31" s="11">
        <f>VLOOKUP($E31,Data!$A$3:$EX$360,(M$3-1979)*4+M$1+2,FALSE)</f>
        <v>6056</v>
      </c>
      <c r="N31" s="11">
        <f>VLOOKUP($E31,Data!$A$3:$EX$360,(N$3-1979)*4+N$1+2,FALSE)</f>
        <v>4970</v>
      </c>
      <c r="O31" s="11">
        <f>VLOOKUP($E31,Data!$A$3:$EX$360,(O$3-1979)*4+O$1+2,FALSE)</f>
        <v>4970</v>
      </c>
      <c r="P31" s="11">
        <f>VLOOKUP($E31,Data!$A$3:$EX$360,(P$3-1979)*4+P$1+2,FALSE)</f>
        <v>4970</v>
      </c>
      <c r="Q31" s="11">
        <f>VLOOKUP($E31,Data!$A$3:$EX$360,(Q$3-1979)*4+Q$1+2,FALSE)</f>
        <v>4970</v>
      </c>
      <c r="R31" s="11">
        <f>VLOOKUP($E31,Data!$A$3:$EX$360,(R$3-1979)*4+R$1+2,FALSE)</f>
        <v>4850</v>
      </c>
      <c r="S31" s="11">
        <f>VLOOKUP($E31,Data!$A$3:$EX$360,(S$3-1979)*4+S$1+2,FALSE)</f>
        <v>4820</v>
      </c>
      <c r="T31" s="11">
        <f>VLOOKUP($E31,Data!$A$3:$EX$360,(T$3-1979)*4+T$1+2,FALSE)</f>
        <v>4790</v>
      </c>
      <c r="U31" s="11">
        <f>VLOOKUP($E31,Data!$A$3:$EX$360,(U$3-1979)*4+U$1+2,FALSE)</f>
        <v>0</v>
      </c>
      <c r="V31" s="11">
        <f>VLOOKUP($E31,Data!$A$3:$EX$360,(V$3-1979)*4+V$1+2,FALSE)</f>
        <v>0</v>
      </c>
      <c r="W31" s="11">
        <f>VLOOKUP($E31,Data!$A$3:$EX$360,(W$3-1979)*4+W$1+2,FALSE)</f>
        <v>0</v>
      </c>
      <c r="X31" s="11">
        <f>VLOOKUP($E31,Data!$A$3:$EX$360,(X$3-1979)*4+X$1+2,FALSE)</f>
        <v>0</v>
      </c>
      <c r="Y31" s="11">
        <f>VLOOKUP($E31,Data!$A$3:$EX$360,(Y$3-1979)*4+Y$1+2,FALSE)</f>
        <v>0</v>
      </c>
      <c r="Z31" s="11">
        <f>VLOOKUP($E31,Data!$A$3:$EX$360,(Z$3-1979)*4+Z$1+2,FALSE)</f>
        <v>0</v>
      </c>
      <c r="AA31" s="11">
        <f>VLOOKUP($E31,Data!$A$3:$EX$360,(AA$3-1979)*4+AA$1+2,FALSE)</f>
        <v>0</v>
      </c>
      <c r="AB31" s="11">
        <f>VLOOKUP($E31,Data!$A$3:$EX$360,(AB$3-1979)*4+AB$1+2,FALSE)</f>
        <v>0</v>
      </c>
      <c r="AC31" s="11">
        <f>VLOOKUP($E31,Data!$A$3:$EX$360,(AC$3-1979)*4+AC$1+2,FALSE)</f>
        <v>0</v>
      </c>
      <c r="AD31" s="11">
        <f>VLOOKUP($E31,Data!$A$3:$EX$360,(AD$3-1979)*4+AD$1+2,FALSE)</f>
        <v>0</v>
      </c>
      <c r="AE31" s="11">
        <f>VLOOKUP($E31,Data!$A$3:$EX$360,(AE$3-1979)*4+AE$1+2,FALSE)</f>
        <v>0</v>
      </c>
      <c r="AF31" s="11">
        <f>VLOOKUP($E31,Data!$A$3:$EX$360,(AF$3-1979)*4+AF$1+2,FALSE)</f>
        <v>0</v>
      </c>
      <c r="AG31" s="11">
        <f>VLOOKUP($E31,Data!$A$3:$EX$360,(AG$3-1979)*4+AG$1+2,FALSE)</f>
        <v>0</v>
      </c>
      <c r="AH31" s="11">
        <f>VLOOKUP($E31,Data!$A$3:$EX$360,(AH$3-1979)*4+AH$1+2,FALSE)</f>
        <v>0</v>
      </c>
      <c r="AI31" s="11">
        <f>VLOOKUP($E31,Data!$A$3:$EX$360,(AI$3-1979)*4+AI$1+2,FALSE)</f>
        <v>0</v>
      </c>
      <c r="AJ31" s="11">
        <f>VLOOKUP($E31,Data!$A$3:$EX$360,(AJ$3-1979)*4+AJ$1+2,FALSE)</f>
        <v>0</v>
      </c>
      <c r="AK31" s="11">
        <f>VLOOKUP($E31,Data!$A$3:$EX$360,(AK$3-1979)*4+AK$1+2,FALSE)</f>
        <v>0</v>
      </c>
      <c r="AL31" s="11">
        <f>VLOOKUP($E31,Data!$A$3:$EX$360,(AL$3-1979)*4+AL$1+2,FALSE)</f>
        <v>0</v>
      </c>
      <c r="AM31" s="11">
        <f>VLOOKUP($E31,Data!$A$3:$EX$360,(AM$3-1979)*4+AM$1+2,FALSE)</f>
        <v>0</v>
      </c>
      <c r="AN31" s="11">
        <f>VLOOKUP($E31,Data!$A$3:$EX$360,(AN$3-1979)*4+AN$1+2,FALSE)</f>
        <v>0</v>
      </c>
      <c r="AO31" s="11">
        <f>VLOOKUP($E31,Data!$A$3:$EX$360,(AO$3-1979)*4+AO$1+2,FALSE)</f>
        <v>0</v>
      </c>
      <c r="AP31" s="11">
        <f>VLOOKUP($E31,Data!$A$3:$EX$360,(AP$3-1979)*4+AP$1+2,FALSE)</f>
        <v>0</v>
      </c>
      <c r="AQ31" s="4">
        <f>VLOOKUP($E31,Data!$A$3:$EX$360,(AQ$3-1979)*4+AQ$1+2,FALSE)</f>
        <v>0</v>
      </c>
    </row>
    <row r="32" spans="2:43" outlineLevel="3">
      <c r="B32" s="4" t="s">
        <v>736</v>
      </c>
      <c r="C32" s="4" t="str">
        <f>D33</f>
        <v>U.S. Government Loans</v>
      </c>
      <c r="D32" s="31" t="s">
        <v>46</v>
      </c>
      <c r="E32" s="4" t="s">
        <v>183</v>
      </c>
      <c r="F32" s="4">
        <f>VLOOKUP($E32,Data!$A$3:$EX$360,(F$3-1979)*4+F$1+2,FALSE)</f>
        <v>0</v>
      </c>
      <c r="G32" s="11">
        <f>VLOOKUP($E32,Data!$A$3:$EX$360,(G$3-1979)*4+G$1+2,FALSE)</f>
        <v>0</v>
      </c>
      <c r="H32" s="11">
        <f>VLOOKUP($E32,Data!$A$3:$EX$360,(H$3-1979)*4+H$1+2,FALSE)</f>
        <v>0</v>
      </c>
      <c r="I32" s="11">
        <f>VLOOKUP($E32,Data!$A$3:$EX$360,(I$3-1979)*4+I$1+2,FALSE)</f>
        <v>0</v>
      </c>
      <c r="J32" s="11">
        <f>VLOOKUP($E32,Data!$A$3:$EX$360,(J$3-1979)*4+J$1+2,FALSE)</f>
        <v>0</v>
      </c>
      <c r="K32" s="11">
        <f>VLOOKUP($E32,Data!$A$3:$EX$360,(K$3-1979)*4+K$1+2,FALSE)</f>
        <v>0</v>
      </c>
      <c r="L32" s="11">
        <f>VLOOKUP($E32,Data!$A$3:$EX$360,(L$3-1979)*4+L$1+2,FALSE)</f>
        <v>0</v>
      </c>
      <c r="M32" s="11">
        <f>VLOOKUP($E32,Data!$A$3:$EX$360,(M$3-1979)*4+M$1+2,FALSE)</f>
        <v>0</v>
      </c>
      <c r="N32" s="11">
        <f>VLOOKUP($E32,Data!$A$3:$EX$360,(N$3-1979)*4+N$1+2,FALSE)</f>
        <v>0</v>
      </c>
      <c r="O32" s="11">
        <f>VLOOKUP($E32,Data!$A$3:$EX$360,(O$3-1979)*4+O$1+2,FALSE)</f>
        <v>0</v>
      </c>
      <c r="P32" s="11">
        <f>VLOOKUP($E32,Data!$A$3:$EX$360,(P$3-1979)*4+P$1+2,FALSE)</f>
        <v>0</v>
      </c>
      <c r="Q32" s="11">
        <f>VLOOKUP($E32,Data!$A$3:$EX$360,(Q$3-1979)*4+Q$1+2,FALSE)</f>
        <v>0</v>
      </c>
      <c r="R32" s="11">
        <f>VLOOKUP($E32,Data!$A$3:$EX$360,(R$3-1979)*4+R$1+2,FALSE)</f>
        <v>0</v>
      </c>
      <c r="S32" s="11">
        <f>VLOOKUP($E32,Data!$A$3:$EX$360,(S$3-1979)*4+S$1+2,FALSE)</f>
        <v>0</v>
      </c>
      <c r="T32" s="11">
        <f>VLOOKUP($E32,Data!$A$3:$EX$360,(T$3-1979)*4+T$1+2,FALSE)</f>
        <v>0</v>
      </c>
      <c r="U32" s="11">
        <f>VLOOKUP($E32,Data!$A$3:$EX$360,(U$3-1979)*4+U$1+2,FALSE)</f>
        <v>0</v>
      </c>
      <c r="V32" s="11">
        <f>VLOOKUP($E32,Data!$A$3:$EX$360,(V$3-1979)*4+V$1+2,FALSE)</f>
        <v>0</v>
      </c>
      <c r="W32" s="11">
        <f>VLOOKUP($E32,Data!$A$3:$EX$360,(W$3-1979)*4+W$1+2,FALSE)</f>
        <v>0</v>
      </c>
      <c r="X32" s="11">
        <f>VLOOKUP($E32,Data!$A$3:$EX$360,(X$3-1979)*4+X$1+2,FALSE)</f>
        <v>0</v>
      </c>
      <c r="Y32" s="11">
        <f>VLOOKUP($E32,Data!$A$3:$EX$360,(Y$3-1979)*4+Y$1+2,FALSE)</f>
        <v>0</v>
      </c>
      <c r="Z32" s="11">
        <f>VLOOKUP($E32,Data!$A$3:$EX$360,(Z$3-1979)*4+Z$1+2,FALSE)</f>
        <v>0</v>
      </c>
      <c r="AA32" s="11">
        <f>VLOOKUP($E32,Data!$A$3:$EX$360,(AA$3-1979)*4+AA$1+2,FALSE)</f>
        <v>0</v>
      </c>
      <c r="AB32" s="11">
        <f>VLOOKUP($E32,Data!$A$3:$EX$360,(AB$3-1979)*4+AB$1+2,FALSE)</f>
        <v>0</v>
      </c>
      <c r="AC32" s="11">
        <f>VLOOKUP($E32,Data!$A$3:$EX$360,(AC$3-1979)*4+AC$1+2,FALSE)</f>
        <v>0</v>
      </c>
      <c r="AD32" s="11">
        <f>VLOOKUP($E32,Data!$A$3:$EX$360,(AD$3-1979)*4+AD$1+2,FALSE)</f>
        <v>0</v>
      </c>
      <c r="AE32" s="11">
        <f>VLOOKUP($E32,Data!$A$3:$EX$360,(AE$3-1979)*4+AE$1+2,FALSE)</f>
        <v>0</v>
      </c>
      <c r="AF32" s="11">
        <f>VLOOKUP($E32,Data!$A$3:$EX$360,(AF$3-1979)*4+AF$1+2,FALSE)</f>
        <v>0</v>
      </c>
      <c r="AG32" s="11">
        <f>VLOOKUP($E32,Data!$A$3:$EX$360,(AG$3-1979)*4+AG$1+2,FALSE)</f>
        <v>0</v>
      </c>
      <c r="AH32" s="11">
        <f>VLOOKUP($E32,Data!$A$3:$EX$360,(AH$3-1979)*4+AH$1+2,FALSE)</f>
        <v>0</v>
      </c>
      <c r="AI32" s="11">
        <f>VLOOKUP($E32,Data!$A$3:$EX$360,(AI$3-1979)*4+AI$1+2,FALSE)</f>
        <v>0</v>
      </c>
      <c r="AJ32" s="11">
        <f>VLOOKUP($E32,Data!$A$3:$EX$360,(AJ$3-1979)*4+AJ$1+2,FALSE)</f>
        <v>0</v>
      </c>
      <c r="AK32" s="11">
        <f>VLOOKUP($E32,Data!$A$3:$EX$360,(AK$3-1979)*4+AK$1+2,FALSE)</f>
        <v>0</v>
      </c>
      <c r="AL32" s="11">
        <f>VLOOKUP($E32,Data!$A$3:$EX$360,(AL$3-1979)*4+AL$1+2,FALSE)</f>
        <v>0</v>
      </c>
      <c r="AM32" s="11">
        <f>VLOOKUP($E32,Data!$A$3:$EX$360,(AM$3-1979)*4+AM$1+2,FALSE)</f>
        <v>0</v>
      </c>
      <c r="AN32" s="11">
        <f>VLOOKUP($E32,Data!$A$3:$EX$360,(AN$3-1979)*4+AN$1+2,FALSE)</f>
        <v>0</v>
      </c>
      <c r="AO32" s="11">
        <f>VLOOKUP($E32,Data!$A$3:$EX$360,(AO$3-1979)*4+AO$1+2,FALSE)</f>
        <v>0</v>
      </c>
      <c r="AP32" s="11">
        <f>VLOOKUP($E32,Data!$A$3:$EX$360,(AP$3-1979)*4+AP$1+2,FALSE)</f>
        <v>0</v>
      </c>
      <c r="AQ32" s="4">
        <f>VLOOKUP($E32,Data!$A$3:$EX$360,(AQ$3-1979)*4+AQ$1+2,FALSE)</f>
        <v>0</v>
      </c>
    </row>
    <row r="33" spans="2:43" outlineLevel="2">
      <c r="B33" s="4" t="s">
        <v>736</v>
      </c>
      <c r="C33" s="4" t="str">
        <f>D34</f>
        <v>Short-Term</v>
      </c>
      <c r="D33" s="30" t="s">
        <v>34</v>
      </c>
      <c r="E33" s="4" t="s">
        <v>179</v>
      </c>
      <c r="F33" s="4">
        <f>VLOOKUP($E33,Data!$A$3:$EX$360,(F$3-1979)*4+F$1+2,FALSE)</f>
        <v>101502</v>
      </c>
      <c r="G33" s="11">
        <f>VLOOKUP($E33,Data!$A$3:$EX$360,(G$3-1979)*4+G$1+2,FALSE)</f>
        <v>118536</v>
      </c>
      <c r="H33" s="11">
        <f>VLOOKUP($E33,Data!$A$3:$EX$360,(H$3-1979)*4+H$1+2,FALSE)</f>
        <v>138370</v>
      </c>
      <c r="I33" s="11">
        <f>VLOOKUP($E33,Data!$A$3:$EX$360,(I$3-1979)*4+I$1+2,FALSE)</f>
        <v>153834</v>
      </c>
      <c r="J33" s="11">
        <f>VLOOKUP($E33,Data!$A$3:$EX$360,(J$3-1979)*4+J$1+2,FALSE)</f>
        <v>162055</v>
      </c>
      <c r="K33" s="11">
        <f>VLOOKUP($E33,Data!$A$3:$EX$360,(K$3-1979)*4+K$1+2,FALSE)</f>
        <v>171581</v>
      </c>
      <c r="L33" s="11">
        <f>VLOOKUP($E33,Data!$A$3:$EX$360,(L$3-1979)*4+L$1+2,FALSE)</f>
        <v>197268</v>
      </c>
      <c r="M33" s="11">
        <f>VLOOKUP($E33,Data!$A$3:$EX$360,(M$3-1979)*4+M$1+2,FALSE)</f>
        <v>202260</v>
      </c>
      <c r="N33" s="11">
        <f>VLOOKUP($E33,Data!$A$3:$EX$360,(N$3-1979)*4+N$1+2,FALSE)</f>
        <v>191926</v>
      </c>
      <c r="O33" s="11">
        <f>VLOOKUP($E33,Data!$A$3:$EX$360,(O$3-1979)*4+O$1+2,FALSE)</f>
        <v>182034</v>
      </c>
      <c r="P33" s="11">
        <f>VLOOKUP($E33,Data!$A$3:$EX$360,(P$3-1979)*4+P$1+2,FALSE)</f>
        <v>160850</v>
      </c>
      <c r="Q33" s="11">
        <f>VLOOKUP($E33,Data!$A$3:$EX$360,(Q$3-1979)*4+Q$1+2,FALSE)</f>
        <v>164117</v>
      </c>
      <c r="R33" s="11">
        <f>VLOOKUP($E33,Data!$A$3:$EX$360,(R$3-1979)*4+R$1+2,FALSE)</f>
        <v>151639</v>
      </c>
      <c r="S33" s="11">
        <f>VLOOKUP($E33,Data!$A$3:$EX$360,(S$3-1979)*4+S$1+2,FALSE)</f>
        <v>151172</v>
      </c>
      <c r="T33" s="11">
        <f>VLOOKUP($E33,Data!$A$3:$EX$360,(T$3-1979)*4+T$1+2,FALSE)</f>
        <v>148013</v>
      </c>
      <c r="U33" s="11">
        <f>VLOOKUP($E33,Data!$A$3:$EX$360,(U$3-1979)*4+U$1+2,FALSE)</f>
        <v>133718</v>
      </c>
      <c r="V33" s="11">
        <f>VLOOKUP($E33,Data!$A$3:$EX$360,(V$3-1979)*4+V$1+2,FALSE)</f>
        <v>141798</v>
      </c>
      <c r="W33" s="11">
        <f>VLOOKUP($E33,Data!$A$3:$EX$360,(W$3-1979)*4+W$1+2,FALSE)</f>
        <v>136744</v>
      </c>
      <c r="X33" s="11">
        <f>VLOOKUP($E33,Data!$A$3:$EX$360,(X$3-1979)*4+X$1+2,FALSE)</f>
        <v>139585</v>
      </c>
      <c r="Y33" s="11">
        <f>VLOOKUP($E33,Data!$A$3:$EX$360,(Y$3-1979)*4+Y$1+2,FALSE)</f>
        <v>137862</v>
      </c>
      <c r="Z33" s="11">
        <f>VLOOKUP($E33,Data!$A$3:$EX$360,(Z$3-1979)*4+Z$1+2,FALSE)</f>
        <v>136199</v>
      </c>
      <c r="AA33" s="11">
        <f>VLOOKUP($E33,Data!$A$3:$EX$360,(AA$3-1979)*4+AA$1+2,FALSE)</f>
        <v>127377</v>
      </c>
      <c r="AB33" s="11">
        <f>VLOOKUP($E33,Data!$A$3:$EX$360,(AB$3-1979)*4+AB$1+2,FALSE)</f>
        <v>122407</v>
      </c>
      <c r="AC33" s="11">
        <f>VLOOKUP($E33,Data!$A$3:$EX$360,(AC$3-1979)*4+AC$1+2,FALSE)</f>
        <v>118775</v>
      </c>
      <c r="AD33" s="11">
        <f>VLOOKUP($E33,Data!$A$3:$EX$360,(AD$3-1979)*4+AD$1+2,FALSE)</f>
        <v>116466</v>
      </c>
      <c r="AE33" s="11">
        <f>VLOOKUP($E33,Data!$A$3:$EX$360,(AE$3-1979)*4+AE$1+2,FALSE)</f>
        <v>114504</v>
      </c>
      <c r="AF33" s="11">
        <f>VLOOKUP($E33,Data!$A$3:$EX$360,(AF$3-1979)*4+AF$1+2,FALSE)</f>
        <v>104151</v>
      </c>
      <c r="AG33" s="11">
        <f>VLOOKUP($E33,Data!$A$3:$EX$360,(AG$3-1979)*4+AG$1+2,FALSE)</f>
        <v>103509</v>
      </c>
      <c r="AH33" s="11">
        <f>VLOOKUP($E33,Data!$A$3:$EX$360,(AH$3-1979)*4+AH$1+2,FALSE)</f>
        <v>104228</v>
      </c>
      <c r="AI33" s="11">
        <f>VLOOKUP($E33,Data!$A$3:$EX$360,(AI$3-1979)*4+AI$1+2,FALSE)</f>
        <v>103482</v>
      </c>
      <c r="AJ33" s="11">
        <f>VLOOKUP($E33,Data!$A$3:$EX$360,(AJ$3-1979)*4+AJ$1+2,FALSE)</f>
        <v>171086</v>
      </c>
      <c r="AK33" s="11">
        <f>VLOOKUP($E33,Data!$A$3:$EX$360,(AK$3-1979)*4+AK$1+2,FALSE)</f>
        <v>179095</v>
      </c>
      <c r="AL33" s="11">
        <f>VLOOKUP($E33,Data!$A$3:$EX$360,(AL$3-1979)*4+AL$1+2,FALSE)</f>
        <v>179733</v>
      </c>
      <c r="AM33" s="11">
        <f>VLOOKUP($E33,Data!$A$3:$EX$360,(AM$3-1979)*4+AM$1+2,FALSE)</f>
        <v>186448</v>
      </c>
      <c r="AN33" s="11">
        <f>VLOOKUP($E33,Data!$A$3:$EX$360,(AN$3-1979)*4+AN$1+2,FALSE)</f>
        <v>192329</v>
      </c>
      <c r="AO33" s="11">
        <f>VLOOKUP($E33,Data!$A$3:$EX$360,(AO$3-1979)*4+AO$1+2,FALSE)</f>
        <v>195750</v>
      </c>
      <c r="AP33" s="11">
        <f>VLOOKUP($E33,Data!$A$3:$EX$360,(AP$3-1979)*4+AP$1+2,FALSE)</f>
        <v>194530</v>
      </c>
      <c r="AQ33" s="4">
        <f>VLOOKUP($E33,Data!$A$3:$EX$360,(AQ$3-1979)*4+AQ$1+2,FALSE)</f>
        <v>200636</v>
      </c>
    </row>
    <row r="34" spans="2:43" outlineLevel="2" collapsed="1">
      <c r="B34" s="4" t="s">
        <v>736</v>
      </c>
      <c r="C34" s="4" t="str">
        <f>D37</f>
        <v>Loans</v>
      </c>
      <c r="D34" s="8" t="s">
        <v>17</v>
      </c>
      <c r="E34" s="4" t="s">
        <v>138</v>
      </c>
      <c r="F34" s="4">
        <f>VLOOKUP($E34,Data!$A$3:$EX$360,(F$3-1979)*4+F$1+2,FALSE)</f>
        <v>102597</v>
      </c>
      <c r="G34" s="11">
        <f>VLOOKUP($E34,Data!$A$3:$EX$360,(G$3-1979)*4+G$1+2,FALSE)</f>
        <v>119728</v>
      </c>
      <c r="H34" s="11">
        <f>VLOOKUP($E34,Data!$A$3:$EX$360,(H$3-1979)*4+H$1+2,FALSE)</f>
        <v>139632</v>
      </c>
      <c r="I34" s="11">
        <f>VLOOKUP($E34,Data!$A$3:$EX$360,(I$3-1979)*4+I$1+2,FALSE)</f>
        <v>155072</v>
      </c>
      <c r="J34" s="11">
        <f>VLOOKUP($E34,Data!$A$3:$EX$360,(J$3-1979)*4+J$1+2,FALSE)</f>
        <v>163245</v>
      </c>
      <c r="K34" s="11">
        <f>VLOOKUP($E34,Data!$A$3:$EX$360,(K$3-1979)*4+K$1+2,FALSE)</f>
        <v>172729</v>
      </c>
      <c r="L34" s="11">
        <f>VLOOKUP($E34,Data!$A$3:$EX$360,(L$3-1979)*4+L$1+2,FALSE)</f>
        <v>198378</v>
      </c>
      <c r="M34" s="11">
        <f>VLOOKUP($E34,Data!$A$3:$EX$360,(M$3-1979)*4+M$1+2,FALSE)</f>
        <v>203499</v>
      </c>
      <c r="N34" s="11">
        <f>VLOOKUP($E34,Data!$A$3:$EX$360,(N$3-1979)*4+N$1+2,FALSE)</f>
        <v>193494</v>
      </c>
      <c r="O34" s="11">
        <f>VLOOKUP($E34,Data!$A$3:$EX$360,(O$3-1979)*4+O$1+2,FALSE)</f>
        <v>183054</v>
      </c>
      <c r="P34" s="11">
        <f>VLOOKUP($E34,Data!$A$3:$EX$360,(P$3-1979)*4+P$1+2,FALSE)</f>
        <v>161859</v>
      </c>
      <c r="Q34" s="11">
        <f>VLOOKUP($E34,Data!$A$3:$EX$360,(Q$3-1979)*4+Q$1+2,FALSE)</f>
        <v>165100</v>
      </c>
      <c r="R34" s="11">
        <f>VLOOKUP($E34,Data!$A$3:$EX$360,(R$3-1979)*4+R$1+2,FALSE)</f>
        <v>152609</v>
      </c>
      <c r="S34" s="11">
        <f>VLOOKUP($E34,Data!$A$3:$EX$360,(S$3-1979)*4+S$1+2,FALSE)</f>
        <v>152109</v>
      </c>
      <c r="T34" s="11">
        <f>VLOOKUP($E34,Data!$A$3:$EX$360,(T$3-1979)*4+T$1+2,FALSE)</f>
        <v>148906</v>
      </c>
      <c r="U34" s="11">
        <f>VLOOKUP($E34,Data!$A$3:$EX$360,(U$3-1979)*4+U$1+2,FALSE)</f>
        <v>134598</v>
      </c>
      <c r="V34" s="11">
        <f>VLOOKUP($E34,Data!$A$3:$EX$360,(V$3-1979)*4+V$1+2,FALSE)</f>
        <v>142717</v>
      </c>
      <c r="W34" s="11">
        <f>VLOOKUP($E34,Data!$A$3:$EX$360,(W$3-1979)*4+W$1+2,FALSE)</f>
        <v>137690</v>
      </c>
      <c r="X34" s="11">
        <f>VLOOKUP($E34,Data!$A$3:$EX$360,(X$3-1979)*4+X$1+2,FALSE)</f>
        <v>140537</v>
      </c>
      <c r="Y34" s="11">
        <f>VLOOKUP($E34,Data!$A$3:$EX$360,(Y$3-1979)*4+Y$1+2,FALSE)</f>
        <v>138804</v>
      </c>
      <c r="Z34" s="11">
        <f>VLOOKUP($E34,Data!$A$3:$EX$360,(Z$3-1979)*4+Z$1+2,FALSE)</f>
        <v>137125</v>
      </c>
      <c r="AA34" s="11">
        <f>VLOOKUP($E34,Data!$A$3:$EX$360,(AA$3-1979)*4+AA$1+2,FALSE)</f>
        <v>128288</v>
      </c>
      <c r="AB34" s="11">
        <f>VLOOKUP($E34,Data!$A$3:$EX$360,(AB$3-1979)*4+AB$1+2,FALSE)</f>
        <v>123286</v>
      </c>
      <c r="AC34" s="11">
        <f>VLOOKUP($E34,Data!$A$3:$EX$360,(AC$3-1979)*4+AC$1+2,FALSE)</f>
        <v>119603</v>
      </c>
      <c r="AD34" s="11">
        <f>VLOOKUP($E34,Data!$A$3:$EX$360,(AD$3-1979)*4+AD$1+2,FALSE)</f>
        <v>117237</v>
      </c>
      <c r="AE34" s="11">
        <f>VLOOKUP($E34,Data!$A$3:$EX$360,(AE$3-1979)*4+AE$1+2,FALSE)</f>
        <v>115222</v>
      </c>
      <c r="AF34" s="11">
        <f>VLOOKUP($E34,Data!$A$3:$EX$360,(AF$3-1979)*4+AF$1+2,FALSE)</f>
        <v>104826</v>
      </c>
      <c r="AG34" s="11">
        <f>VLOOKUP($E34,Data!$A$3:$EX$360,(AG$3-1979)*4+AG$1+2,FALSE)</f>
        <v>104151</v>
      </c>
      <c r="AH34" s="11">
        <f>VLOOKUP($E34,Data!$A$3:$EX$360,(AH$3-1979)*4+AH$1+2,FALSE)</f>
        <v>104837</v>
      </c>
      <c r="AI34" s="11">
        <f>VLOOKUP($E34,Data!$A$3:$EX$360,(AI$3-1979)*4+AI$1+2,FALSE)</f>
        <v>104056</v>
      </c>
      <c r="AJ34" s="11">
        <f>VLOOKUP($E34,Data!$A$3:$EX$360,(AJ$3-1979)*4+AJ$1+2,FALSE)</f>
        <v>171627</v>
      </c>
      <c r="AK34" s="11">
        <f>VLOOKUP($E34,Data!$A$3:$EX$360,(AK$3-1979)*4+AK$1+2,FALSE)</f>
        <v>179601</v>
      </c>
      <c r="AL34" s="11">
        <f>VLOOKUP($E34,Data!$A$3:$EX$360,(AL$3-1979)*4+AL$1+2,FALSE)</f>
        <v>180198</v>
      </c>
      <c r="AM34" s="11">
        <f>VLOOKUP($E34,Data!$A$3:$EX$360,(AM$3-1979)*4+AM$1+2,FALSE)</f>
        <v>186874</v>
      </c>
      <c r="AN34" s="11">
        <f>VLOOKUP($E34,Data!$A$3:$EX$360,(AN$3-1979)*4+AN$1+2,FALSE)</f>
        <v>192713</v>
      </c>
      <c r="AO34" s="11">
        <f>VLOOKUP($E34,Data!$A$3:$EX$360,(AO$3-1979)*4+AO$1+2,FALSE)</f>
        <v>196095</v>
      </c>
      <c r="AP34" s="11">
        <f>VLOOKUP($E34,Data!$A$3:$EX$360,(AP$3-1979)*4+AP$1+2,FALSE)</f>
        <v>194838</v>
      </c>
      <c r="AQ34" s="4">
        <f>VLOOKUP($E34,Data!$A$3:$EX$360,(AQ$3-1979)*4+AQ$1+2,FALSE)</f>
        <v>200906</v>
      </c>
    </row>
    <row r="35" spans="2:43" outlineLevel="2">
      <c r="B35" s="4" t="s">
        <v>736</v>
      </c>
      <c r="C35" s="4" t="str">
        <f>D37</f>
        <v>Loans</v>
      </c>
      <c r="D35" s="8" t="s">
        <v>16</v>
      </c>
      <c r="E35" s="4" t="s">
        <v>139</v>
      </c>
      <c r="F35" s="4">
        <f>VLOOKUP($E35,Data!$A$3:$EX$360,(F$3-1979)*4+F$1+2,FALSE)</f>
        <v>33210</v>
      </c>
      <c r="G35" s="11">
        <f>VLOOKUP($E35,Data!$A$3:$EX$360,(G$3-1979)*4+G$1+2,FALSE)</f>
        <v>40406</v>
      </c>
      <c r="H35" s="11">
        <f>VLOOKUP($E35,Data!$A$3:$EX$360,(H$3-1979)*4+H$1+2,FALSE)</f>
        <v>45719</v>
      </c>
      <c r="I35" s="11">
        <f>VLOOKUP($E35,Data!$A$3:$EX$360,(I$3-1979)*4+I$1+2,FALSE)</f>
        <v>48564</v>
      </c>
      <c r="J35" s="11">
        <f>VLOOKUP($E35,Data!$A$3:$EX$360,(J$3-1979)*4+J$1+2,FALSE)</f>
        <v>50098</v>
      </c>
      <c r="K35" s="11">
        <f>VLOOKUP($E35,Data!$A$3:$EX$360,(K$3-1979)*4+K$1+2,FALSE)</f>
        <v>49885</v>
      </c>
      <c r="L35" s="11">
        <f>VLOOKUP($E35,Data!$A$3:$EX$360,(L$3-1979)*4+L$1+2,FALSE)</f>
        <v>52741</v>
      </c>
      <c r="M35" s="11">
        <f>VLOOKUP($E35,Data!$A$3:$EX$360,(M$3-1979)*4+M$1+2,FALSE)</f>
        <v>53135</v>
      </c>
      <c r="N35" s="11">
        <f>VLOOKUP($E35,Data!$A$3:$EX$360,(N$3-1979)*4+N$1+2,FALSE)</f>
        <v>48766</v>
      </c>
      <c r="O35" s="11">
        <f>VLOOKUP($E35,Data!$A$3:$EX$360,(O$3-1979)*4+O$1+2,FALSE)</f>
        <v>47566</v>
      </c>
      <c r="P35" s="11">
        <f>VLOOKUP($E35,Data!$A$3:$EX$360,(P$3-1979)*4+P$1+2,FALSE)</f>
        <v>47164</v>
      </c>
      <c r="Q35" s="11">
        <f>VLOOKUP($E35,Data!$A$3:$EX$360,(Q$3-1979)*4+Q$1+2,FALSE)</f>
        <v>79028</v>
      </c>
      <c r="R35" s="11">
        <f>VLOOKUP($E35,Data!$A$3:$EX$360,(R$3-1979)*4+R$1+2,FALSE)</f>
        <v>103706</v>
      </c>
      <c r="S35" s="11">
        <f>VLOOKUP($E35,Data!$A$3:$EX$360,(S$3-1979)*4+S$1+2,FALSE)</f>
        <v>90565</v>
      </c>
      <c r="T35" s="11">
        <f>VLOOKUP($E35,Data!$A$3:$EX$360,(T$3-1979)*4+T$1+2,FALSE)</f>
        <v>73189</v>
      </c>
      <c r="U35" s="11">
        <f>VLOOKUP($E35,Data!$A$3:$EX$360,(U$3-1979)*4+U$1+2,FALSE)</f>
        <v>76693</v>
      </c>
      <c r="V35" s="11">
        <f>VLOOKUP($E35,Data!$A$3:$EX$360,(V$3-1979)*4+V$1+2,FALSE)</f>
        <v>61300</v>
      </c>
      <c r="W35" s="11">
        <f>VLOOKUP($E35,Data!$A$3:$EX$360,(W$3-1979)*4+W$1+2,FALSE)</f>
        <v>52230</v>
      </c>
      <c r="X35" s="11">
        <f>VLOOKUP($E35,Data!$A$3:$EX$360,(X$3-1979)*4+X$1+2,FALSE)</f>
        <v>46268</v>
      </c>
      <c r="Y35" s="11">
        <f>VLOOKUP($E35,Data!$A$3:$EX$360,(Y$3-1979)*4+Y$1+2,FALSE)</f>
        <v>44800</v>
      </c>
      <c r="Z35" s="11">
        <f>VLOOKUP($E35,Data!$A$3:$EX$360,(Z$3-1979)*4+Z$1+2,FALSE)</f>
        <v>77763</v>
      </c>
      <c r="AA35" s="11">
        <f>VLOOKUP($E35,Data!$A$3:$EX$360,(AA$3-1979)*4+AA$1+2,FALSE)</f>
        <v>75266</v>
      </c>
      <c r="AB35" s="11">
        <f>VLOOKUP($E35,Data!$A$3:$EX$360,(AB$3-1979)*4+AB$1+2,FALSE)</f>
        <v>74079</v>
      </c>
      <c r="AC35" s="11">
        <f>VLOOKUP($E35,Data!$A$3:$EX$360,(AC$3-1979)*4+AC$1+2,FALSE)</f>
        <v>73796</v>
      </c>
      <c r="AD35" s="11">
        <f>VLOOKUP($E35,Data!$A$3:$EX$360,(AD$3-1979)*4+AD$1+2,FALSE)</f>
        <v>72339</v>
      </c>
      <c r="AE35" s="11">
        <f>VLOOKUP($E35,Data!$A$3:$EX$360,(AE$3-1979)*4+AE$1+2,FALSE)</f>
        <v>73275</v>
      </c>
      <c r="AF35" s="11">
        <f>VLOOKUP($E35,Data!$A$3:$EX$360,(AF$3-1979)*4+AF$1+2,FALSE)</f>
        <v>75566</v>
      </c>
      <c r="AG35" s="11">
        <f>VLOOKUP($E35,Data!$A$3:$EX$360,(AG$3-1979)*4+AG$1+2,FALSE)</f>
        <v>79639</v>
      </c>
      <c r="AH35" s="11">
        <f>VLOOKUP($E35,Data!$A$3:$EX$360,(AH$3-1979)*4+AH$1+2,FALSE)</f>
        <v>81880</v>
      </c>
      <c r="AI35" s="11">
        <f>VLOOKUP($E35,Data!$A$3:$EX$360,(AI$3-1979)*4+AI$1+2,FALSE)</f>
        <v>88869</v>
      </c>
      <c r="AJ35" s="11">
        <f>VLOOKUP($E35,Data!$A$3:$EX$360,(AJ$3-1979)*4+AJ$1+2,FALSE)</f>
        <v>109945</v>
      </c>
      <c r="AK35" s="11">
        <f>VLOOKUP($E35,Data!$A$3:$EX$360,(AK$3-1979)*4+AK$1+2,FALSE)</f>
        <v>106564</v>
      </c>
      <c r="AL35" s="11">
        <f>VLOOKUP($E35,Data!$A$3:$EX$360,(AL$3-1979)*4+AL$1+2,FALSE)</f>
        <v>108932</v>
      </c>
      <c r="AM35" s="11">
        <f>VLOOKUP($E35,Data!$A$3:$EX$360,(AM$3-1979)*4+AM$1+2,FALSE)</f>
        <v>112547</v>
      </c>
      <c r="AN35" s="11">
        <f>VLOOKUP($E35,Data!$A$3:$EX$360,(AN$3-1979)*4+AN$1+2,FALSE)</f>
        <v>114104</v>
      </c>
      <c r="AO35" s="11">
        <f>VLOOKUP($E35,Data!$A$3:$EX$360,(AO$3-1979)*4+AO$1+2,FALSE)</f>
        <v>117271</v>
      </c>
      <c r="AP35" s="11">
        <f>VLOOKUP($E35,Data!$A$3:$EX$360,(AP$3-1979)*4+AP$1+2,FALSE)</f>
        <v>116943</v>
      </c>
      <c r="AQ35" s="4">
        <f>VLOOKUP($E35,Data!$A$3:$EX$360,(AQ$3-1979)*4+AQ$1+2,FALSE)</f>
        <v>117493</v>
      </c>
    </row>
    <row r="36" spans="2:43" outlineLevel="2">
      <c r="B36" s="4" t="s">
        <v>736</v>
      </c>
      <c r="C36" s="4" t="str">
        <f>D37</f>
        <v>Loans</v>
      </c>
      <c r="D36" s="33" t="s">
        <v>48</v>
      </c>
      <c r="E36" s="4" t="s">
        <v>140</v>
      </c>
      <c r="F36" s="4">
        <f>VLOOKUP($E36,Data!$A$3:$EX$360,(F$3-1979)*4+F$1+2,FALSE)</f>
        <v>0</v>
      </c>
      <c r="G36" s="11">
        <f>VLOOKUP($E36,Data!$A$3:$EX$360,(G$3-1979)*4+G$1+2,FALSE)</f>
        <v>0</v>
      </c>
      <c r="H36" s="11">
        <f>VLOOKUP($E36,Data!$A$3:$EX$360,(H$3-1979)*4+H$1+2,FALSE)</f>
        <v>0</v>
      </c>
      <c r="I36" s="11">
        <f>VLOOKUP($E36,Data!$A$3:$EX$360,(I$3-1979)*4+I$1+2,FALSE)</f>
        <v>0</v>
      </c>
      <c r="J36" s="11">
        <f>VLOOKUP($E36,Data!$A$3:$EX$360,(J$3-1979)*4+J$1+2,FALSE)</f>
        <v>0</v>
      </c>
      <c r="K36" s="11">
        <f>VLOOKUP($E36,Data!$A$3:$EX$360,(K$3-1979)*4+K$1+2,FALSE)</f>
        <v>0</v>
      </c>
      <c r="L36" s="11">
        <f>VLOOKUP($E36,Data!$A$3:$EX$360,(L$3-1979)*4+L$1+2,FALSE)</f>
        <v>0</v>
      </c>
      <c r="M36" s="11">
        <f>VLOOKUP($E36,Data!$A$3:$EX$360,(M$3-1979)*4+M$1+2,FALSE)</f>
        <v>0</v>
      </c>
      <c r="N36" s="11">
        <f>VLOOKUP($E36,Data!$A$3:$EX$360,(N$3-1979)*4+N$1+2,FALSE)</f>
        <v>0</v>
      </c>
      <c r="O36" s="11">
        <f>VLOOKUP($E36,Data!$A$3:$EX$360,(O$3-1979)*4+O$1+2,FALSE)</f>
        <v>0</v>
      </c>
      <c r="P36" s="11">
        <f>VLOOKUP($E36,Data!$A$3:$EX$360,(P$3-1979)*4+P$1+2,FALSE)</f>
        <v>0</v>
      </c>
      <c r="Q36" s="11">
        <f>VLOOKUP($E36,Data!$A$3:$EX$360,(Q$3-1979)*4+Q$1+2,FALSE)</f>
        <v>0</v>
      </c>
      <c r="R36" s="11">
        <f>VLOOKUP($E36,Data!$A$3:$EX$360,(R$3-1979)*4+R$1+2,FALSE)</f>
        <v>0</v>
      </c>
      <c r="S36" s="11">
        <f>VLOOKUP($E36,Data!$A$3:$EX$360,(S$3-1979)*4+S$1+2,FALSE)</f>
        <v>0</v>
      </c>
      <c r="T36" s="11">
        <f>VLOOKUP($E36,Data!$A$3:$EX$360,(T$3-1979)*4+T$1+2,FALSE)</f>
        <v>0</v>
      </c>
      <c r="U36" s="11">
        <f>VLOOKUP($E36,Data!$A$3:$EX$360,(U$3-1979)*4+U$1+2,FALSE)</f>
        <v>558</v>
      </c>
      <c r="V36" s="11">
        <f>VLOOKUP($E36,Data!$A$3:$EX$360,(V$3-1979)*4+V$1+2,FALSE)</f>
        <v>7166</v>
      </c>
      <c r="W36" s="11">
        <f>VLOOKUP($E36,Data!$A$3:$EX$360,(W$3-1979)*4+W$1+2,FALSE)</f>
        <v>15529</v>
      </c>
      <c r="X36" s="11">
        <f>VLOOKUP($E36,Data!$A$3:$EX$360,(X$3-1979)*4+X$1+2,FALSE)</f>
        <v>25614</v>
      </c>
      <c r="Y36" s="11">
        <f>VLOOKUP($E36,Data!$A$3:$EX$360,(Y$3-1979)*4+Y$1+2,FALSE)</f>
        <v>36992</v>
      </c>
      <c r="Z36" s="11">
        <f>VLOOKUP($E36,Data!$A$3:$EX$360,(Z$3-1979)*4+Z$1+2,FALSE)</f>
        <v>46457</v>
      </c>
      <c r="AA36" s="11">
        <f>VLOOKUP($E36,Data!$A$3:$EX$360,(AA$3-1979)*4+AA$1+2,FALSE)</f>
        <v>58542</v>
      </c>
      <c r="AB36" s="11">
        <f>VLOOKUP($E36,Data!$A$3:$EX$360,(AB$3-1979)*4+AB$1+2,FALSE)</f>
        <v>70765</v>
      </c>
      <c r="AC36" s="11">
        <f>VLOOKUP($E36,Data!$A$3:$EX$360,(AC$3-1979)*4+AC$1+2,FALSE)</f>
        <v>80449</v>
      </c>
      <c r="AD36" s="11">
        <f>VLOOKUP($E36,Data!$A$3:$EX$360,(AD$3-1979)*4+AD$1+2,FALSE)</f>
        <v>83311</v>
      </c>
      <c r="AE36" s="11">
        <f>VLOOKUP($E36,Data!$A$3:$EX$360,(AE$3-1979)*4+AE$1+2,FALSE)</f>
        <v>87140</v>
      </c>
      <c r="AF36" s="11">
        <f>VLOOKUP($E36,Data!$A$3:$EX$360,(AF$3-1979)*4+AF$1+2,FALSE)</f>
        <v>91715</v>
      </c>
      <c r="AG36" s="11">
        <f>VLOOKUP($E36,Data!$A$3:$EX$360,(AG$3-1979)*4+AG$1+2,FALSE)</f>
        <v>110459</v>
      </c>
      <c r="AH36" s="11">
        <f>VLOOKUP($E36,Data!$A$3:$EX$360,(AH$3-1979)*4+AH$1+2,FALSE)</f>
        <v>115000</v>
      </c>
      <c r="AI36" s="11">
        <f>VLOOKUP($E36,Data!$A$3:$EX$360,(AI$3-1979)*4+AI$1+2,FALSE)</f>
        <v>131000</v>
      </c>
      <c r="AJ36" s="11">
        <f>VLOOKUP($E36,Data!$A$3:$EX$360,(AJ$3-1979)*4+AJ$1+2,FALSE)</f>
        <v>183213</v>
      </c>
      <c r="AK36" s="11">
        <f>VLOOKUP($E36,Data!$A$3:$EX$360,(AK$3-1979)*4+AK$1+2,FALSE)</f>
        <v>323981</v>
      </c>
      <c r="AL36" s="11">
        <f>VLOOKUP($E36,Data!$A$3:$EX$360,(AL$3-1979)*4+AL$1+2,FALSE)</f>
        <v>472791</v>
      </c>
      <c r="AM36" s="11">
        <f>VLOOKUP($E36,Data!$A$3:$EX$360,(AM$3-1979)*4+AM$1+2,FALSE)</f>
        <v>602207</v>
      </c>
      <c r="AN36" s="11">
        <f>VLOOKUP($E36,Data!$A$3:$EX$360,(AN$3-1979)*4+AN$1+2,FALSE)</f>
        <v>720074</v>
      </c>
      <c r="AO36" s="11">
        <f>VLOOKUP($E36,Data!$A$3:$EX$360,(AO$3-1979)*4+AO$1+2,FALSE)</f>
        <v>833020</v>
      </c>
      <c r="AP36" s="11">
        <f>VLOOKUP($E36,Data!$A$3:$EX$360,(AP$3-1979)*4+AP$1+2,FALSE)</f>
        <v>936547</v>
      </c>
      <c r="AQ36" s="4">
        <f>VLOOKUP($E36,Data!$A$3:$EX$360,(AQ$3-1979)*4+AQ$1+2,FALSE)</f>
        <v>1038685</v>
      </c>
    </row>
    <row r="37" spans="2:43" outlineLevel="1">
      <c r="B37" s="4" t="s">
        <v>736</v>
      </c>
      <c r="C37" s="4" t="str">
        <f>D49</f>
        <v>Financial Assets</v>
      </c>
      <c r="D37" s="7" t="s">
        <v>15</v>
      </c>
      <c r="E37" s="4" t="s">
        <v>137</v>
      </c>
      <c r="F37" s="4">
        <f>VLOOKUP($E37,Data!$A$3:$EX$360,(F$3-1979)*4+F$1+2,FALSE)</f>
        <v>135807</v>
      </c>
      <c r="G37" s="11">
        <f>VLOOKUP($E37,Data!$A$3:$EX$360,(G$3-1979)*4+G$1+2,FALSE)</f>
        <v>160134</v>
      </c>
      <c r="H37" s="11">
        <f>VLOOKUP($E37,Data!$A$3:$EX$360,(H$3-1979)*4+H$1+2,FALSE)</f>
        <v>185351</v>
      </c>
      <c r="I37" s="11">
        <f>VLOOKUP($E37,Data!$A$3:$EX$360,(I$3-1979)*4+I$1+2,FALSE)</f>
        <v>203636</v>
      </c>
      <c r="J37" s="11">
        <f>VLOOKUP($E37,Data!$A$3:$EX$360,(J$3-1979)*4+J$1+2,FALSE)</f>
        <v>213343</v>
      </c>
      <c r="K37" s="11">
        <f>VLOOKUP($E37,Data!$A$3:$EX$360,(K$3-1979)*4+K$1+2,FALSE)</f>
        <v>222614</v>
      </c>
      <c r="L37" s="11">
        <f>VLOOKUP($E37,Data!$A$3:$EX$360,(L$3-1979)*4+L$1+2,FALSE)</f>
        <v>251119</v>
      </c>
      <c r="M37" s="11">
        <f>VLOOKUP($E37,Data!$A$3:$EX$360,(M$3-1979)*4+M$1+2,FALSE)</f>
        <v>256634</v>
      </c>
      <c r="N37" s="11">
        <f>VLOOKUP($E37,Data!$A$3:$EX$360,(N$3-1979)*4+N$1+2,FALSE)</f>
        <v>242260</v>
      </c>
      <c r="O37" s="11">
        <f>VLOOKUP($E37,Data!$A$3:$EX$360,(O$3-1979)*4+O$1+2,FALSE)</f>
        <v>230620</v>
      </c>
      <c r="P37" s="11">
        <f>VLOOKUP($E37,Data!$A$3:$EX$360,(P$3-1979)*4+P$1+2,FALSE)</f>
        <v>209023</v>
      </c>
      <c r="Q37" s="11">
        <f>VLOOKUP($E37,Data!$A$3:$EX$360,(Q$3-1979)*4+Q$1+2,FALSE)</f>
        <v>244128</v>
      </c>
      <c r="R37" s="11">
        <f>VLOOKUP($E37,Data!$A$3:$EX$360,(R$3-1979)*4+R$1+2,FALSE)</f>
        <v>256315</v>
      </c>
      <c r="S37" s="11">
        <f>VLOOKUP($E37,Data!$A$3:$EX$360,(S$3-1979)*4+S$1+2,FALSE)</f>
        <v>242674</v>
      </c>
      <c r="T37" s="11">
        <f>VLOOKUP($E37,Data!$A$3:$EX$360,(T$3-1979)*4+T$1+2,FALSE)</f>
        <v>222095</v>
      </c>
      <c r="U37" s="11">
        <f>VLOOKUP($E37,Data!$A$3:$EX$360,(U$3-1979)*4+U$1+2,FALSE)</f>
        <v>211849</v>
      </c>
      <c r="V37" s="11">
        <f>VLOOKUP($E37,Data!$A$3:$EX$360,(V$3-1979)*4+V$1+2,FALSE)</f>
        <v>211183</v>
      </c>
      <c r="W37" s="11">
        <f>VLOOKUP($E37,Data!$A$3:$EX$360,(W$3-1979)*4+W$1+2,FALSE)</f>
        <v>205449</v>
      </c>
      <c r="X37" s="11">
        <f>VLOOKUP($E37,Data!$A$3:$EX$360,(X$3-1979)*4+X$1+2,FALSE)</f>
        <v>212419</v>
      </c>
      <c r="Y37" s="11">
        <f>VLOOKUP($E37,Data!$A$3:$EX$360,(Y$3-1979)*4+Y$1+2,FALSE)</f>
        <v>220596</v>
      </c>
      <c r="Z37" s="11">
        <f>VLOOKUP($E37,Data!$A$3:$EX$360,(Z$3-1979)*4+Z$1+2,FALSE)</f>
        <v>261345</v>
      </c>
      <c r="AA37" s="11">
        <f>VLOOKUP($E37,Data!$A$3:$EX$360,(AA$3-1979)*4+AA$1+2,FALSE)</f>
        <v>262096</v>
      </c>
      <c r="AB37" s="11">
        <f>VLOOKUP($E37,Data!$A$3:$EX$360,(AB$3-1979)*4+AB$1+2,FALSE)</f>
        <v>268130</v>
      </c>
      <c r="AC37" s="11">
        <f>VLOOKUP($E37,Data!$A$3:$EX$360,(AC$3-1979)*4+AC$1+2,FALSE)</f>
        <v>273848</v>
      </c>
      <c r="AD37" s="11">
        <f>VLOOKUP($E37,Data!$A$3:$EX$360,(AD$3-1979)*4+AD$1+2,FALSE)</f>
        <v>272887</v>
      </c>
      <c r="AE37" s="11">
        <f>VLOOKUP($E37,Data!$A$3:$EX$360,(AE$3-1979)*4+AE$1+2,FALSE)</f>
        <v>275637</v>
      </c>
      <c r="AF37" s="11">
        <f>VLOOKUP($E37,Data!$A$3:$EX$360,(AF$3-1979)*4+AF$1+2,FALSE)</f>
        <v>272107</v>
      </c>
      <c r="AG37" s="11">
        <f>VLOOKUP($E37,Data!$A$3:$EX$360,(AG$3-1979)*4+AG$1+2,FALSE)</f>
        <v>294249</v>
      </c>
      <c r="AH37" s="11">
        <f>VLOOKUP($E37,Data!$A$3:$EX$360,(AH$3-1979)*4+AH$1+2,FALSE)</f>
        <v>301717</v>
      </c>
      <c r="AI37" s="11">
        <f>VLOOKUP($E37,Data!$A$3:$EX$360,(AI$3-1979)*4+AI$1+2,FALSE)</f>
        <v>323925</v>
      </c>
      <c r="AJ37" s="11">
        <f>VLOOKUP($E37,Data!$A$3:$EX$360,(AJ$3-1979)*4+AJ$1+2,FALSE)</f>
        <v>464785</v>
      </c>
      <c r="AK37" s="11">
        <f>VLOOKUP($E37,Data!$A$3:$EX$360,(AK$3-1979)*4+AK$1+2,FALSE)</f>
        <v>610146</v>
      </c>
      <c r="AL37" s="11">
        <f>VLOOKUP($E37,Data!$A$3:$EX$360,(AL$3-1979)*4+AL$1+2,FALSE)</f>
        <v>761921</v>
      </c>
      <c r="AM37" s="11">
        <f>VLOOKUP($E37,Data!$A$3:$EX$360,(AM$3-1979)*4+AM$1+2,FALSE)</f>
        <v>901628</v>
      </c>
      <c r="AN37" s="11">
        <f>VLOOKUP($E37,Data!$A$3:$EX$360,(AN$3-1979)*4+AN$1+2,FALSE)</f>
        <v>1026891</v>
      </c>
      <c r="AO37" s="11">
        <f>VLOOKUP($E37,Data!$A$3:$EX$360,(AO$3-1979)*4+AO$1+2,FALSE)</f>
        <v>1146386</v>
      </c>
      <c r="AP37" s="11">
        <f>VLOOKUP($E37,Data!$A$3:$EX$360,(AP$3-1979)*4+AP$1+2,FALSE)</f>
        <v>1248328</v>
      </c>
      <c r="AQ37" s="4">
        <f>VLOOKUP($E37,Data!$A$3:$EX$360,(AQ$3-1979)*4+AQ$1+2,FALSE)</f>
        <v>1357084</v>
      </c>
    </row>
    <row r="38" spans="2:43" outlineLevel="2">
      <c r="B38" s="4" t="s">
        <v>736</v>
      </c>
      <c r="C38" s="4" t="str">
        <f>D43</f>
        <v>Corporate equities</v>
      </c>
      <c r="D38" s="33" t="s">
        <v>164</v>
      </c>
      <c r="E38" s="4" t="s">
        <v>174</v>
      </c>
      <c r="F38" s="4">
        <f>VLOOKUP($E38,Data!$A$3:$EX$360,(F$3-1979)*4+F$1+2,FALSE)</f>
        <v>0</v>
      </c>
      <c r="G38" s="11">
        <f>VLOOKUP($E38,Data!$A$3:$EX$360,(G$3-1979)*4+G$1+2,FALSE)</f>
        <v>0</v>
      </c>
      <c r="H38" s="11">
        <f>VLOOKUP($E38,Data!$A$3:$EX$360,(H$3-1979)*4+H$1+2,FALSE)</f>
        <v>0</v>
      </c>
      <c r="I38" s="11">
        <f>VLOOKUP($E38,Data!$A$3:$EX$360,(I$3-1979)*4+I$1+2,FALSE)</f>
        <v>0</v>
      </c>
      <c r="J38" s="11">
        <f>VLOOKUP($E38,Data!$A$3:$EX$360,(J$3-1979)*4+J$1+2,FALSE)</f>
        <v>0</v>
      </c>
      <c r="K38" s="11">
        <f>VLOOKUP($E38,Data!$A$3:$EX$360,(K$3-1979)*4+K$1+2,FALSE)</f>
        <v>0</v>
      </c>
      <c r="L38" s="11">
        <f>VLOOKUP($E38,Data!$A$3:$EX$360,(L$3-1979)*4+L$1+2,FALSE)</f>
        <v>0</v>
      </c>
      <c r="M38" s="11">
        <f>VLOOKUP($E38,Data!$A$3:$EX$360,(M$3-1979)*4+M$1+2,FALSE)</f>
        <v>0</v>
      </c>
      <c r="N38" s="11">
        <f>VLOOKUP($E38,Data!$A$3:$EX$360,(N$3-1979)*4+N$1+2,FALSE)</f>
        <v>0</v>
      </c>
      <c r="O38" s="11">
        <f>VLOOKUP($E38,Data!$A$3:$EX$360,(O$3-1979)*4+O$1+2,FALSE)</f>
        <v>0</v>
      </c>
      <c r="P38" s="11">
        <f>VLOOKUP($E38,Data!$A$3:$EX$360,(P$3-1979)*4+P$1+2,FALSE)</f>
        <v>0</v>
      </c>
      <c r="Q38" s="11">
        <f>VLOOKUP($E38,Data!$A$3:$EX$360,(Q$3-1979)*4+Q$1+2,FALSE)</f>
        <v>0</v>
      </c>
      <c r="R38" s="11">
        <f>VLOOKUP($E38,Data!$A$3:$EX$360,(R$3-1979)*4+R$1+2,FALSE)</f>
        <v>0</v>
      </c>
      <c r="S38" s="11">
        <f>VLOOKUP($E38,Data!$A$3:$EX$360,(S$3-1979)*4+S$1+2,FALSE)</f>
        <v>0</v>
      </c>
      <c r="T38" s="11">
        <f>VLOOKUP($E38,Data!$A$3:$EX$360,(T$3-1979)*4+T$1+2,FALSE)</f>
        <v>0</v>
      </c>
      <c r="U38" s="11">
        <f>VLOOKUP($E38,Data!$A$3:$EX$360,(U$3-1979)*4+U$1+2,FALSE)</f>
        <v>0</v>
      </c>
      <c r="V38" s="11">
        <f>VLOOKUP($E38,Data!$A$3:$EX$360,(V$3-1979)*4+V$1+2,FALSE)</f>
        <v>0</v>
      </c>
      <c r="W38" s="11">
        <f>VLOOKUP($E38,Data!$A$3:$EX$360,(W$3-1979)*4+W$1+2,FALSE)</f>
        <v>0</v>
      </c>
      <c r="X38" s="11">
        <f>VLOOKUP($E38,Data!$A$3:$EX$360,(X$3-1979)*4+X$1+2,FALSE)</f>
        <v>0</v>
      </c>
      <c r="Y38" s="11">
        <f>VLOOKUP($E38,Data!$A$3:$EX$360,(Y$3-1979)*4+Y$1+2,FALSE)</f>
        <v>0</v>
      </c>
      <c r="Z38" s="11">
        <f>VLOOKUP($E38,Data!$A$3:$EX$360,(Z$3-1979)*4+Z$1+2,FALSE)</f>
        <v>0</v>
      </c>
      <c r="AA38" s="11">
        <f>VLOOKUP($E38,Data!$A$3:$EX$360,(AA$3-1979)*4+AA$1+2,FALSE)</f>
        <v>0</v>
      </c>
      <c r="AB38" s="11">
        <f>VLOOKUP($E38,Data!$A$3:$EX$360,(AB$3-1979)*4+AB$1+2,FALSE)</f>
        <v>0</v>
      </c>
      <c r="AC38" s="11">
        <f>VLOOKUP($E38,Data!$A$3:$EX$360,(AC$3-1979)*4+AC$1+2,FALSE)</f>
        <v>0</v>
      </c>
      <c r="AD38" s="11">
        <f>VLOOKUP($E38,Data!$A$3:$EX$360,(AD$3-1979)*4+AD$1+2,FALSE)</f>
        <v>0</v>
      </c>
      <c r="AE38" s="11">
        <f>VLOOKUP($E38,Data!$A$3:$EX$360,(AE$3-1979)*4+AE$1+2,FALSE)</f>
        <v>0</v>
      </c>
      <c r="AF38" s="11">
        <f>VLOOKUP($E38,Data!$A$3:$EX$360,(AF$3-1979)*4+AF$1+2,FALSE)</f>
        <v>0</v>
      </c>
      <c r="AG38" s="11">
        <f>VLOOKUP($E38,Data!$A$3:$EX$360,(AG$3-1979)*4+AG$1+2,FALSE)</f>
        <v>0</v>
      </c>
      <c r="AH38" s="11">
        <f>VLOOKUP($E38,Data!$A$3:$EX$360,(AH$3-1979)*4+AH$1+2,FALSE)</f>
        <v>0</v>
      </c>
      <c r="AI38" s="11">
        <f>VLOOKUP($E38,Data!$A$3:$EX$360,(AI$3-1979)*4+AI$1+2,FALSE)</f>
        <v>0</v>
      </c>
      <c r="AJ38" s="11">
        <f>VLOOKUP($E38,Data!$A$3:$EX$360,(AJ$3-1979)*4+AJ$1+2,FALSE)</f>
        <v>130221</v>
      </c>
      <c r="AK38" s="11">
        <f>VLOOKUP($E38,Data!$A$3:$EX$360,(AK$3-1979)*4+AK$1+2,FALSE)</f>
        <v>22124</v>
      </c>
      <c r="AL38" s="11">
        <f>VLOOKUP($E38,Data!$A$3:$EX$360,(AL$3-1979)*4+AL$1+2,FALSE)</f>
        <v>17339</v>
      </c>
      <c r="AM38" s="11">
        <f>VLOOKUP($E38,Data!$A$3:$EX$360,(AM$3-1979)*4+AM$1+2,FALSE)</f>
        <v>8670</v>
      </c>
      <c r="AN38" s="11">
        <f>VLOOKUP($E38,Data!$A$3:$EX$360,(AN$3-1979)*4+AN$1+2,FALSE)</f>
        <v>2370</v>
      </c>
      <c r="AO38" s="11">
        <f>VLOOKUP($E38,Data!$A$3:$EX$360,(AO$3-1979)*4+AO$1+2,FALSE)</f>
        <v>620</v>
      </c>
      <c r="AP38" s="11">
        <f>VLOOKUP($E38,Data!$A$3:$EX$360,(AP$3-1979)*4+AP$1+2,FALSE)</f>
        <v>260</v>
      </c>
      <c r="AQ38" s="4">
        <f>VLOOKUP($E38,Data!$A$3:$EX$360,(AQ$3-1979)*4+AQ$1+2,FALSE)</f>
        <v>200</v>
      </c>
    </row>
    <row r="39" spans="2:43" outlineLevel="2">
      <c r="B39" s="4" t="s">
        <v>736</v>
      </c>
      <c r="C39" s="4" t="str">
        <f>D43</f>
        <v>Corporate equities</v>
      </c>
      <c r="D39" s="33" t="s">
        <v>165</v>
      </c>
      <c r="E39" s="4" t="s">
        <v>175</v>
      </c>
      <c r="F39" s="4">
        <f>VLOOKUP($E39,Data!$A$3:$EX$360,(F$3-1979)*4+F$1+2,FALSE)</f>
        <v>0</v>
      </c>
      <c r="G39" s="11">
        <f>VLOOKUP($E39,Data!$A$3:$EX$360,(G$3-1979)*4+G$1+2,FALSE)</f>
        <v>0</v>
      </c>
      <c r="H39" s="11">
        <f>VLOOKUP($E39,Data!$A$3:$EX$360,(H$3-1979)*4+H$1+2,FALSE)</f>
        <v>0</v>
      </c>
      <c r="I39" s="11">
        <f>VLOOKUP($E39,Data!$A$3:$EX$360,(I$3-1979)*4+I$1+2,FALSE)</f>
        <v>0</v>
      </c>
      <c r="J39" s="11">
        <f>VLOOKUP($E39,Data!$A$3:$EX$360,(J$3-1979)*4+J$1+2,FALSE)</f>
        <v>0</v>
      </c>
      <c r="K39" s="11">
        <f>VLOOKUP($E39,Data!$A$3:$EX$360,(K$3-1979)*4+K$1+2,FALSE)</f>
        <v>0</v>
      </c>
      <c r="L39" s="11">
        <f>VLOOKUP($E39,Data!$A$3:$EX$360,(L$3-1979)*4+L$1+2,FALSE)</f>
        <v>0</v>
      </c>
      <c r="M39" s="11">
        <f>VLOOKUP($E39,Data!$A$3:$EX$360,(M$3-1979)*4+M$1+2,FALSE)</f>
        <v>0</v>
      </c>
      <c r="N39" s="11">
        <f>VLOOKUP($E39,Data!$A$3:$EX$360,(N$3-1979)*4+N$1+2,FALSE)</f>
        <v>0</v>
      </c>
      <c r="O39" s="11">
        <f>VLOOKUP($E39,Data!$A$3:$EX$360,(O$3-1979)*4+O$1+2,FALSE)</f>
        <v>0</v>
      </c>
      <c r="P39" s="11">
        <f>VLOOKUP($E39,Data!$A$3:$EX$360,(P$3-1979)*4+P$1+2,FALSE)</f>
        <v>0</v>
      </c>
      <c r="Q39" s="11">
        <f>VLOOKUP($E39,Data!$A$3:$EX$360,(Q$3-1979)*4+Q$1+2,FALSE)</f>
        <v>0</v>
      </c>
      <c r="R39" s="11">
        <f>VLOOKUP($E39,Data!$A$3:$EX$360,(R$3-1979)*4+R$1+2,FALSE)</f>
        <v>0</v>
      </c>
      <c r="S39" s="11">
        <f>VLOOKUP($E39,Data!$A$3:$EX$360,(S$3-1979)*4+S$1+2,FALSE)</f>
        <v>0</v>
      </c>
      <c r="T39" s="11">
        <f>VLOOKUP($E39,Data!$A$3:$EX$360,(T$3-1979)*4+T$1+2,FALSE)</f>
        <v>0</v>
      </c>
      <c r="U39" s="11">
        <f>VLOOKUP($E39,Data!$A$3:$EX$360,(U$3-1979)*4+U$1+2,FALSE)</f>
        <v>0</v>
      </c>
      <c r="V39" s="11">
        <f>VLOOKUP($E39,Data!$A$3:$EX$360,(V$3-1979)*4+V$1+2,FALSE)</f>
        <v>0</v>
      </c>
      <c r="W39" s="11">
        <f>VLOOKUP($E39,Data!$A$3:$EX$360,(W$3-1979)*4+W$1+2,FALSE)</f>
        <v>0</v>
      </c>
      <c r="X39" s="11">
        <f>VLOOKUP($E39,Data!$A$3:$EX$360,(X$3-1979)*4+X$1+2,FALSE)</f>
        <v>0</v>
      </c>
      <c r="Y39" s="11">
        <f>VLOOKUP($E39,Data!$A$3:$EX$360,(Y$3-1979)*4+Y$1+2,FALSE)</f>
        <v>0</v>
      </c>
      <c r="Z39" s="11">
        <f>VLOOKUP($E39,Data!$A$3:$EX$360,(Z$3-1979)*4+Z$1+2,FALSE)</f>
        <v>0</v>
      </c>
      <c r="AA39" s="11">
        <f>VLOOKUP($E39,Data!$A$3:$EX$360,(AA$3-1979)*4+AA$1+2,FALSE)</f>
        <v>0</v>
      </c>
      <c r="AB39" s="11">
        <f>VLOOKUP($E39,Data!$A$3:$EX$360,(AB$3-1979)*4+AB$1+2,FALSE)</f>
        <v>0</v>
      </c>
      <c r="AC39" s="11">
        <f>VLOOKUP($E39,Data!$A$3:$EX$360,(AC$3-1979)*4+AC$1+2,FALSE)</f>
        <v>0</v>
      </c>
      <c r="AD39" s="11">
        <f>VLOOKUP($E39,Data!$A$3:$EX$360,(AD$3-1979)*4+AD$1+2,FALSE)</f>
        <v>0</v>
      </c>
      <c r="AE39" s="11">
        <f>VLOOKUP($E39,Data!$A$3:$EX$360,(AE$3-1979)*4+AE$1+2,FALSE)</f>
        <v>0</v>
      </c>
      <c r="AF39" s="11">
        <f>VLOOKUP($E39,Data!$A$3:$EX$360,(AF$3-1979)*4+AF$1+2,FALSE)</f>
        <v>0</v>
      </c>
      <c r="AG39" s="11">
        <f>VLOOKUP($E39,Data!$A$3:$EX$360,(AG$3-1979)*4+AG$1+2,FALSE)</f>
        <v>0</v>
      </c>
      <c r="AH39" s="11">
        <f>VLOOKUP($E39,Data!$A$3:$EX$360,(AH$3-1979)*4+AH$1+2,FALSE)</f>
        <v>0</v>
      </c>
      <c r="AI39" s="11">
        <f>VLOOKUP($E39,Data!$A$3:$EX$360,(AI$3-1979)*4+AI$1+2,FALSE)</f>
        <v>0</v>
      </c>
      <c r="AJ39" s="11">
        <f>VLOOKUP($E39,Data!$A$3:$EX$360,(AJ$3-1979)*4+AJ$1+2,FALSE)</f>
        <v>11781</v>
      </c>
      <c r="AK39" s="11">
        <f>VLOOKUP($E39,Data!$A$3:$EX$360,(AK$3-1979)*4+AK$1+2,FALSE)</f>
        <v>11825</v>
      </c>
      <c r="AL39" s="11">
        <f>VLOOKUP($E39,Data!$A$3:$EX$360,(AL$3-1979)*4+AL$1+2,FALSE)</f>
        <v>17419</v>
      </c>
      <c r="AM39" s="11">
        <f>VLOOKUP($E39,Data!$A$3:$EX$360,(AM$3-1979)*4+AM$1+2,FALSE)</f>
        <v>7811</v>
      </c>
      <c r="AN39" s="11">
        <f>VLOOKUP($E39,Data!$A$3:$EX$360,(AN$3-1979)*4+AN$1+2,FALSE)</f>
        <v>7811</v>
      </c>
      <c r="AO39" s="11">
        <f>VLOOKUP($E39,Data!$A$3:$EX$360,(AO$3-1979)*4+AO$1+2,FALSE)</f>
        <v>7811</v>
      </c>
      <c r="AP39" s="11">
        <f>VLOOKUP($E39,Data!$A$3:$EX$360,(AP$3-1979)*4+AP$1+2,FALSE)</f>
        <v>7811</v>
      </c>
      <c r="AQ39" s="4">
        <f>VLOOKUP($E39,Data!$A$3:$EX$360,(AQ$3-1979)*4+AQ$1+2,FALSE)</f>
        <v>7811</v>
      </c>
    </row>
    <row r="40" spans="2:43" outlineLevel="2">
      <c r="B40" s="4" t="s">
        <v>736</v>
      </c>
      <c r="C40" s="4" t="str">
        <f>D43</f>
        <v>Corporate equities</v>
      </c>
      <c r="D40" s="33" t="s">
        <v>166</v>
      </c>
      <c r="E40" s="4" t="s">
        <v>176</v>
      </c>
      <c r="F40" s="4">
        <f>VLOOKUP($E40,Data!$A$3:$EX$360,(F$3-1979)*4+F$1+2,FALSE)</f>
        <v>0</v>
      </c>
      <c r="G40" s="11">
        <f>VLOOKUP($E40,Data!$A$3:$EX$360,(G$3-1979)*4+G$1+2,FALSE)</f>
        <v>0</v>
      </c>
      <c r="H40" s="11">
        <f>VLOOKUP($E40,Data!$A$3:$EX$360,(H$3-1979)*4+H$1+2,FALSE)</f>
        <v>0</v>
      </c>
      <c r="I40" s="11">
        <f>VLOOKUP($E40,Data!$A$3:$EX$360,(I$3-1979)*4+I$1+2,FALSE)</f>
        <v>0</v>
      </c>
      <c r="J40" s="11">
        <f>VLOOKUP($E40,Data!$A$3:$EX$360,(J$3-1979)*4+J$1+2,FALSE)</f>
        <v>0</v>
      </c>
      <c r="K40" s="11">
        <f>VLOOKUP($E40,Data!$A$3:$EX$360,(K$3-1979)*4+K$1+2,FALSE)</f>
        <v>0</v>
      </c>
      <c r="L40" s="11">
        <f>VLOOKUP($E40,Data!$A$3:$EX$360,(L$3-1979)*4+L$1+2,FALSE)</f>
        <v>0</v>
      </c>
      <c r="M40" s="11">
        <f>VLOOKUP($E40,Data!$A$3:$EX$360,(M$3-1979)*4+M$1+2,FALSE)</f>
        <v>0</v>
      </c>
      <c r="N40" s="11">
        <f>VLOOKUP($E40,Data!$A$3:$EX$360,(N$3-1979)*4+N$1+2,FALSE)</f>
        <v>0</v>
      </c>
      <c r="O40" s="11">
        <f>VLOOKUP($E40,Data!$A$3:$EX$360,(O$3-1979)*4+O$1+2,FALSE)</f>
        <v>0</v>
      </c>
      <c r="P40" s="11">
        <f>VLOOKUP($E40,Data!$A$3:$EX$360,(P$3-1979)*4+P$1+2,FALSE)</f>
        <v>0</v>
      </c>
      <c r="Q40" s="11">
        <f>VLOOKUP($E40,Data!$A$3:$EX$360,(Q$3-1979)*4+Q$1+2,FALSE)</f>
        <v>0</v>
      </c>
      <c r="R40" s="11">
        <f>VLOOKUP($E40,Data!$A$3:$EX$360,(R$3-1979)*4+R$1+2,FALSE)</f>
        <v>0</v>
      </c>
      <c r="S40" s="11">
        <f>VLOOKUP($E40,Data!$A$3:$EX$360,(S$3-1979)*4+S$1+2,FALSE)</f>
        <v>0</v>
      </c>
      <c r="T40" s="11">
        <f>VLOOKUP($E40,Data!$A$3:$EX$360,(T$3-1979)*4+T$1+2,FALSE)</f>
        <v>0</v>
      </c>
      <c r="U40" s="11">
        <f>VLOOKUP($E40,Data!$A$3:$EX$360,(U$3-1979)*4+U$1+2,FALSE)</f>
        <v>0</v>
      </c>
      <c r="V40" s="11">
        <f>VLOOKUP($E40,Data!$A$3:$EX$360,(V$3-1979)*4+V$1+2,FALSE)</f>
        <v>0</v>
      </c>
      <c r="W40" s="11">
        <f>VLOOKUP($E40,Data!$A$3:$EX$360,(W$3-1979)*4+W$1+2,FALSE)</f>
        <v>0</v>
      </c>
      <c r="X40" s="11">
        <f>VLOOKUP($E40,Data!$A$3:$EX$360,(X$3-1979)*4+X$1+2,FALSE)</f>
        <v>0</v>
      </c>
      <c r="Y40" s="11">
        <f>VLOOKUP($E40,Data!$A$3:$EX$360,(Y$3-1979)*4+Y$1+2,FALSE)</f>
        <v>0</v>
      </c>
      <c r="Z40" s="11">
        <f>VLOOKUP($E40,Data!$A$3:$EX$360,(Z$3-1979)*4+Z$1+2,FALSE)</f>
        <v>0</v>
      </c>
      <c r="AA40" s="11">
        <f>VLOOKUP($E40,Data!$A$3:$EX$360,(AA$3-1979)*4+AA$1+2,FALSE)</f>
        <v>0</v>
      </c>
      <c r="AB40" s="11">
        <f>VLOOKUP($E40,Data!$A$3:$EX$360,(AB$3-1979)*4+AB$1+2,FALSE)</f>
        <v>0</v>
      </c>
      <c r="AC40" s="11">
        <f>VLOOKUP($E40,Data!$A$3:$EX$360,(AC$3-1979)*4+AC$1+2,FALSE)</f>
        <v>0</v>
      </c>
      <c r="AD40" s="11">
        <f>VLOOKUP($E40,Data!$A$3:$EX$360,(AD$3-1979)*4+AD$1+2,FALSE)</f>
        <v>0</v>
      </c>
      <c r="AE40" s="11">
        <f>VLOOKUP($E40,Data!$A$3:$EX$360,(AE$3-1979)*4+AE$1+2,FALSE)</f>
        <v>0</v>
      </c>
      <c r="AF40" s="11">
        <f>VLOOKUP($E40,Data!$A$3:$EX$360,(AF$3-1979)*4+AF$1+2,FALSE)</f>
        <v>0</v>
      </c>
      <c r="AG40" s="11">
        <f>VLOOKUP($E40,Data!$A$3:$EX$360,(AG$3-1979)*4+AG$1+2,FALSE)</f>
        <v>0</v>
      </c>
      <c r="AH40" s="11">
        <f>VLOOKUP($E40,Data!$A$3:$EX$360,(AH$3-1979)*4+AH$1+2,FALSE)</f>
        <v>0</v>
      </c>
      <c r="AI40" s="11">
        <f>VLOOKUP($E40,Data!$A$3:$EX$360,(AI$3-1979)*4+AI$1+2,FALSE)</f>
        <v>0</v>
      </c>
      <c r="AJ40" s="11">
        <f>VLOOKUP($E40,Data!$A$3:$EX$360,(AJ$3-1979)*4+AJ$1+2,FALSE)</f>
        <v>1761</v>
      </c>
      <c r="AK40" s="11">
        <f>VLOOKUP($E40,Data!$A$3:$EX$360,(AK$3-1979)*4+AK$1+2,FALSE)</f>
        <v>263</v>
      </c>
      <c r="AL40" s="11">
        <f>VLOOKUP($E40,Data!$A$3:$EX$360,(AL$3-1979)*4+AL$1+2,FALSE)</f>
        <v>0</v>
      </c>
      <c r="AM40" s="11">
        <f>VLOOKUP($E40,Data!$A$3:$EX$360,(AM$3-1979)*4+AM$1+2,FALSE)</f>
        <v>0</v>
      </c>
      <c r="AN40" s="11">
        <f>VLOOKUP($E40,Data!$A$3:$EX$360,(AN$3-1979)*4+AN$1+2,FALSE)</f>
        <v>0</v>
      </c>
      <c r="AO40" s="11">
        <f>VLOOKUP($E40,Data!$A$3:$EX$360,(AO$3-1979)*4+AO$1+2,FALSE)</f>
        <v>0</v>
      </c>
      <c r="AP40" s="11">
        <f>VLOOKUP($E40,Data!$A$3:$EX$360,(AP$3-1979)*4+AP$1+2,FALSE)</f>
        <v>0</v>
      </c>
      <c r="AQ40" s="4">
        <f>VLOOKUP($E40,Data!$A$3:$EX$360,(AQ$3-1979)*4+AQ$1+2,FALSE)</f>
        <v>0</v>
      </c>
    </row>
    <row r="41" spans="2:43" outlineLevel="2">
      <c r="B41" s="4" t="s">
        <v>736</v>
      </c>
      <c r="C41" s="4" t="str">
        <f>D43</f>
        <v>Corporate equities</v>
      </c>
      <c r="D41" s="33" t="s">
        <v>167</v>
      </c>
      <c r="E41" s="4" t="s">
        <v>177</v>
      </c>
      <c r="F41" s="4">
        <f>VLOOKUP($E41,Data!$A$3:$EX$360,(F$3-1979)*4+F$1+2,FALSE)</f>
        <v>0</v>
      </c>
      <c r="G41" s="11">
        <f>VLOOKUP($E41,Data!$A$3:$EX$360,(G$3-1979)*4+G$1+2,FALSE)</f>
        <v>0</v>
      </c>
      <c r="H41" s="11">
        <f>VLOOKUP($E41,Data!$A$3:$EX$360,(H$3-1979)*4+H$1+2,FALSE)</f>
        <v>0</v>
      </c>
      <c r="I41" s="11">
        <f>VLOOKUP($E41,Data!$A$3:$EX$360,(I$3-1979)*4+I$1+2,FALSE)</f>
        <v>0</v>
      </c>
      <c r="J41" s="11">
        <f>VLOOKUP($E41,Data!$A$3:$EX$360,(J$3-1979)*4+J$1+2,FALSE)</f>
        <v>0</v>
      </c>
      <c r="K41" s="11">
        <f>VLOOKUP($E41,Data!$A$3:$EX$360,(K$3-1979)*4+K$1+2,FALSE)</f>
        <v>0</v>
      </c>
      <c r="L41" s="11">
        <f>VLOOKUP($E41,Data!$A$3:$EX$360,(L$3-1979)*4+L$1+2,FALSE)</f>
        <v>0</v>
      </c>
      <c r="M41" s="11">
        <f>VLOOKUP($E41,Data!$A$3:$EX$360,(M$3-1979)*4+M$1+2,FALSE)</f>
        <v>0</v>
      </c>
      <c r="N41" s="11">
        <f>VLOOKUP($E41,Data!$A$3:$EX$360,(N$3-1979)*4+N$1+2,FALSE)</f>
        <v>0</v>
      </c>
      <c r="O41" s="11">
        <f>VLOOKUP($E41,Data!$A$3:$EX$360,(O$3-1979)*4+O$1+2,FALSE)</f>
        <v>0</v>
      </c>
      <c r="P41" s="11">
        <f>VLOOKUP($E41,Data!$A$3:$EX$360,(P$3-1979)*4+P$1+2,FALSE)</f>
        <v>0</v>
      </c>
      <c r="Q41" s="11">
        <f>VLOOKUP($E41,Data!$A$3:$EX$360,(Q$3-1979)*4+Q$1+2,FALSE)</f>
        <v>0</v>
      </c>
      <c r="R41" s="11">
        <f>VLOOKUP($E41,Data!$A$3:$EX$360,(R$3-1979)*4+R$1+2,FALSE)</f>
        <v>0</v>
      </c>
      <c r="S41" s="11">
        <f>VLOOKUP($E41,Data!$A$3:$EX$360,(S$3-1979)*4+S$1+2,FALSE)</f>
        <v>0</v>
      </c>
      <c r="T41" s="11">
        <f>VLOOKUP($E41,Data!$A$3:$EX$360,(T$3-1979)*4+T$1+2,FALSE)</f>
        <v>0</v>
      </c>
      <c r="U41" s="11">
        <f>VLOOKUP($E41,Data!$A$3:$EX$360,(U$3-1979)*4+U$1+2,FALSE)</f>
        <v>0</v>
      </c>
      <c r="V41" s="11">
        <f>VLOOKUP($E41,Data!$A$3:$EX$360,(V$3-1979)*4+V$1+2,FALSE)</f>
        <v>0</v>
      </c>
      <c r="W41" s="11">
        <f>VLOOKUP($E41,Data!$A$3:$EX$360,(W$3-1979)*4+W$1+2,FALSE)</f>
        <v>0</v>
      </c>
      <c r="X41" s="11">
        <f>VLOOKUP($E41,Data!$A$3:$EX$360,(X$3-1979)*4+X$1+2,FALSE)</f>
        <v>0</v>
      </c>
      <c r="Y41" s="11">
        <f>VLOOKUP($E41,Data!$A$3:$EX$360,(Y$3-1979)*4+Y$1+2,FALSE)</f>
        <v>0</v>
      </c>
      <c r="Z41" s="11">
        <f>VLOOKUP($E41,Data!$A$3:$EX$360,(Z$3-1979)*4+Z$1+2,FALSE)</f>
        <v>0</v>
      </c>
      <c r="AA41" s="11">
        <f>VLOOKUP($E41,Data!$A$3:$EX$360,(AA$3-1979)*4+AA$1+2,FALSE)</f>
        <v>0</v>
      </c>
      <c r="AB41" s="11">
        <f>VLOOKUP($E41,Data!$A$3:$EX$360,(AB$3-1979)*4+AB$1+2,FALSE)</f>
        <v>0</v>
      </c>
      <c r="AC41" s="11">
        <f>VLOOKUP($E41,Data!$A$3:$EX$360,(AC$3-1979)*4+AC$1+2,FALSE)</f>
        <v>0</v>
      </c>
      <c r="AD41" s="11">
        <f>VLOOKUP($E41,Data!$A$3:$EX$360,(AD$3-1979)*4+AD$1+2,FALSE)</f>
        <v>0</v>
      </c>
      <c r="AE41" s="11">
        <f>VLOOKUP($E41,Data!$A$3:$EX$360,(AE$3-1979)*4+AE$1+2,FALSE)</f>
        <v>0</v>
      </c>
      <c r="AF41" s="11">
        <f>VLOOKUP($E41,Data!$A$3:$EX$360,(AF$3-1979)*4+AF$1+2,FALSE)</f>
        <v>0</v>
      </c>
      <c r="AG41" s="11">
        <f>VLOOKUP($E41,Data!$A$3:$EX$360,(AG$3-1979)*4+AG$1+2,FALSE)</f>
        <v>0</v>
      </c>
      <c r="AH41" s="11">
        <f>VLOOKUP($E41,Data!$A$3:$EX$360,(AH$3-1979)*4+AH$1+2,FALSE)</f>
        <v>0</v>
      </c>
      <c r="AI41" s="11">
        <f>VLOOKUP($E41,Data!$A$3:$EX$360,(AI$3-1979)*4+AI$1+2,FALSE)</f>
        <v>0</v>
      </c>
      <c r="AJ41" s="11">
        <f>VLOOKUP($E41,Data!$A$3:$EX$360,(AJ$3-1979)*4+AJ$1+2,FALSE)</f>
        <v>15084</v>
      </c>
      <c r="AK41" s="11">
        <f>VLOOKUP($E41,Data!$A$3:$EX$360,(AK$3-1979)*4+AK$1+2,FALSE)</f>
        <v>16602</v>
      </c>
      <c r="AL41" s="11">
        <f>VLOOKUP($E41,Data!$A$3:$EX$360,(AL$3-1979)*4+AL$1+2,FALSE)</f>
        <v>24524</v>
      </c>
      <c r="AM41" s="11">
        <f>VLOOKUP($E41,Data!$A$3:$EX$360,(AM$3-1979)*4+AM$1+2,FALSE)</f>
        <v>24677</v>
      </c>
      <c r="AN41" s="11">
        <f>VLOOKUP($E41,Data!$A$3:$EX$360,(AN$3-1979)*4+AN$1+2,FALSE)</f>
        <v>25167</v>
      </c>
      <c r="AO41" s="11">
        <f>VLOOKUP($E41,Data!$A$3:$EX$360,(AO$3-1979)*4+AO$1+2,FALSE)</f>
        <v>25170</v>
      </c>
      <c r="AP41" s="11">
        <f>VLOOKUP($E41,Data!$A$3:$EX$360,(AP$3-1979)*4+AP$1+2,FALSE)</f>
        <v>25346</v>
      </c>
      <c r="AQ41" s="4">
        <f>VLOOKUP($E41,Data!$A$3:$EX$360,(AQ$3-1979)*4+AQ$1+2,FALSE)</f>
        <v>25346</v>
      </c>
    </row>
    <row r="42" spans="2:43" outlineLevel="2">
      <c r="B42" s="4" t="s">
        <v>736</v>
      </c>
      <c r="C42" s="4" t="str">
        <f>D43</f>
        <v>Corporate equities</v>
      </c>
      <c r="D42" s="8" t="s">
        <v>271</v>
      </c>
      <c r="E42" s="4" t="s">
        <v>236</v>
      </c>
      <c r="F42" s="4">
        <f>VLOOKUP($E42,Data!$A$3:$EX$360,(F$3-1979)*4+F$1+2,FALSE)</f>
        <v>0</v>
      </c>
      <c r="G42" s="11">
        <f>VLOOKUP($E42,Data!$A$3:$EX$360,(G$3-1979)*4+G$1+2,FALSE)</f>
        <v>0</v>
      </c>
      <c r="H42" s="11">
        <f>VLOOKUP($E42,Data!$A$3:$EX$360,(H$3-1979)*4+H$1+2,FALSE)</f>
        <v>0</v>
      </c>
      <c r="I42" s="11">
        <f>VLOOKUP($E42,Data!$A$3:$EX$360,(I$3-1979)*4+I$1+2,FALSE)</f>
        <v>0</v>
      </c>
      <c r="J42" s="11">
        <f>VLOOKUP($E42,Data!$A$3:$EX$360,(J$3-1979)*4+J$1+2,FALSE)</f>
        <v>0</v>
      </c>
      <c r="K42" s="11">
        <f>VLOOKUP($E42,Data!$A$3:$EX$360,(K$3-1979)*4+K$1+2,FALSE)</f>
        <v>0</v>
      </c>
      <c r="L42" s="11">
        <f>VLOOKUP($E42,Data!$A$3:$EX$360,(L$3-1979)*4+L$1+2,FALSE)</f>
        <v>0</v>
      </c>
      <c r="M42" s="11">
        <f>VLOOKUP($E42,Data!$A$3:$EX$360,(M$3-1979)*4+M$1+2,FALSE)</f>
        <v>0</v>
      </c>
      <c r="N42" s="11">
        <f>VLOOKUP($E42,Data!$A$3:$EX$360,(N$3-1979)*4+N$1+2,FALSE)</f>
        <v>0</v>
      </c>
      <c r="O42" s="11">
        <f>VLOOKUP($E42,Data!$A$3:$EX$360,(O$3-1979)*4+O$1+2,FALSE)</f>
        <v>0</v>
      </c>
      <c r="P42" s="11">
        <f>VLOOKUP($E42,Data!$A$3:$EX$360,(P$3-1979)*4+P$1+2,FALSE)</f>
        <v>0</v>
      </c>
      <c r="Q42" s="11">
        <f>VLOOKUP($E42,Data!$A$3:$EX$360,(Q$3-1979)*4+Q$1+2,FALSE)</f>
        <v>0</v>
      </c>
      <c r="R42" s="11">
        <f>VLOOKUP($E42,Data!$A$3:$EX$360,(R$3-1979)*4+R$1+2,FALSE)</f>
        <v>0</v>
      </c>
      <c r="S42" s="11">
        <f>VLOOKUP($E42,Data!$A$3:$EX$360,(S$3-1979)*4+S$1+2,FALSE)</f>
        <v>0</v>
      </c>
      <c r="T42" s="11">
        <f>VLOOKUP($E42,Data!$A$3:$EX$360,(T$3-1979)*4+T$1+2,FALSE)</f>
        <v>0</v>
      </c>
      <c r="U42" s="11">
        <f>VLOOKUP($E42,Data!$A$3:$EX$360,(U$3-1979)*4+U$1+2,FALSE)</f>
        <v>0</v>
      </c>
      <c r="V42" s="11">
        <f>VLOOKUP($E42,Data!$A$3:$EX$360,(V$3-1979)*4+V$1+2,FALSE)</f>
        <v>0</v>
      </c>
      <c r="W42" s="11">
        <f>VLOOKUP($E42,Data!$A$3:$EX$360,(W$3-1979)*4+W$1+2,FALSE)</f>
        <v>0</v>
      </c>
      <c r="X42" s="11">
        <f>VLOOKUP($E42,Data!$A$3:$EX$360,(X$3-1979)*4+X$1+2,FALSE)</f>
        <v>0</v>
      </c>
      <c r="Y42" s="11">
        <f>VLOOKUP($E42,Data!$A$3:$EX$360,(Y$3-1979)*4+Y$1+2,FALSE)</f>
        <v>0</v>
      </c>
      <c r="Z42" s="11">
        <f>VLOOKUP($E42,Data!$A$3:$EX$360,(Z$3-1979)*4+Z$1+2,FALSE)</f>
        <v>0</v>
      </c>
      <c r="AA42" s="11">
        <f>VLOOKUP($E42,Data!$A$3:$EX$360,(AA$3-1979)*4+AA$1+2,FALSE)</f>
        <v>0</v>
      </c>
      <c r="AB42" s="11">
        <f>VLOOKUP($E42,Data!$A$3:$EX$360,(AB$3-1979)*4+AB$1+2,FALSE)</f>
        <v>0</v>
      </c>
      <c r="AC42" s="11">
        <f>VLOOKUP($E42,Data!$A$3:$EX$360,(AC$3-1979)*4+AC$1+2,FALSE)</f>
        <v>1430</v>
      </c>
      <c r="AD42" s="11">
        <f>VLOOKUP($E42,Data!$A$3:$EX$360,(AD$3-1979)*4+AD$1+2,FALSE)</f>
        <v>15515</v>
      </c>
      <c r="AE42" s="11">
        <f>VLOOKUP($E42,Data!$A$3:$EX$360,(AE$3-1979)*4+AE$1+2,FALSE)</f>
        <v>16211</v>
      </c>
      <c r="AF42" s="11">
        <f>VLOOKUP($E42,Data!$A$3:$EX$360,(AF$3-1979)*4+AF$1+2,FALSE)</f>
        <v>17563</v>
      </c>
      <c r="AG42" s="11">
        <f>VLOOKUP($E42,Data!$A$3:$EX$360,(AG$3-1979)*4+AG$1+2,FALSE)</f>
        <v>17927</v>
      </c>
      <c r="AH42" s="11">
        <f>VLOOKUP($E42,Data!$A$3:$EX$360,(AH$3-1979)*4+AH$1+2,FALSE)</f>
        <v>19078</v>
      </c>
      <c r="AI42" s="11">
        <f>VLOOKUP($E42,Data!$A$3:$EX$360,(AI$3-1979)*4+AI$1+2,FALSE)</f>
        <v>14268</v>
      </c>
      <c r="AJ42" s="11">
        <f>VLOOKUP($E42,Data!$A$3:$EX$360,(AJ$3-1979)*4+AJ$1+2,FALSE)</f>
        <v>11143</v>
      </c>
      <c r="AK42" s="11">
        <f>VLOOKUP($E42,Data!$A$3:$EX$360,(AK$3-1979)*4+AK$1+2,FALSE)</f>
        <v>11673</v>
      </c>
      <c r="AL42" s="11">
        <f>VLOOKUP($E42,Data!$A$3:$EX$360,(AL$3-1979)*4+AL$1+2,FALSE)</f>
        <v>9469</v>
      </c>
      <c r="AM42" s="11">
        <f>VLOOKUP($E42,Data!$A$3:$EX$360,(AM$3-1979)*4+AM$1+2,FALSE)</f>
        <v>10018</v>
      </c>
      <c r="AN42" s="11">
        <f>VLOOKUP($E42,Data!$A$3:$EX$360,(AN$3-1979)*4+AN$1+2,FALSE)</f>
        <v>10316</v>
      </c>
      <c r="AO42" s="11">
        <f>VLOOKUP($E42,Data!$A$3:$EX$360,(AO$3-1979)*4+AO$1+2,FALSE)</f>
        <v>10197</v>
      </c>
      <c r="AP42" s="11">
        <f>VLOOKUP($E42,Data!$A$3:$EX$360,(AP$3-1979)*4+AP$1+2,FALSE)</f>
        <v>8463</v>
      </c>
      <c r="AQ42" s="4">
        <f>VLOOKUP($E42,Data!$A$3:$EX$360,(AQ$3-1979)*4+AQ$1+2,FALSE)</f>
        <v>8680</v>
      </c>
    </row>
    <row r="43" spans="2:43" outlineLevel="1">
      <c r="B43" s="4" t="s">
        <v>736</v>
      </c>
      <c r="C43" s="4" t="str">
        <f>D49</f>
        <v>Financial Assets</v>
      </c>
      <c r="D43" s="29" t="s">
        <v>49</v>
      </c>
      <c r="E43" s="4" t="s">
        <v>246</v>
      </c>
      <c r="F43" s="4">
        <f>VLOOKUP("FL313064105.Q",Data!$A$3:$EX$360,(F$3-1979)*4+F$1+2,FALSE)+VLOOKUP("FL343064133.Q",Data!$A$3:$EX$360,(F$3-1979)*4+F$1+2,FALSE)</f>
        <v>0</v>
      </c>
      <c r="G43" s="11">
        <f>VLOOKUP("FL313064105.Q",Data!$A$3:$EX$360,(G$3-1979)*4+G$1+2,FALSE)+VLOOKUP("FL343064133.Q",Data!$A$3:$EX$360,(G$3-1979)*4+G$1+2,FALSE)</f>
        <v>0</v>
      </c>
      <c r="H43" s="11">
        <f>VLOOKUP("FL313064105.Q",Data!$A$3:$EX$360,(H$3-1979)*4+H$1+2,FALSE)+VLOOKUP("FL343064133.Q",Data!$A$3:$EX$360,(H$3-1979)*4+H$1+2,FALSE)</f>
        <v>0</v>
      </c>
      <c r="I43" s="11">
        <f>VLOOKUP("FL313064105.Q",Data!$A$3:$EX$360,(I$3-1979)*4+I$1+2,FALSE)+VLOOKUP("FL343064133.Q",Data!$A$3:$EX$360,(I$3-1979)*4+I$1+2,FALSE)</f>
        <v>0</v>
      </c>
      <c r="J43" s="11">
        <f>VLOOKUP("FL313064105.Q",Data!$A$3:$EX$360,(J$3-1979)*4+J$1+2,FALSE)+VLOOKUP("FL343064133.Q",Data!$A$3:$EX$360,(J$3-1979)*4+J$1+2,FALSE)</f>
        <v>0</v>
      </c>
      <c r="K43" s="11">
        <f>VLOOKUP("FL313064105.Q",Data!$A$3:$EX$360,(K$3-1979)*4+K$1+2,FALSE)+VLOOKUP("FL343064133.Q",Data!$A$3:$EX$360,(K$3-1979)*4+K$1+2,FALSE)</f>
        <v>0</v>
      </c>
      <c r="L43" s="11">
        <f>VLOOKUP("FL313064105.Q",Data!$A$3:$EX$360,(L$3-1979)*4+L$1+2,FALSE)+VLOOKUP("FL343064133.Q",Data!$A$3:$EX$360,(L$3-1979)*4+L$1+2,FALSE)</f>
        <v>0</v>
      </c>
      <c r="M43" s="11">
        <f>VLOOKUP("FL313064105.Q",Data!$A$3:$EX$360,(M$3-1979)*4+M$1+2,FALSE)+VLOOKUP("FL343064133.Q",Data!$A$3:$EX$360,(M$3-1979)*4+M$1+2,FALSE)</f>
        <v>0</v>
      </c>
      <c r="N43" s="11">
        <f>VLOOKUP("FL313064105.Q",Data!$A$3:$EX$360,(N$3-1979)*4+N$1+2,FALSE)+VLOOKUP("FL343064133.Q",Data!$A$3:$EX$360,(N$3-1979)*4+N$1+2,FALSE)</f>
        <v>0</v>
      </c>
      <c r="O43" s="11">
        <f>VLOOKUP("FL313064105.Q",Data!$A$3:$EX$360,(O$3-1979)*4+O$1+2,FALSE)+VLOOKUP("FL343064133.Q",Data!$A$3:$EX$360,(O$3-1979)*4+O$1+2,FALSE)</f>
        <v>0</v>
      </c>
      <c r="P43" s="11">
        <f>VLOOKUP("FL313064105.Q",Data!$A$3:$EX$360,(P$3-1979)*4+P$1+2,FALSE)+VLOOKUP("FL343064133.Q",Data!$A$3:$EX$360,(P$3-1979)*4+P$1+2,FALSE)</f>
        <v>0</v>
      </c>
      <c r="Q43" s="11">
        <f>VLOOKUP("FL313064105.Q",Data!$A$3:$EX$360,(Q$3-1979)*4+Q$1+2,FALSE)+VLOOKUP("FL343064133.Q",Data!$A$3:$EX$360,(Q$3-1979)*4+Q$1+2,FALSE)</f>
        <v>0</v>
      </c>
      <c r="R43" s="11">
        <f>VLOOKUP("FL313064105.Q",Data!$A$3:$EX$360,(R$3-1979)*4+R$1+2,FALSE)+VLOOKUP("FL343064133.Q",Data!$A$3:$EX$360,(R$3-1979)*4+R$1+2,FALSE)</f>
        <v>0</v>
      </c>
      <c r="S43" s="11">
        <f>VLOOKUP("FL313064105.Q",Data!$A$3:$EX$360,(S$3-1979)*4+S$1+2,FALSE)+VLOOKUP("FL343064133.Q",Data!$A$3:$EX$360,(S$3-1979)*4+S$1+2,FALSE)</f>
        <v>0</v>
      </c>
      <c r="T43" s="11">
        <f>VLOOKUP("FL313064105.Q",Data!$A$3:$EX$360,(T$3-1979)*4+T$1+2,FALSE)+VLOOKUP("FL343064133.Q",Data!$A$3:$EX$360,(T$3-1979)*4+T$1+2,FALSE)</f>
        <v>0</v>
      </c>
      <c r="U43" s="11">
        <f>VLOOKUP("FL313064105.Q",Data!$A$3:$EX$360,(U$3-1979)*4+U$1+2,FALSE)+VLOOKUP("FL343064133.Q",Data!$A$3:$EX$360,(U$3-1979)*4+U$1+2,FALSE)</f>
        <v>0</v>
      </c>
      <c r="V43" s="11">
        <f>VLOOKUP("FL313064105.Q",Data!$A$3:$EX$360,(V$3-1979)*4+V$1+2,FALSE)+VLOOKUP("FL343064133.Q",Data!$A$3:$EX$360,(V$3-1979)*4+V$1+2,FALSE)</f>
        <v>0</v>
      </c>
      <c r="W43" s="11">
        <f>VLOOKUP("FL313064105.Q",Data!$A$3:$EX$360,(W$3-1979)*4+W$1+2,FALSE)+VLOOKUP("FL343064133.Q",Data!$A$3:$EX$360,(W$3-1979)*4+W$1+2,FALSE)</f>
        <v>0</v>
      </c>
      <c r="X43" s="11">
        <f>VLOOKUP("FL313064105.Q",Data!$A$3:$EX$360,(X$3-1979)*4+X$1+2,FALSE)+VLOOKUP("FL343064133.Q",Data!$A$3:$EX$360,(X$3-1979)*4+X$1+2,FALSE)</f>
        <v>0</v>
      </c>
      <c r="Y43" s="11">
        <f>VLOOKUP("FL313064105.Q",Data!$A$3:$EX$360,(Y$3-1979)*4+Y$1+2,FALSE)+VLOOKUP("FL343064133.Q",Data!$A$3:$EX$360,(Y$3-1979)*4+Y$1+2,FALSE)</f>
        <v>0</v>
      </c>
      <c r="Z43" s="11">
        <f>VLOOKUP("FL313064105.Q",Data!$A$3:$EX$360,(Z$3-1979)*4+Z$1+2,FALSE)+VLOOKUP("FL343064133.Q",Data!$A$3:$EX$360,(Z$3-1979)*4+Z$1+2,FALSE)</f>
        <v>0</v>
      </c>
      <c r="AA43" s="11">
        <f>VLOOKUP("FL313064105.Q",Data!$A$3:$EX$360,(AA$3-1979)*4+AA$1+2,FALSE)+VLOOKUP("FL343064133.Q",Data!$A$3:$EX$360,(AA$3-1979)*4+AA$1+2,FALSE)</f>
        <v>0</v>
      </c>
      <c r="AB43" s="11">
        <f>VLOOKUP("FL313064105.Q",Data!$A$3:$EX$360,(AB$3-1979)*4+AB$1+2,FALSE)+VLOOKUP("FL343064133.Q",Data!$A$3:$EX$360,(AB$3-1979)*4+AB$1+2,FALSE)</f>
        <v>0</v>
      </c>
      <c r="AC43" s="11">
        <f>VLOOKUP("FL313064105.Q",Data!$A$3:$EX$360,(AC$3-1979)*4+AC$1+2,FALSE)+VLOOKUP("FL343064133.Q",Data!$A$3:$EX$360,(AC$3-1979)*4+AC$1+2,FALSE)</f>
        <v>1430</v>
      </c>
      <c r="AD43" s="11">
        <f>VLOOKUP("FL313064105.Q",Data!$A$3:$EX$360,(AD$3-1979)*4+AD$1+2,FALSE)+VLOOKUP("FL343064133.Q",Data!$A$3:$EX$360,(AD$3-1979)*4+AD$1+2,FALSE)</f>
        <v>15515</v>
      </c>
      <c r="AE43" s="11">
        <f>VLOOKUP("FL313064105.Q",Data!$A$3:$EX$360,(AE$3-1979)*4+AE$1+2,FALSE)+VLOOKUP("FL343064133.Q",Data!$A$3:$EX$360,(AE$3-1979)*4+AE$1+2,FALSE)</f>
        <v>16211</v>
      </c>
      <c r="AF43" s="11">
        <f>VLOOKUP("FL313064105.Q",Data!$A$3:$EX$360,(AF$3-1979)*4+AF$1+2,FALSE)+VLOOKUP("FL343064133.Q",Data!$A$3:$EX$360,(AF$3-1979)*4+AF$1+2,FALSE)</f>
        <v>17563</v>
      </c>
      <c r="AG43" s="11">
        <f>VLOOKUP("FL313064105.Q",Data!$A$3:$EX$360,(AG$3-1979)*4+AG$1+2,FALSE)+VLOOKUP("FL343064133.Q",Data!$A$3:$EX$360,(AG$3-1979)*4+AG$1+2,FALSE)</f>
        <v>17927</v>
      </c>
      <c r="AH43" s="11">
        <f>VLOOKUP("FL313064105.Q",Data!$A$3:$EX$360,(AH$3-1979)*4+AH$1+2,FALSE)+VLOOKUP("FL343064133.Q",Data!$A$3:$EX$360,(AH$3-1979)*4+AH$1+2,FALSE)</f>
        <v>19078</v>
      </c>
      <c r="AI43" s="11">
        <f>VLOOKUP("FL313064105.Q",Data!$A$3:$EX$360,(AI$3-1979)*4+AI$1+2,FALSE)+VLOOKUP("FL343064133.Q",Data!$A$3:$EX$360,(AI$3-1979)*4+AI$1+2,FALSE)</f>
        <v>14268</v>
      </c>
      <c r="AJ43" s="11">
        <f>VLOOKUP("FL313064105.Q",Data!$A$3:$EX$360,(AJ$3-1979)*4+AJ$1+2,FALSE)+VLOOKUP("FL343064133.Q",Data!$A$3:$EX$360,(AJ$3-1979)*4+AJ$1+2,FALSE)</f>
        <v>169990</v>
      </c>
      <c r="AK43" s="11">
        <f>VLOOKUP("FL313064105.Q",Data!$A$3:$EX$360,(AK$3-1979)*4+AK$1+2,FALSE)+VLOOKUP("FL343064133.Q",Data!$A$3:$EX$360,(AK$3-1979)*4+AK$1+2,FALSE)</f>
        <v>62487</v>
      </c>
      <c r="AL43" s="11">
        <f>VLOOKUP("FL313064105.Q",Data!$A$3:$EX$360,(AL$3-1979)*4+AL$1+2,FALSE)+VLOOKUP("FL343064133.Q",Data!$A$3:$EX$360,(AL$3-1979)*4+AL$1+2,FALSE)</f>
        <v>68751</v>
      </c>
      <c r="AM43" s="11">
        <f>VLOOKUP("FL313064105.Q",Data!$A$3:$EX$360,(AM$3-1979)*4+AM$1+2,FALSE)+VLOOKUP("FL343064133.Q",Data!$A$3:$EX$360,(AM$3-1979)*4+AM$1+2,FALSE)</f>
        <v>51176</v>
      </c>
      <c r="AN43" s="11">
        <f>VLOOKUP("FL313064105.Q",Data!$A$3:$EX$360,(AN$3-1979)*4+AN$1+2,FALSE)+VLOOKUP("FL343064133.Q",Data!$A$3:$EX$360,(AN$3-1979)*4+AN$1+2,FALSE)</f>
        <v>45664</v>
      </c>
      <c r="AO43" s="11">
        <f>VLOOKUP("FL313064105.Q",Data!$A$3:$EX$360,(AO$3-1979)*4+AO$1+2,FALSE)+VLOOKUP("FL343064133.Q",Data!$A$3:$EX$360,(AO$3-1979)*4+AO$1+2,FALSE)</f>
        <v>43798</v>
      </c>
      <c r="AP43" s="11">
        <f>VLOOKUP("FL313064105.Q",Data!$A$3:$EX$360,(AP$3-1979)*4+AP$1+2,FALSE)+VLOOKUP("FL343064133.Q",Data!$A$3:$EX$360,(AP$3-1979)*4+AP$1+2,FALSE)</f>
        <v>41880</v>
      </c>
      <c r="AQ43" s="4">
        <f>VLOOKUP("FL313064105.Q",Data!$A$3:$EX$360,(AQ$3-1979)*4+AQ$1+2,FALSE)+VLOOKUP("FL343064133.Q",Data!$A$3:$EX$360,(AQ$3-1979)*4+AQ$1+2,FALSE)</f>
        <v>42037</v>
      </c>
    </row>
    <row r="44" spans="2:43" outlineLevel="1">
      <c r="B44" s="4" t="s">
        <v>736</v>
      </c>
      <c r="C44" s="4" t="str">
        <f>D49</f>
        <v>Financial Assets</v>
      </c>
      <c r="D44" s="29" t="s">
        <v>52</v>
      </c>
      <c r="E44" s="4" t="s">
        <v>169</v>
      </c>
      <c r="F44" s="4">
        <f>VLOOKUP($E44,Data!$A$3:$EX$360,(F$3-1979)*4+F$1+2,FALSE)</f>
        <v>924</v>
      </c>
      <c r="G44" s="11">
        <f>VLOOKUP($E44,Data!$A$3:$EX$360,(G$3-1979)*4+G$1+2,FALSE)</f>
        <v>720</v>
      </c>
      <c r="H44" s="11">
        <f>VLOOKUP($E44,Data!$A$3:$EX$360,(H$3-1979)*4+H$1+2,FALSE)</f>
        <v>1820</v>
      </c>
      <c r="I44" s="11">
        <f>VLOOKUP($E44,Data!$A$3:$EX$360,(I$3-1979)*4+I$1+2,FALSE)</f>
        <v>1913</v>
      </c>
      <c r="J44" s="11">
        <f>VLOOKUP($E44,Data!$A$3:$EX$360,(J$3-1979)*4+J$1+2,FALSE)</f>
        <v>1875</v>
      </c>
      <c r="K44" s="11">
        <f>VLOOKUP($E44,Data!$A$3:$EX$360,(K$3-1979)*4+K$1+2,FALSE)</f>
        <v>2191</v>
      </c>
      <c r="L44" s="11">
        <f>VLOOKUP($E44,Data!$A$3:$EX$360,(L$3-1979)*4+L$1+2,FALSE)</f>
        <v>1874</v>
      </c>
      <c r="M44" s="11">
        <f>VLOOKUP($E44,Data!$A$3:$EX$360,(M$3-1979)*4+M$1+2,FALSE)</f>
        <v>920</v>
      </c>
      <c r="N44" s="11">
        <f>VLOOKUP($E44,Data!$A$3:$EX$360,(N$3-1979)*4+N$1+2,FALSE)</f>
        <v>925</v>
      </c>
      <c r="O44" s="11">
        <f>VLOOKUP($E44,Data!$A$3:$EX$360,(O$3-1979)*4+O$1+2,FALSE)</f>
        <v>590</v>
      </c>
      <c r="P44" s="11">
        <f>VLOOKUP($E44,Data!$A$3:$EX$360,(P$3-1979)*4+P$1+2,FALSE)</f>
        <v>705</v>
      </c>
      <c r="Q44" s="11">
        <f>VLOOKUP($E44,Data!$A$3:$EX$360,(Q$3-1979)*4+Q$1+2,FALSE)</f>
        <v>674</v>
      </c>
      <c r="R44" s="11">
        <f>VLOOKUP($E44,Data!$A$3:$EX$360,(R$3-1979)*4+R$1+2,FALSE)</f>
        <v>1330</v>
      </c>
      <c r="S44" s="11">
        <f>VLOOKUP($E44,Data!$A$3:$EX$360,(S$3-1979)*4+S$1+2,FALSE)</f>
        <v>1624</v>
      </c>
      <c r="T44" s="11">
        <f>VLOOKUP($E44,Data!$A$3:$EX$360,(T$3-1979)*4+T$1+2,FALSE)</f>
        <v>2985</v>
      </c>
      <c r="U44" s="11">
        <f>VLOOKUP($E44,Data!$A$3:$EX$360,(U$3-1979)*4+U$1+2,FALSE)</f>
        <v>2410</v>
      </c>
      <c r="V44" s="11">
        <f>VLOOKUP($E44,Data!$A$3:$EX$360,(V$3-1979)*4+V$1+2,FALSE)</f>
        <v>2281</v>
      </c>
      <c r="W44" s="11">
        <f>VLOOKUP($E44,Data!$A$3:$EX$360,(W$3-1979)*4+W$1+2,FALSE)</f>
        <v>2065</v>
      </c>
      <c r="X44" s="11">
        <f>VLOOKUP($E44,Data!$A$3:$EX$360,(X$3-1979)*4+X$1+2,FALSE)</f>
        <v>2189</v>
      </c>
      <c r="Y44" s="11">
        <f>VLOOKUP($E44,Data!$A$3:$EX$360,(Y$3-1979)*4+Y$1+2,FALSE)</f>
        <v>1978</v>
      </c>
      <c r="Z44" s="11">
        <f>VLOOKUP($E44,Data!$A$3:$EX$360,(Z$3-1979)*4+Z$1+2,FALSE)</f>
        <v>2269</v>
      </c>
      <c r="AA44" s="11">
        <f>VLOOKUP($E44,Data!$A$3:$EX$360,(AA$3-1979)*4+AA$1+2,FALSE)</f>
        <v>2436</v>
      </c>
      <c r="AB44" s="11">
        <f>VLOOKUP($E44,Data!$A$3:$EX$360,(AB$3-1979)*4+AB$1+2,FALSE)</f>
        <v>2550</v>
      </c>
      <c r="AC44" s="11">
        <f>VLOOKUP($E44,Data!$A$3:$EX$360,(AC$3-1979)*4+AC$1+2,FALSE)</f>
        <v>2593</v>
      </c>
      <c r="AD44" s="11">
        <f>VLOOKUP($E44,Data!$A$3:$EX$360,(AD$3-1979)*4+AD$1+2,FALSE)</f>
        <v>2627</v>
      </c>
      <c r="AE44" s="11">
        <f>VLOOKUP($E44,Data!$A$3:$EX$360,(AE$3-1979)*4+AE$1+2,FALSE)</f>
        <v>2627</v>
      </c>
      <c r="AF44" s="11">
        <f>VLOOKUP($E44,Data!$A$3:$EX$360,(AF$3-1979)*4+AF$1+2,FALSE)</f>
        <v>2627</v>
      </c>
      <c r="AG44" s="11">
        <f>VLOOKUP($E44,Data!$A$3:$EX$360,(AG$3-1979)*4+AG$1+2,FALSE)</f>
        <v>2627</v>
      </c>
      <c r="AH44" s="11">
        <f>VLOOKUP($E44,Data!$A$3:$EX$360,(AH$3-1979)*4+AH$1+2,FALSE)</f>
        <v>2627</v>
      </c>
      <c r="AI44" s="11">
        <f>VLOOKUP($E44,Data!$A$3:$EX$360,(AI$3-1979)*4+AI$1+2,FALSE)</f>
        <v>2627</v>
      </c>
      <c r="AJ44" s="11">
        <f>VLOOKUP($E44,Data!$A$3:$EX$360,(AJ$3-1979)*4+AJ$1+2,FALSE)</f>
        <v>2627</v>
      </c>
      <c r="AK44" s="11">
        <f>VLOOKUP($E44,Data!$A$3:$EX$360,(AK$3-1979)*4+AK$1+2,FALSE)</f>
        <v>2627</v>
      </c>
      <c r="AL44" s="11">
        <f>VLOOKUP($E44,Data!$A$3:$EX$360,(AL$3-1979)*4+AL$1+2,FALSE)</f>
        <v>2627</v>
      </c>
      <c r="AM44" s="11">
        <f>VLOOKUP($E44,Data!$A$3:$EX$360,(AM$3-1979)*4+AM$1+2,FALSE)</f>
        <v>2626</v>
      </c>
      <c r="AN44" s="11">
        <f>VLOOKUP($E44,Data!$A$3:$EX$360,(AN$3-1979)*4+AN$1+2,FALSE)</f>
        <v>2626</v>
      </c>
      <c r="AO44" s="11">
        <f>VLOOKUP($E44,Data!$A$3:$EX$360,(AO$3-1979)*4+AO$1+2,FALSE)</f>
        <v>2626</v>
      </c>
      <c r="AP44" s="11">
        <f>VLOOKUP($E44,Data!$A$3:$EX$360,(AP$3-1979)*4+AP$1+2,FALSE)</f>
        <v>2626</v>
      </c>
      <c r="AQ44" s="4">
        <f>VLOOKUP($E44,Data!$A$3:$EX$360,(AQ$3-1979)*4+AQ$1+2,FALSE)</f>
        <v>2626</v>
      </c>
    </row>
    <row r="45" spans="2:43" outlineLevel="1">
      <c r="B45" s="4" t="s">
        <v>736</v>
      </c>
      <c r="C45" s="4" t="str">
        <f>D49</f>
        <v>Financial Assets</v>
      </c>
      <c r="D45" s="7" t="s">
        <v>19</v>
      </c>
      <c r="E45" s="4" t="s">
        <v>172</v>
      </c>
      <c r="F45" s="4">
        <f>VLOOKUP($E45,Data!$A$3:$EX$360,(F$3-1979)*4+F$1+2,FALSE)</f>
        <v>0</v>
      </c>
      <c r="G45" s="11">
        <f>VLOOKUP($E45,Data!$A$3:$EX$360,(G$3-1979)*4+G$1+2,FALSE)</f>
        <v>0</v>
      </c>
      <c r="H45" s="11">
        <f>VLOOKUP($E45,Data!$A$3:$EX$360,(H$3-1979)*4+H$1+2,FALSE)</f>
        <v>0</v>
      </c>
      <c r="I45" s="11">
        <f>VLOOKUP($E45,Data!$A$3:$EX$360,(I$3-1979)*4+I$1+2,FALSE)</f>
        <v>0</v>
      </c>
      <c r="J45" s="11">
        <f>VLOOKUP($E45,Data!$A$3:$EX$360,(J$3-1979)*4+J$1+2,FALSE)</f>
        <v>0</v>
      </c>
      <c r="K45" s="11">
        <f>VLOOKUP($E45,Data!$A$3:$EX$360,(K$3-1979)*4+K$1+2,FALSE)</f>
        <v>0</v>
      </c>
      <c r="L45" s="11">
        <f>VLOOKUP($E45,Data!$A$3:$EX$360,(L$3-1979)*4+L$1+2,FALSE)</f>
        <v>0</v>
      </c>
      <c r="M45" s="11">
        <f>VLOOKUP($E45,Data!$A$3:$EX$360,(M$3-1979)*4+M$1+2,FALSE)</f>
        <v>0</v>
      </c>
      <c r="N45" s="11">
        <f>VLOOKUP($E45,Data!$A$3:$EX$360,(N$3-1979)*4+N$1+2,FALSE)</f>
        <v>0</v>
      </c>
      <c r="O45" s="11">
        <f>VLOOKUP($E45,Data!$A$3:$EX$360,(O$3-1979)*4+O$1+2,FALSE)</f>
        <v>0</v>
      </c>
      <c r="P45" s="11">
        <f>VLOOKUP($E45,Data!$A$3:$EX$360,(P$3-1979)*4+P$1+2,FALSE)</f>
        <v>0</v>
      </c>
      <c r="Q45" s="11">
        <f>VLOOKUP($E45,Data!$A$3:$EX$360,(Q$3-1979)*4+Q$1+2,FALSE)</f>
        <v>0</v>
      </c>
      <c r="R45" s="11">
        <f>VLOOKUP($E45,Data!$A$3:$EX$360,(R$3-1979)*4+R$1+2,FALSE)</f>
        <v>0</v>
      </c>
      <c r="S45" s="11">
        <f>VLOOKUP($E45,Data!$A$3:$EX$360,(S$3-1979)*4+S$1+2,FALSE)</f>
        <v>0</v>
      </c>
      <c r="T45" s="11">
        <f>VLOOKUP($E45,Data!$A$3:$EX$360,(T$3-1979)*4+T$1+2,FALSE)</f>
        <v>0</v>
      </c>
      <c r="U45" s="11">
        <f>VLOOKUP($E45,Data!$A$3:$EX$360,(U$3-1979)*4+U$1+2,FALSE)</f>
        <v>0</v>
      </c>
      <c r="V45" s="11">
        <f>VLOOKUP($E45,Data!$A$3:$EX$360,(V$3-1979)*4+V$1+2,FALSE)</f>
        <v>0</v>
      </c>
      <c r="W45" s="11">
        <f>VLOOKUP($E45,Data!$A$3:$EX$360,(W$3-1979)*4+W$1+2,FALSE)</f>
        <v>0</v>
      </c>
      <c r="X45" s="11">
        <f>VLOOKUP($E45,Data!$A$3:$EX$360,(X$3-1979)*4+X$1+2,FALSE)</f>
        <v>0</v>
      </c>
      <c r="Y45" s="11">
        <f>VLOOKUP($E45,Data!$A$3:$EX$360,(Y$3-1979)*4+Y$1+2,FALSE)</f>
        <v>0</v>
      </c>
      <c r="Z45" s="11">
        <f>VLOOKUP($E45,Data!$A$3:$EX$360,(Z$3-1979)*4+Z$1+2,FALSE)</f>
        <v>0</v>
      </c>
      <c r="AA45" s="11">
        <f>VLOOKUP($E45,Data!$A$3:$EX$360,(AA$3-1979)*4+AA$1+2,FALSE)</f>
        <v>0</v>
      </c>
      <c r="AB45" s="11">
        <f>VLOOKUP($E45,Data!$A$3:$EX$360,(AB$3-1979)*4+AB$1+2,FALSE)</f>
        <v>0</v>
      </c>
      <c r="AC45" s="11">
        <f>VLOOKUP($E45,Data!$A$3:$EX$360,(AC$3-1979)*4+AC$1+2,FALSE)</f>
        <v>0</v>
      </c>
      <c r="AD45" s="11">
        <f>VLOOKUP($E45,Data!$A$3:$EX$360,(AD$3-1979)*4+AD$1+2,FALSE)</f>
        <v>0</v>
      </c>
      <c r="AE45" s="11">
        <f>VLOOKUP($E45,Data!$A$3:$EX$360,(AE$3-1979)*4+AE$1+2,FALSE)</f>
        <v>0</v>
      </c>
      <c r="AF45" s="11">
        <f>VLOOKUP($E45,Data!$A$3:$EX$360,(AF$3-1979)*4+AF$1+2,FALSE)</f>
        <v>0</v>
      </c>
      <c r="AG45" s="11">
        <f>VLOOKUP($E45,Data!$A$3:$EX$360,(AG$3-1979)*4+AG$1+2,FALSE)</f>
        <v>0</v>
      </c>
      <c r="AH45" s="11">
        <f>VLOOKUP($E45,Data!$A$3:$EX$360,(AH$3-1979)*4+AH$1+2,FALSE)</f>
        <v>0</v>
      </c>
      <c r="AI45" s="11">
        <f>VLOOKUP($E45,Data!$A$3:$EX$360,(AI$3-1979)*4+AI$1+2,FALSE)</f>
        <v>0</v>
      </c>
      <c r="AJ45" s="11">
        <f>VLOOKUP($E45,Data!$A$3:$EX$360,(AJ$3-1979)*4+AJ$1+2,FALSE)</f>
        <v>0</v>
      </c>
      <c r="AK45" s="11">
        <f>VLOOKUP($E45,Data!$A$3:$EX$360,(AK$3-1979)*4+AK$1+2,FALSE)</f>
        <v>3556</v>
      </c>
      <c r="AL45" s="11">
        <f>VLOOKUP($E45,Data!$A$3:$EX$360,(AL$3-1979)*4+AL$1+2,FALSE)</f>
        <v>5196</v>
      </c>
      <c r="AM45" s="11">
        <f>VLOOKUP($E45,Data!$A$3:$EX$360,(AM$3-1979)*4+AM$1+2,FALSE)</f>
        <v>3056</v>
      </c>
      <c r="AN45" s="11">
        <f>VLOOKUP($E45,Data!$A$3:$EX$360,(AN$3-1979)*4+AN$1+2,FALSE)</f>
        <v>0</v>
      </c>
      <c r="AO45" s="11">
        <f>VLOOKUP($E45,Data!$A$3:$EX$360,(AO$3-1979)*4+AO$1+2,FALSE)</f>
        <v>0</v>
      </c>
      <c r="AP45" s="11">
        <f>VLOOKUP($E45,Data!$A$3:$EX$360,(AP$3-1979)*4+AP$1+2,FALSE)</f>
        <v>0</v>
      </c>
      <c r="AQ45" s="4">
        <f>VLOOKUP($E45,Data!$A$3:$EX$360,(AQ$3-1979)*4+AQ$1+2,FALSE)</f>
        <v>0</v>
      </c>
    </row>
    <row r="46" spans="2:43" outlineLevel="1">
      <c r="B46" s="4" t="s">
        <v>736</v>
      </c>
      <c r="C46" s="4" t="str">
        <f>D49</f>
        <v>Financial Assets</v>
      </c>
      <c r="D46" s="29" t="s">
        <v>53</v>
      </c>
      <c r="E46" s="4" t="s">
        <v>170</v>
      </c>
      <c r="F46" s="4">
        <f>VLOOKUP($E46,Data!$A$3:$EX$360,(F$3-1979)*4+F$1+2,FALSE)</f>
        <v>7292</v>
      </c>
      <c r="G46" s="11">
        <f>VLOOKUP($E46,Data!$A$3:$EX$360,(G$3-1979)*4+G$1+2,FALSE)</f>
        <v>8076</v>
      </c>
      <c r="H46" s="11">
        <f>VLOOKUP($E46,Data!$A$3:$EX$360,(H$3-1979)*4+H$1+2,FALSE)</f>
        <v>9031</v>
      </c>
      <c r="I46" s="11">
        <f>VLOOKUP($E46,Data!$A$3:$EX$360,(I$3-1979)*4+I$1+2,FALSE)</f>
        <v>10094</v>
      </c>
      <c r="J46" s="11">
        <f>VLOOKUP($E46,Data!$A$3:$EX$360,(J$3-1979)*4+J$1+2,FALSE)</f>
        <v>11335</v>
      </c>
      <c r="K46" s="11">
        <f>VLOOKUP($E46,Data!$A$3:$EX$360,(K$3-1979)*4+K$1+2,FALSE)</f>
        <v>12726</v>
      </c>
      <c r="L46" s="11">
        <f>VLOOKUP($E46,Data!$A$3:$EX$360,(L$3-1979)*4+L$1+2,FALSE)</f>
        <v>14152</v>
      </c>
      <c r="M46" s="11">
        <f>VLOOKUP($E46,Data!$A$3:$EX$360,(M$3-1979)*4+M$1+2,FALSE)</f>
        <v>15759</v>
      </c>
      <c r="N46" s="11">
        <f>VLOOKUP($E46,Data!$A$3:$EX$360,(N$3-1979)*4+N$1+2,FALSE)</f>
        <v>16802</v>
      </c>
      <c r="O46" s="11">
        <f>VLOOKUP($E46,Data!$A$3:$EX$360,(O$3-1979)*4+O$1+2,FALSE)</f>
        <v>18037</v>
      </c>
      <c r="P46" s="11">
        <f>VLOOKUP($E46,Data!$A$3:$EX$360,(P$3-1979)*4+P$1+2,FALSE)</f>
        <v>19282</v>
      </c>
      <c r="Q46" s="11">
        <f>VLOOKUP($E46,Data!$A$3:$EX$360,(Q$3-1979)*4+Q$1+2,FALSE)</f>
        <v>20715</v>
      </c>
      <c r="R46" s="11">
        <f>VLOOKUP($E46,Data!$A$3:$EX$360,(R$3-1979)*4+R$1+2,FALSE)</f>
        <v>21976</v>
      </c>
      <c r="S46" s="11">
        <f>VLOOKUP($E46,Data!$A$3:$EX$360,(S$3-1979)*4+S$1+2,FALSE)</f>
        <v>23432</v>
      </c>
      <c r="T46" s="11">
        <f>VLOOKUP($E46,Data!$A$3:$EX$360,(T$3-1979)*4+T$1+2,FALSE)</f>
        <v>24608</v>
      </c>
      <c r="U46" s="11">
        <f>VLOOKUP($E46,Data!$A$3:$EX$360,(U$3-1979)*4+U$1+2,FALSE)</f>
        <v>25981</v>
      </c>
      <c r="V46" s="11">
        <f>VLOOKUP($E46,Data!$A$3:$EX$360,(V$3-1979)*4+V$1+2,FALSE)</f>
        <v>27424</v>
      </c>
      <c r="W46" s="11">
        <f>VLOOKUP($E46,Data!$A$3:$EX$360,(W$3-1979)*4+W$1+2,FALSE)</f>
        <v>29198</v>
      </c>
      <c r="X46" s="11">
        <f>VLOOKUP($E46,Data!$A$3:$EX$360,(X$3-1979)*4+X$1+2,FALSE)</f>
        <v>31037</v>
      </c>
      <c r="Y46" s="11">
        <f>VLOOKUP($E46,Data!$A$3:$EX$360,(Y$3-1979)*4+Y$1+2,FALSE)</f>
        <v>32615</v>
      </c>
      <c r="Z46" s="11">
        <f>VLOOKUP($E46,Data!$A$3:$EX$360,(Z$3-1979)*4+Z$1+2,FALSE)</f>
        <v>34132</v>
      </c>
      <c r="AA46" s="11">
        <f>VLOOKUP($E46,Data!$A$3:$EX$360,(AA$3-1979)*4+AA$1+2,FALSE)</f>
        <v>35492</v>
      </c>
      <c r="AB46" s="11">
        <f>VLOOKUP($E46,Data!$A$3:$EX$360,(AB$3-1979)*4+AB$1+2,FALSE)</f>
        <v>37282</v>
      </c>
      <c r="AC46" s="11">
        <f>VLOOKUP($E46,Data!$A$3:$EX$360,(AC$3-1979)*4+AC$1+2,FALSE)</f>
        <v>38787</v>
      </c>
      <c r="AD46" s="11">
        <f>VLOOKUP($E46,Data!$A$3:$EX$360,(AD$3-1979)*4+AD$1+2,FALSE)</f>
        <v>40235</v>
      </c>
      <c r="AE46" s="11">
        <f>VLOOKUP($E46,Data!$A$3:$EX$360,(AE$3-1979)*4+AE$1+2,FALSE)</f>
        <v>42233</v>
      </c>
      <c r="AF46" s="11">
        <f>VLOOKUP($E46,Data!$A$3:$EX$360,(AF$3-1979)*4+AF$1+2,FALSE)</f>
        <v>43534</v>
      </c>
      <c r="AG46" s="11">
        <f>VLOOKUP($E46,Data!$A$3:$EX$360,(AG$3-1979)*4+AG$1+2,FALSE)</f>
        <v>45586</v>
      </c>
      <c r="AH46" s="11">
        <f>VLOOKUP($E46,Data!$A$3:$EX$360,(AH$3-1979)*4+AH$1+2,FALSE)</f>
        <v>47368</v>
      </c>
      <c r="AI46" s="11">
        <f>VLOOKUP($E46,Data!$A$3:$EX$360,(AI$3-1979)*4+AI$1+2,FALSE)</f>
        <v>48760</v>
      </c>
      <c r="AJ46" s="11">
        <f>VLOOKUP($E46,Data!$A$3:$EX$360,(AJ$3-1979)*4+AJ$1+2,FALSE)</f>
        <v>50358</v>
      </c>
      <c r="AK46" s="11">
        <f>VLOOKUP($E46,Data!$A$3:$EX$360,(AK$3-1979)*4+AK$1+2,FALSE)</f>
        <v>52636</v>
      </c>
      <c r="AL46" s="11">
        <f>VLOOKUP($E46,Data!$A$3:$EX$360,(AL$3-1979)*4+AL$1+2,FALSE)</f>
        <v>55285</v>
      </c>
      <c r="AM46" s="11">
        <f>VLOOKUP($E46,Data!$A$3:$EX$360,(AM$3-1979)*4+AM$1+2,FALSE)</f>
        <v>57761</v>
      </c>
      <c r="AN46" s="11">
        <f>VLOOKUP($E46,Data!$A$3:$EX$360,(AN$3-1979)*4+AN$1+2,FALSE)</f>
        <v>59966</v>
      </c>
      <c r="AO46" s="11">
        <f>VLOOKUP($E46,Data!$A$3:$EX$360,(AO$3-1979)*4+AO$1+2,FALSE)</f>
        <v>62207</v>
      </c>
      <c r="AP46" s="11">
        <f>VLOOKUP($E46,Data!$A$3:$EX$360,(AP$3-1979)*4+AP$1+2,FALSE)</f>
        <v>64610</v>
      </c>
      <c r="AQ46" s="4">
        <f>VLOOKUP($E46,Data!$A$3:$EX$360,(AQ$3-1979)*4+AQ$1+2,FALSE)</f>
        <v>66540</v>
      </c>
    </row>
    <row r="47" spans="2:43" outlineLevel="1">
      <c r="B47" s="4" t="s">
        <v>736</v>
      </c>
      <c r="C47" s="4" t="str">
        <f>D49</f>
        <v>Financial Assets</v>
      </c>
      <c r="D47" s="7" t="s">
        <v>168</v>
      </c>
      <c r="E47" s="4" t="s">
        <v>171</v>
      </c>
      <c r="F47" s="4">
        <f>VLOOKUP($E47,Data!$A$3:$EX$360,(F$3-1979)*4+F$1+2,FALSE)</f>
        <v>0</v>
      </c>
      <c r="G47" s="11">
        <f>VLOOKUP($E47,Data!$A$3:$EX$360,(G$3-1979)*4+G$1+2,FALSE)</f>
        <v>0</v>
      </c>
      <c r="H47" s="11">
        <f>VLOOKUP($E47,Data!$A$3:$EX$360,(H$3-1979)*4+H$1+2,FALSE)</f>
        <v>0</v>
      </c>
      <c r="I47" s="11">
        <f>VLOOKUP($E47,Data!$A$3:$EX$360,(I$3-1979)*4+I$1+2,FALSE)</f>
        <v>0</v>
      </c>
      <c r="J47" s="11">
        <f>VLOOKUP($E47,Data!$A$3:$EX$360,(J$3-1979)*4+J$1+2,FALSE)</f>
        <v>0</v>
      </c>
      <c r="K47" s="11">
        <f>VLOOKUP($E47,Data!$A$3:$EX$360,(K$3-1979)*4+K$1+2,FALSE)</f>
        <v>0</v>
      </c>
      <c r="L47" s="11">
        <f>VLOOKUP($E47,Data!$A$3:$EX$360,(L$3-1979)*4+L$1+2,FALSE)</f>
        <v>0</v>
      </c>
      <c r="M47" s="11">
        <f>VLOOKUP($E47,Data!$A$3:$EX$360,(M$3-1979)*4+M$1+2,FALSE)</f>
        <v>0</v>
      </c>
      <c r="N47" s="11">
        <f>VLOOKUP($E47,Data!$A$3:$EX$360,(N$3-1979)*4+N$1+2,FALSE)</f>
        <v>0</v>
      </c>
      <c r="O47" s="11">
        <f>VLOOKUP($E47,Data!$A$3:$EX$360,(O$3-1979)*4+O$1+2,FALSE)</f>
        <v>0</v>
      </c>
      <c r="P47" s="11">
        <f>VLOOKUP($E47,Data!$A$3:$EX$360,(P$3-1979)*4+P$1+2,FALSE)</f>
        <v>0</v>
      </c>
      <c r="Q47" s="11">
        <f>VLOOKUP($E47,Data!$A$3:$EX$360,(Q$3-1979)*4+Q$1+2,FALSE)</f>
        <v>0</v>
      </c>
      <c r="R47" s="11">
        <f>VLOOKUP($E47,Data!$A$3:$EX$360,(R$3-1979)*4+R$1+2,FALSE)</f>
        <v>0</v>
      </c>
      <c r="S47" s="11">
        <f>VLOOKUP($E47,Data!$A$3:$EX$360,(S$3-1979)*4+S$1+2,FALSE)</f>
        <v>0</v>
      </c>
      <c r="T47" s="11">
        <f>VLOOKUP($E47,Data!$A$3:$EX$360,(T$3-1979)*4+T$1+2,FALSE)</f>
        <v>0</v>
      </c>
      <c r="U47" s="11">
        <f>VLOOKUP($E47,Data!$A$3:$EX$360,(U$3-1979)*4+U$1+2,FALSE)</f>
        <v>0</v>
      </c>
      <c r="V47" s="11">
        <f>VLOOKUP($E47,Data!$A$3:$EX$360,(V$3-1979)*4+V$1+2,FALSE)</f>
        <v>0</v>
      </c>
      <c r="W47" s="11">
        <f>VLOOKUP($E47,Data!$A$3:$EX$360,(W$3-1979)*4+W$1+2,FALSE)</f>
        <v>0</v>
      </c>
      <c r="X47" s="11">
        <f>VLOOKUP($E47,Data!$A$3:$EX$360,(X$3-1979)*4+X$1+2,FALSE)</f>
        <v>0</v>
      </c>
      <c r="Y47" s="11">
        <f>VLOOKUP($E47,Data!$A$3:$EX$360,(Y$3-1979)*4+Y$1+2,FALSE)</f>
        <v>0</v>
      </c>
      <c r="Z47" s="11">
        <f>VLOOKUP($E47,Data!$A$3:$EX$360,(Z$3-1979)*4+Z$1+2,FALSE)</f>
        <v>0</v>
      </c>
      <c r="AA47" s="11">
        <f>VLOOKUP($E47,Data!$A$3:$EX$360,(AA$3-1979)*4+AA$1+2,FALSE)</f>
        <v>0</v>
      </c>
      <c r="AB47" s="11">
        <f>VLOOKUP($E47,Data!$A$3:$EX$360,(AB$3-1979)*4+AB$1+2,FALSE)</f>
        <v>0</v>
      </c>
      <c r="AC47" s="11">
        <f>VLOOKUP($E47,Data!$A$3:$EX$360,(AC$3-1979)*4+AC$1+2,FALSE)</f>
        <v>0</v>
      </c>
      <c r="AD47" s="11">
        <f>VLOOKUP($E47,Data!$A$3:$EX$360,(AD$3-1979)*4+AD$1+2,FALSE)</f>
        <v>0</v>
      </c>
      <c r="AE47" s="11">
        <f>VLOOKUP($E47,Data!$A$3:$EX$360,(AE$3-1979)*4+AE$1+2,FALSE)</f>
        <v>0</v>
      </c>
      <c r="AF47" s="11">
        <f>VLOOKUP($E47,Data!$A$3:$EX$360,(AF$3-1979)*4+AF$1+2,FALSE)</f>
        <v>0</v>
      </c>
      <c r="AG47" s="11">
        <f>VLOOKUP($E47,Data!$A$3:$EX$360,(AG$3-1979)*4+AG$1+2,FALSE)</f>
        <v>0</v>
      </c>
      <c r="AH47" s="11">
        <f>VLOOKUP($E47,Data!$A$3:$EX$360,(AH$3-1979)*4+AH$1+2,FALSE)</f>
        <v>0</v>
      </c>
      <c r="AI47" s="11">
        <f>VLOOKUP($E47,Data!$A$3:$EX$360,(AI$3-1979)*4+AI$1+2,FALSE)</f>
        <v>0</v>
      </c>
      <c r="AJ47" s="11">
        <f>VLOOKUP($E47,Data!$A$3:$EX$360,(AJ$3-1979)*4+AJ$1+2,FALSE)</f>
        <v>0</v>
      </c>
      <c r="AK47" s="11">
        <f>VLOOKUP($E47,Data!$A$3:$EX$360,(AK$3-1979)*4+AK$1+2,FALSE)</f>
        <v>0</v>
      </c>
      <c r="AL47" s="11">
        <f>VLOOKUP($E47,Data!$A$3:$EX$360,(AL$3-1979)*4+AL$1+2,FALSE)</f>
        <v>0</v>
      </c>
      <c r="AM47" s="11">
        <f>VLOOKUP($E47,Data!$A$3:$EX$360,(AM$3-1979)*4+AM$1+2,FALSE)</f>
        <v>0</v>
      </c>
      <c r="AN47" s="11">
        <f>VLOOKUP($E47,Data!$A$3:$EX$360,(AN$3-1979)*4+AN$1+2,FALSE)</f>
        <v>0</v>
      </c>
      <c r="AO47" s="11">
        <f>VLOOKUP($E47,Data!$A$3:$EX$360,(AO$3-1979)*4+AO$1+2,FALSE)</f>
        <v>0</v>
      </c>
      <c r="AP47" s="11">
        <f>VLOOKUP($E47,Data!$A$3:$EX$360,(AP$3-1979)*4+AP$1+2,FALSE)</f>
        <v>0</v>
      </c>
      <c r="AQ47" s="4">
        <f>VLOOKUP($E47,Data!$A$3:$EX$360,(AQ$3-1979)*4+AQ$1+2,FALSE)</f>
        <v>0</v>
      </c>
    </row>
    <row r="48" spans="2:43" outlineLevel="1">
      <c r="B48" s="4" t="s">
        <v>736</v>
      </c>
      <c r="C48" s="4" t="str">
        <f>D49</f>
        <v>Financial Assets</v>
      </c>
      <c r="D48" s="29" t="s">
        <v>54</v>
      </c>
      <c r="E48" s="4" t="s">
        <v>173</v>
      </c>
      <c r="F48" s="4">
        <f>VLOOKUP($E48,Data!$A$3:$EX$360,(F$3-1979)*4+F$1+2,FALSE)</f>
        <v>0</v>
      </c>
      <c r="G48" s="11">
        <f>VLOOKUP($E48,Data!$A$3:$EX$360,(G$3-1979)*4+G$1+2,FALSE)</f>
        <v>0</v>
      </c>
      <c r="H48" s="11">
        <f>VLOOKUP($E48,Data!$A$3:$EX$360,(H$3-1979)*4+H$1+2,FALSE)</f>
        <v>0</v>
      </c>
      <c r="I48" s="11">
        <f>VLOOKUP($E48,Data!$A$3:$EX$360,(I$3-1979)*4+I$1+2,FALSE)</f>
        <v>0</v>
      </c>
      <c r="J48" s="11">
        <f>VLOOKUP($E48,Data!$A$3:$EX$360,(J$3-1979)*4+J$1+2,FALSE)</f>
        <v>0</v>
      </c>
      <c r="K48" s="11">
        <f>VLOOKUP($E48,Data!$A$3:$EX$360,(K$3-1979)*4+K$1+2,FALSE)</f>
        <v>0</v>
      </c>
      <c r="L48" s="11">
        <f>VLOOKUP($E48,Data!$A$3:$EX$360,(L$3-1979)*4+L$1+2,FALSE)</f>
        <v>0</v>
      </c>
      <c r="M48" s="11">
        <f>VLOOKUP($E48,Data!$A$3:$EX$360,(M$3-1979)*4+M$1+2,FALSE)</f>
        <v>0</v>
      </c>
      <c r="N48" s="11">
        <f>VLOOKUP($E48,Data!$A$3:$EX$360,(N$3-1979)*4+N$1+2,FALSE)</f>
        <v>0</v>
      </c>
      <c r="O48" s="11">
        <f>VLOOKUP($E48,Data!$A$3:$EX$360,(O$3-1979)*4+O$1+2,FALSE)</f>
        <v>0</v>
      </c>
      <c r="P48" s="11">
        <f>VLOOKUP($E48,Data!$A$3:$EX$360,(P$3-1979)*4+P$1+2,FALSE)</f>
        <v>9098</v>
      </c>
      <c r="Q48" s="11">
        <f>VLOOKUP($E48,Data!$A$3:$EX$360,(Q$3-1979)*4+Q$1+2,FALSE)</f>
        <v>35476</v>
      </c>
      <c r="R48" s="11">
        <f>VLOOKUP($E48,Data!$A$3:$EX$360,(R$3-1979)*4+R$1+2,FALSE)</f>
        <v>79118</v>
      </c>
      <c r="S48" s="11">
        <f>VLOOKUP($E48,Data!$A$3:$EX$360,(S$3-1979)*4+S$1+2,FALSE)</f>
        <v>97334</v>
      </c>
      <c r="T48" s="11">
        <f>VLOOKUP($E48,Data!$A$3:$EX$360,(T$3-1979)*4+T$1+2,FALSE)</f>
        <v>86970</v>
      </c>
      <c r="U48" s="11">
        <f>VLOOKUP($E48,Data!$A$3:$EX$360,(U$3-1979)*4+U$1+2,FALSE)</f>
        <v>89173</v>
      </c>
      <c r="V48" s="11">
        <f>VLOOKUP($E48,Data!$A$3:$EX$360,(V$3-1979)*4+V$1+2,FALSE)</f>
        <v>86283</v>
      </c>
      <c r="W48" s="11">
        <f>VLOOKUP($E48,Data!$A$3:$EX$360,(W$3-1979)*4+W$1+2,FALSE)</f>
        <v>83731</v>
      </c>
      <c r="X48" s="11">
        <f>VLOOKUP($E48,Data!$A$3:$EX$360,(X$3-1979)*4+X$1+2,FALSE)</f>
        <v>72098</v>
      </c>
      <c r="Y48" s="11">
        <f>VLOOKUP($E48,Data!$A$3:$EX$360,(Y$3-1979)*4+Y$1+2,FALSE)</f>
        <v>77214</v>
      </c>
      <c r="Z48" s="11">
        <f>VLOOKUP($E48,Data!$A$3:$EX$360,(Z$3-1979)*4+Z$1+2,FALSE)</f>
        <v>82236</v>
      </c>
      <c r="AA48" s="11">
        <f>VLOOKUP($E48,Data!$A$3:$EX$360,(AA$3-1979)*4+AA$1+2,FALSE)</f>
        <v>85154</v>
      </c>
      <c r="AB48" s="11">
        <f>VLOOKUP($E48,Data!$A$3:$EX$360,(AB$3-1979)*4+AB$1+2,FALSE)</f>
        <v>86431</v>
      </c>
      <c r="AC48" s="11">
        <f>VLOOKUP($E48,Data!$A$3:$EX$360,(AC$3-1979)*4+AC$1+2,FALSE)</f>
        <v>86797</v>
      </c>
      <c r="AD48" s="11">
        <f>VLOOKUP($E48,Data!$A$3:$EX$360,(AD$3-1979)*4+AD$1+2,FALSE)</f>
        <v>87519</v>
      </c>
      <c r="AE48" s="11">
        <f>VLOOKUP($E48,Data!$A$3:$EX$360,(AE$3-1979)*4+AE$1+2,FALSE)</f>
        <v>89073</v>
      </c>
      <c r="AF48" s="11">
        <f>VLOOKUP($E48,Data!$A$3:$EX$360,(AF$3-1979)*4+AF$1+2,FALSE)</f>
        <v>89985</v>
      </c>
      <c r="AG48" s="11">
        <f>VLOOKUP($E48,Data!$A$3:$EX$360,(AG$3-1979)*4+AG$1+2,FALSE)</f>
        <v>90665</v>
      </c>
      <c r="AH48" s="11">
        <f>VLOOKUP($E48,Data!$A$3:$EX$360,(AH$3-1979)*4+AH$1+2,FALSE)</f>
        <v>91689</v>
      </c>
      <c r="AI48" s="11">
        <f>VLOOKUP($E48,Data!$A$3:$EX$360,(AI$3-1979)*4+AI$1+2,FALSE)</f>
        <v>68258</v>
      </c>
      <c r="AJ48" s="11">
        <f>VLOOKUP($E48,Data!$A$3:$EX$360,(AJ$3-1979)*4+AJ$1+2,FALSE)</f>
        <v>47312</v>
      </c>
      <c r="AK48" s="11">
        <f>VLOOKUP($E48,Data!$A$3:$EX$360,(AK$3-1979)*4+AK$1+2,FALSE)</f>
        <v>80309</v>
      </c>
      <c r="AL48" s="11">
        <f>VLOOKUP($E48,Data!$A$3:$EX$360,(AL$3-1979)*4+AL$1+2,FALSE)</f>
        <v>83011</v>
      </c>
      <c r="AM48" s="11">
        <f>VLOOKUP($E48,Data!$A$3:$EX$360,(AM$3-1979)*4+AM$1+2,FALSE)</f>
        <v>79643</v>
      </c>
      <c r="AN48" s="11">
        <f>VLOOKUP($E48,Data!$A$3:$EX$360,(AN$3-1979)*4+AN$1+2,FALSE)</f>
        <v>79251</v>
      </c>
      <c r="AO48" s="11">
        <f>VLOOKUP($E48,Data!$A$3:$EX$360,(AO$3-1979)*4+AO$1+2,FALSE)</f>
        <v>91740</v>
      </c>
      <c r="AP48" s="11">
        <f>VLOOKUP($E48,Data!$A$3:$EX$360,(AP$3-1979)*4+AP$1+2,FALSE)</f>
        <v>103380</v>
      </c>
      <c r="AQ48" s="4">
        <f>VLOOKUP($E48,Data!$A$3:$EX$360,(AQ$3-1979)*4+AQ$1+2,FALSE)</f>
        <v>114394</v>
      </c>
    </row>
    <row r="49" spans="1:43">
      <c r="A49" s="4" t="s">
        <v>738</v>
      </c>
      <c r="B49" s="4" t="s">
        <v>736</v>
      </c>
      <c r="C49" s="4" t="str">
        <f>D4</f>
        <v>ASSETS</v>
      </c>
      <c r="D49" s="21" t="s">
        <v>1</v>
      </c>
      <c r="E49" s="22" t="s">
        <v>318</v>
      </c>
      <c r="F49" s="23">
        <f>VLOOKUP("FL314090005.Q",Data!$A$3:$EX$360,(F$3-1979)*4+F$1+2,FALSE)+VLOOKUP("FL343061733.Q",Data!$A$3:$EX$360,(F$3-1979)*4+F$1+2,FALSE)+VLOOKUP("FL343064133.Q",Data!$A$3:$EX$360,(F$3-1979)*4+F$1+2,FALSE)+VLOOKUP("FL343063033.Q",Data!$A$3:$EX$360,(F$3-1979)*4+F$1+2,FALSE)</f>
        <v>203095</v>
      </c>
      <c r="G49" s="23">
        <f>VLOOKUP("FL314090005.Q",Data!$A$3:$EX$360,(G$3-1979)*4+G$1+2,FALSE)+VLOOKUP("FL343061733.Q",Data!$A$3:$EX$360,(G$3-1979)*4+G$1+2,FALSE)+VLOOKUP("FL343064133.Q",Data!$A$3:$EX$360,(G$3-1979)*4+G$1+2,FALSE)+VLOOKUP("FL343063033.Q",Data!$A$3:$EX$360,(G$3-1979)*4+G$1+2,FALSE)</f>
        <v>231309</v>
      </c>
      <c r="H49" s="23">
        <f>VLOOKUP("FL314090005.Q",Data!$A$3:$EX$360,(H$3-1979)*4+H$1+2,FALSE)+VLOOKUP("FL343061733.Q",Data!$A$3:$EX$360,(H$3-1979)*4+H$1+2,FALSE)+VLOOKUP("FL343064133.Q",Data!$A$3:$EX$360,(H$3-1979)*4+H$1+2,FALSE)+VLOOKUP("FL343063033.Q",Data!$A$3:$EX$360,(H$3-1979)*4+H$1+2,FALSE)</f>
        <v>252737</v>
      </c>
      <c r="I49" s="23">
        <f>VLOOKUP("FL314090005.Q",Data!$A$3:$EX$360,(I$3-1979)*4+I$1+2,FALSE)+VLOOKUP("FL343061733.Q",Data!$A$3:$EX$360,(I$3-1979)*4+I$1+2,FALSE)+VLOOKUP("FL343064133.Q",Data!$A$3:$EX$360,(I$3-1979)*4+I$1+2,FALSE)+VLOOKUP("FL343063033.Q",Data!$A$3:$EX$360,(I$3-1979)*4+I$1+2,FALSE)</f>
        <v>286125</v>
      </c>
      <c r="J49" s="23">
        <f>VLOOKUP("FL314090005.Q",Data!$A$3:$EX$360,(J$3-1979)*4+J$1+2,FALSE)+VLOOKUP("FL343061733.Q",Data!$A$3:$EX$360,(J$3-1979)*4+J$1+2,FALSE)+VLOOKUP("FL343064133.Q",Data!$A$3:$EX$360,(J$3-1979)*4+J$1+2,FALSE)+VLOOKUP("FL343063033.Q",Data!$A$3:$EX$360,(J$3-1979)*4+J$1+2,FALSE)</f>
        <v>314486</v>
      </c>
      <c r="K49" s="23">
        <f>VLOOKUP("FL314090005.Q",Data!$A$3:$EX$360,(K$3-1979)*4+K$1+2,FALSE)+VLOOKUP("FL343061733.Q",Data!$A$3:$EX$360,(K$3-1979)*4+K$1+2,FALSE)+VLOOKUP("FL343064133.Q",Data!$A$3:$EX$360,(K$3-1979)*4+K$1+2,FALSE)+VLOOKUP("FL343063033.Q",Data!$A$3:$EX$360,(K$3-1979)*4+K$1+2,FALSE)</f>
        <v>331718</v>
      </c>
      <c r="L49" s="23">
        <f>VLOOKUP("FL314090005.Q",Data!$A$3:$EX$360,(L$3-1979)*4+L$1+2,FALSE)+VLOOKUP("FL343061733.Q",Data!$A$3:$EX$360,(L$3-1979)*4+L$1+2,FALSE)+VLOOKUP("FL343064133.Q",Data!$A$3:$EX$360,(L$3-1979)*4+L$1+2,FALSE)+VLOOKUP("FL343063033.Q",Data!$A$3:$EX$360,(L$3-1979)*4+L$1+2,FALSE)</f>
        <v>359117</v>
      </c>
      <c r="M49" s="23">
        <f>VLOOKUP("FL314090005.Q",Data!$A$3:$EX$360,(M$3-1979)*4+M$1+2,FALSE)+VLOOKUP("FL343061733.Q",Data!$A$3:$EX$360,(M$3-1979)*4+M$1+2,FALSE)+VLOOKUP("FL343064133.Q",Data!$A$3:$EX$360,(M$3-1979)*4+M$1+2,FALSE)+VLOOKUP("FL343063033.Q",Data!$A$3:$EX$360,(M$3-1979)*4+M$1+2,FALSE)</f>
        <v>388864</v>
      </c>
      <c r="N49" s="23">
        <f>VLOOKUP("FL314090005.Q",Data!$A$3:$EX$360,(N$3-1979)*4+N$1+2,FALSE)+VLOOKUP("FL343061733.Q",Data!$A$3:$EX$360,(N$3-1979)*4+N$1+2,FALSE)+VLOOKUP("FL343064133.Q",Data!$A$3:$EX$360,(N$3-1979)*4+N$1+2,FALSE)+VLOOKUP("FL343063033.Q",Data!$A$3:$EX$360,(N$3-1979)*4+N$1+2,FALSE)</f>
        <v>385612</v>
      </c>
      <c r="O49" s="23">
        <f>VLOOKUP("FL314090005.Q",Data!$A$3:$EX$360,(O$3-1979)*4+O$1+2,FALSE)+VLOOKUP("FL343061733.Q",Data!$A$3:$EX$360,(O$3-1979)*4+O$1+2,FALSE)+VLOOKUP("FL343064133.Q",Data!$A$3:$EX$360,(O$3-1979)*4+O$1+2,FALSE)+VLOOKUP("FL343063033.Q",Data!$A$3:$EX$360,(O$3-1979)*4+O$1+2,FALSE)</f>
        <v>387783</v>
      </c>
      <c r="P49" s="23">
        <f>VLOOKUP("FL314090005.Q",Data!$A$3:$EX$360,(P$3-1979)*4+P$1+2,FALSE)+VLOOKUP("FL343061733.Q",Data!$A$3:$EX$360,(P$3-1979)*4+P$1+2,FALSE)+VLOOKUP("FL343064133.Q",Data!$A$3:$EX$360,(P$3-1979)*4+P$1+2,FALSE)+VLOOKUP("FL343063033.Q",Data!$A$3:$EX$360,(P$3-1979)*4+P$1+2,FALSE)</f>
        <v>375173</v>
      </c>
      <c r="Q49" s="23">
        <f>VLOOKUP("FL314090005.Q",Data!$A$3:$EX$360,(Q$3-1979)*4+Q$1+2,FALSE)+VLOOKUP("FL343061733.Q",Data!$A$3:$EX$360,(Q$3-1979)*4+Q$1+2,FALSE)+VLOOKUP("FL343064133.Q",Data!$A$3:$EX$360,(Q$3-1979)*4+Q$1+2,FALSE)+VLOOKUP("FL343063033.Q",Data!$A$3:$EX$360,(Q$3-1979)*4+Q$1+2,FALSE)</f>
        <v>438998</v>
      </c>
      <c r="R49" s="23">
        <f>VLOOKUP("FL314090005.Q",Data!$A$3:$EX$360,(R$3-1979)*4+R$1+2,FALSE)+VLOOKUP("FL343061733.Q",Data!$A$3:$EX$360,(R$3-1979)*4+R$1+2,FALSE)+VLOOKUP("FL343064133.Q",Data!$A$3:$EX$360,(R$3-1979)*4+R$1+2,FALSE)+VLOOKUP("FL343063033.Q",Data!$A$3:$EX$360,(R$3-1979)*4+R$1+2,FALSE)</f>
        <v>481528</v>
      </c>
      <c r="S49" s="23">
        <f>VLOOKUP("FL314090005.Q",Data!$A$3:$EX$360,(S$3-1979)*4+S$1+2,FALSE)+VLOOKUP("FL343061733.Q",Data!$A$3:$EX$360,(S$3-1979)*4+S$1+2,FALSE)+VLOOKUP("FL343064133.Q",Data!$A$3:$EX$360,(S$3-1979)*4+S$1+2,FALSE)+VLOOKUP("FL343063033.Q",Data!$A$3:$EX$360,(S$3-1979)*4+S$1+2,FALSE)</f>
        <v>518987</v>
      </c>
      <c r="T49" s="23">
        <f>VLOOKUP("FL314090005.Q",Data!$A$3:$EX$360,(T$3-1979)*4+T$1+2,FALSE)+VLOOKUP("FL343061733.Q",Data!$A$3:$EX$360,(T$3-1979)*4+T$1+2,FALSE)+VLOOKUP("FL343064133.Q",Data!$A$3:$EX$360,(T$3-1979)*4+T$1+2,FALSE)+VLOOKUP("FL343063033.Q",Data!$A$3:$EX$360,(T$3-1979)*4+T$1+2,FALSE)</f>
        <v>481195</v>
      </c>
      <c r="U49" s="23">
        <f>VLOOKUP("FL314090005.Q",Data!$A$3:$EX$360,(U$3-1979)*4+U$1+2,FALSE)+VLOOKUP("FL343061733.Q",Data!$A$3:$EX$360,(U$3-1979)*4+U$1+2,FALSE)+VLOOKUP("FL343064133.Q",Data!$A$3:$EX$360,(U$3-1979)*4+U$1+2,FALSE)+VLOOKUP("FL343063033.Q",Data!$A$3:$EX$360,(U$3-1979)*4+U$1+2,FALSE)</f>
        <v>455048</v>
      </c>
      <c r="V49" s="23">
        <f>VLOOKUP("FL314090005.Q",Data!$A$3:$EX$360,(V$3-1979)*4+V$1+2,FALSE)+VLOOKUP("FL343061733.Q",Data!$A$3:$EX$360,(V$3-1979)*4+V$1+2,FALSE)+VLOOKUP("FL343064133.Q",Data!$A$3:$EX$360,(V$3-1979)*4+V$1+2,FALSE)+VLOOKUP("FL343063033.Q",Data!$A$3:$EX$360,(V$3-1979)*4+V$1+2,FALSE)</f>
        <v>467010</v>
      </c>
      <c r="W49" s="23">
        <f>VLOOKUP("FL314090005.Q",Data!$A$3:$EX$360,(W$3-1979)*4+W$1+2,FALSE)+VLOOKUP("FL343061733.Q",Data!$A$3:$EX$360,(W$3-1979)*4+W$1+2,FALSE)+VLOOKUP("FL343064133.Q",Data!$A$3:$EX$360,(W$3-1979)*4+W$1+2,FALSE)+VLOOKUP("FL343063033.Q",Data!$A$3:$EX$360,(W$3-1979)*4+W$1+2,FALSE)</f>
        <v>462583</v>
      </c>
      <c r="X49" s="23">
        <f>VLOOKUP("FL314090005.Q",Data!$A$3:$EX$360,(X$3-1979)*4+X$1+2,FALSE)+VLOOKUP("FL343061733.Q",Data!$A$3:$EX$360,(X$3-1979)*4+X$1+2,FALSE)+VLOOKUP("FL343064133.Q",Data!$A$3:$EX$360,(X$3-1979)*4+X$1+2,FALSE)+VLOOKUP("FL343063033.Q",Data!$A$3:$EX$360,(X$3-1979)*4+X$1+2,FALSE)</f>
        <v>520524</v>
      </c>
      <c r="Y49" s="23">
        <f>VLOOKUP("FL314090005.Q",Data!$A$3:$EX$360,(Y$3-1979)*4+Y$1+2,FALSE)+VLOOKUP("FL343061733.Q",Data!$A$3:$EX$360,(Y$3-1979)*4+Y$1+2,FALSE)+VLOOKUP("FL343064133.Q",Data!$A$3:$EX$360,(Y$3-1979)*4+Y$1+2,FALSE)+VLOOKUP("FL343063033.Q",Data!$A$3:$EX$360,(Y$3-1979)*4+Y$1+2,FALSE)</f>
        <v>536480</v>
      </c>
      <c r="Z49" s="23">
        <f>VLOOKUP("FL314090005.Q",Data!$A$3:$EX$360,(Z$3-1979)*4+Z$1+2,FALSE)+VLOOKUP("FL343061733.Q",Data!$A$3:$EX$360,(Z$3-1979)*4+Z$1+2,FALSE)+VLOOKUP("FL343064133.Q",Data!$A$3:$EX$360,(Z$3-1979)*4+Z$1+2,FALSE)+VLOOKUP("FL343063033.Q",Data!$A$3:$EX$360,(Z$3-1979)*4+Z$1+2,FALSE)</f>
        <v>598726</v>
      </c>
      <c r="AA49" s="23">
        <f>VLOOKUP("FL314090005.Q",Data!$A$3:$EX$360,(AA$3-1979)*4+AA$1+2,FALSE)+VLOOKUP("FL343061733.Q",Data!$A$3:$EX$360,(AA$3-1979)*4+AA$1+2,FALSE)+VLOOKUP("FL343064133.Q",Data!$A$3:$EX$360,(AA$3-1979)*4+AA$1+2,FALSE)+VLOOKUP("FL343063033.Q",Data!$A$3:$EX$360,(AA$3-1979)*4+AA$1+2,FALSE)</f>
        <v>598210</v>
      </c>
      <c r="AB49" s="23">
        <f>VLOOKUP("FL314090005.Q",Data!$A$3:$EX$360,(AB$3-1979)*4+AB$1+2,FALSE)+VLOOKUP("FL343061733.Q",Data!$A$3:$EX$360,(AB$3-1979)*4+AB$1+2,FALSE)+VLOOKUP("FL343064133.Q",Data!$A$3:$EX$360,(AB$3-1979)*4+AB$1+2,FALSE)+VLOOKUP("FL343063033.Q",Data!$A$3:$EX$360,(AB$3-1979)*4+AB$1+2,FALSE)</f>
        <v>621142</v>
      </c>
      <c r="AC49" s="23">
        <f>VLOOKUP("FL314090005.Q",Data!$A$3:$EX$360,(AC$3-1979)*4+AC$1+2,FALSE)+VLOOKUP("FL343061733.Q",Data!$A$3:$EX$360,(AC$3-1979)*4+AC$1+2,FALSE)+VLOOKUP("FL343064133.Q",Data!$A$3:$EX$360,(AC$3-1979)*4+AC$1+2,FALSE)+VLOOKUP("FL343063033.Q",Data!$A$3:$EX$360,(AC$3-1979)*4+AC$1+2,FALSE)</f>
        <v>670215</v>
      </c>
      <c r="AD49" s="23">
        <f>VLOOKUP("FL314090005.Q",Data!$A$3:$EX$360,(AD$3-1979)*4+AD$1+2,FALSE)+VLOOKUP("FL343061733.Q",Data!$A$3:$EX$360,(AD$3-1979)*4+AD$1+2,FALSE)+VLOOKUP("FL343064133.Q",Data!$A$3:$EX$360,(AD$3-1979)*4+AD$1+2,FALSE)+VLOOKUP("FL343063033.Q",Data!$A$3:$EX$360,(AD$3-1979)*4+AD$1+2,FALSE)</f>
        <v>683447</v>
      </c>
      <c r="AE49" s="23">
        <f>VLOOKUP("FL314090005.Q",Data!$A$3:$EX$360,(AE$3-1979)*4+AE$1+2,FALSE)+VLOOKUP("FL343061733.Q",Data!$A$3:$EX$360,(AE$3-1979)*4+AE$1+2,FALSE)+VLOOKUP("FL343064133.Q",Data!$A$3:$EX$360,(AE$3-1979)*4+AE$1+2,FALSE)+VLOOKUP("FL343063033.Q",Data!$A$3:$EX$360,(AE$3-1979)*4+AE$1+2,FALSE)</f>
        <v>672392</v>
      </c>
      <c r="AF49" s="23">
        <f>VLOOKUP("FL314090005.Q",Data!$A$3:$EX$360,(AF$3-1979)*4+AF$1+2,FALSE)+VLOOKUP("FL343061733.Q",Data!$A$3:$EX$360,(AF$3-1979)*4+AF$1+2,FALSE)+VLOOKUP("FL343064133.Q",Data!$A$3:$EX$360,(AF$3-1979)*4+AF$1+2,FALSE)+VLOOKUP("FL343063033.Q",Data!$A$3:$EX$360,(AF$3-1979)*4+AF$1+2,FALSE)</f>
        <v>669727</v>
      </c>
      <c r="AG49" s="23">
        <f>VLOOKUP("FL314090005.Q",Data!$A$3:$EX$360,(AG$3-1979)*4+AG$1+2,FALSE)+VLOOKUP("FL343061733.Q",Data!$A$3:$EX$360,(AG$3-1979)*4+AG$1+2,FALSE)+VLOOKUP("FL343064133.Q",Data!$A$3:$EX$360,(AG$3-1979)*4+AG$1+2,FALSE)+VLOOKUP("FL343063033.Q",Data!$A$3:$EX$360,(AG$3-1979)*4+AG$1+2,FALSE)</f>
        <v>713738</v>
      </c>
      <c r="AH49" s="23">
        <f>VLOOKUP("FL314090005.Q",Data!$A$3:$EX$360,(AH$3-1979)*4+AH$1+2,FALSE)+VLOOKUP("FL343061733.Q",Data!$A$3:$EX$360,(AH$3-1979)*4+AH$1+2,FALSE)+VLOOKUP("FL343064133.Q",Data!$A$3:$EX$360,(AH$3-1979)*4+AH$1+2,FALSE)+VLOOKUP("FL343063033.Q",Data!$A$3:$EX$360,(AH$3-1979)*4+AH$1+2,FALSE)</f>
        <v>751157</v>
      </c>
      <c r="AI49" s="23">
        <f>VLOOKUP("FL314090005.Q",Data!$A$3:$EX$360,(AI$3-1979)*4+AI$1+2,FALSE)+VLOOKUP("FL343061733.Q",Data!$A$3:$EX$360,(AI$3-1979)*4+AI$1+2,FALSE)+VLOOKUP("FL343064133.Q",Data!$A$3:$EX$360,(AI$3-1979)*4+AI$1+2,FALSE)+VLOOKUP("FL343063033.Q",Data!$A$3:$EX$360,(AI$3-1979)*4+AI$1+2,FALSE)</f>
        <v>1062146</v>
      </c>
      <c r="AJ49" s="23">
        <f>VLOOKUP("FL314090005.Q",Data!$A$3:$EX$360,(AJ$3-1979)*4+AJ$1+2,FALSE)+VLOOKUP("FL343061733.Q",Data!$A$3:$EX$360,(AJ$3-1979)*4+AJ$1+2,FALSE)+VLOOKUP("FL343064133.Q",Data!$A$3:$EX$360,(AJ$3-1979)*4+AJ$1+2,FALSE)+VLOOKUP("FL343063033.Q",Data!$A$3:$EX$360,(AJ$3-1979)*4+AJ$1+2,FALSE)</f>
        <v>1464575</v>
      </c>
      <c r="AK49" s="23">
        <f>VLOOKUP("FL314090005.Q",Data!$A$3:$EX$360,(AK$3-1979)*4+AK$1+2,FALSE)+VLOOKUP("FL343061733.Q",Data!$A$3:$EX$360,(AK$3-1979)*4+AK$1+2,FALSE)+VLOOKUP("FL343064133.Q",Data!$A$3:$EX$360,(AK$3-1979)*4+AK$1+2,FALSE)+VLOOKUP("FL343063033.Q",Data!$A$3:$EX$360,(AK$3-1979)*4+AK$1+2,FALSE)</f>
        <v>1573206</v>
      </c>
      <c r="AL49" s="23">
        <f>VLOOKUP("FL314090005.Q",Data!$A$3:$EX$360,(AL$3-1979)*4+AL$1+2,FALSE)+VLOOKUP("FL343061733.Q",Data!$A$3:$EX$360,(AL$3-1979)*4+AL$1+2,FALSE)+VLOOKUP("FL343064133.Q",Data!$A$3:$EX$360,(AL$3-1979)*4+AL$1+2,FALSE)+VLOOKUP("FL343063033.Q",Data!$A$3:$EX$360,(AL$3-1979)*4+AL$1+2,FALSE)</f>
        <v>1422880</v>
      </c>
      <c r="AM49" s="23">
        <f>VLOOKUP("FL314090005.Q",Data!$A$3:$EX$360,(AM$3-1979)*4+AM$1+2,FALSE)+VLOOKUP("FL343061733.Q",Data!$A$3:$EX$360,(AM$3-1979)*4+AM$1+2,FALSE)+VLOOKUP("FL343064133.Q",Data!$A$3:$EX$360,(AM$3-1979)*4+AM$1+2,FALSE)+VLOOKUP("FL343063033.Q",Data!$A$3:$EX$360,(AM$3-1979)*4+AM$1+2,FALSE)</f>
        <v>1512055</v>
      </c>
      <c r="AN49" s="23">
        <f>VLOOKUP("FL314090005.Q",Data!$A$3:$EX$360,(AN$3-1979)*4+AN$1+2,FALSE)+VLOOKUP("FL343061733.Q",Data!$A$3:$EX$360,(AN$3-1979)*4+AN$1+2,FALSE)+VLOOKUP("FL343064133.Q",Data!$A$3:$EX$360,(AN$3-1979)*4+AN$1+2,FALSE)+VLOOKUP("FL343063033.Q",Data!$A$3:$EX$360,(AN$3-1979)*4+AN$1+2,FALSE)</f>
        <v>1637414</v>
      </c>
      <c r="AO49" s="23">
        <f>VLOOKUP("FL314090005.Q",Data!$A$3:$EX$360,(AO$3-1979)*4+AO$1+2,FALSE)+VLOOKUP("FL343061733.Q",Data!$A$3:$EX$360,(AO$3-1979)*4+AO$1+2,FALSE)+VLOOKUP("FL343064133.Q",Data!$A$3:$EX$360,(AO$3-1979)*4+AO$1+2,FALSE)+VLOOKUP("FL343063033.Q",Data!$A$3:$EX$360,(AO$3-1979)*4+AO$1+2,FALSE)</f>
        <v>1825291</v>
      </c>
      <c r="AP49" s="23">
        <f>VLOOKUP("FL314090005.Q",Data!$A$3:$EX$360,(AP$3-1979)*4+AP$1+2,FALSE)+VLOOKUP("FL343061733.Q",Data!$A$3:$EX$360,(AP$3-1979)*4+AP$1+2,FALSE)+VLOOKUP("FL343064133.Q",Data!$A$3:$EX$360,(AP$3-1979)*4+AP$1+2,FALSE)+VLOOKUP("FL343063033.Q",Data!$A$3:$EX$360,(AP$3-1979)*4+AP$1+2,FALSE)</f>
        <v>1987819</v>
      </c>
      <c r="AQ49" s="23">
        <f>VLOOKUP("FL314090005.Q",Data!$A$3:$EX$360,(AQ$3-1979)*4+AQ$1+2,FALSE)+VLOOKUP("FL343061733.Q",Data!$A$3:$EX$360,(AQ$3-1979)*4+AQ$1+2,FALSE)+VLOOKUP("FL343064133.Q",Data!$A$3:$EX$360,(AQ$3-1979)*4+AQ$1+2,FALSE)+VLOOKUP("FL343063033.Q",Data!$A$3:$EX$360,(AQ$3-1979)*4+AQ$1+2,FALSE)</f>
        <v>2292515</v>
      </c>
    </row>
    <row r="50" spans="1:43" outlineLevel="1">
      <c r="B50" s="4" t="s">
        <v>736</v>
      </c>
      <c r="C50" s="4" t="str">
        <f>D53</f>
        <v>Nonfinancial Assets (excluding land)</v>
      </c>
      <c r="D50" s="7" t="s">
        <v>4</v>
      </c>
      <c r="E50" s="4" t="s">
        <v>231</v>
      </c>
      <c r="F50" s="4">
        <f>VLOOKUP($E50,Data!$A$3:$EX$360,(F$3-1979)*4+F$1+2,FALSE)</f>
        <v>388978</v>
      </c>
      <c r="G50" s="11">
        <f>VLOOKUP($E50,Data!$A$3:$EX$360,(G$3-1979)*4+G$1+2,FALSE)</f>
        <v>429179</v>
      </c>
      <c r="H50" s="11">
        <f>VLOOKUP($E50,Data!$A$3:$EX$360,(H$3-1979)*4+H$1+2,FALSE)</f>
        <v>458774</v>
      </c>
      <c r="I50" s="11">
        <f>VLOOKUP($E50,Data!$A$3:$EX$360,(I$3-1979)*4+I$1+2,FALSE)</f>
        <v>481209</v>
      </c>
      <c r="J50" s="11">
        <f>VLOOKUP($E50,Data!$A$3:$EX$360,(J$3-1979)*4+J$1+2,FALSE)</f>
        <v>488894</v>
      </c>
      <c r="K50" s="11">
        <f>VLOOKUP($E50,Data!$A$3:$EX$360,(K$3-1979)*4+K$1+2,FALSE)</f>
        <v>504710</v>
      </c>
      <c r="L50" s="11">
        <f>VLOOKUP($E50,Data!$A$3:$EX$360,(L$3-1979)*4+L$1+2,FALSE)</f>
        <v>525069</v>
      </c>
      <c r="M50" s="11">
        <f>VLOOKUP($E50,Data!$A$3:$EX$360,(M$3-1979)*4+M$1+2,FALSE)</f>
        <v>539464</v>
      </c>
      <c r="N50" s="11">
        <f>VLOOKUP($E50,Data!$A$3:$EX$360,(N$3-1979)*4+N$1+2,FALSE)</f>
        <v>568151</v>
      </c>
      <c r="O50" s="11">
        <f>VLOOKUP($E50,Data!$A$3:$EX$360,(O$3-1979)*4+O$1+2,FALSE)</f>
        <v>582237</v>
      </c>
      <c r="P50" s="11">
        <f>VLOOKUP($E50,Data!$A$3:$EX$360,(P$3-1979)*4+P$1+2,FALSE)</f>
        <v>615505</v>
      </c>
      <c r="Q50" s="11">
        <f>VLOOKUP($E50,Data!$A$3:$EX$360,(Q$3-1979)*4+Q$1+2,FALSE)</f>
        <v>637356</v>
      </c>
      <c r="R50" s="11">
        <f>VLOOKUP($E50,Data!$A$3:$EX$360,(R$3-1979)*4+R$1+2,FALSE)</f>
        <v>662505</v>
      </c>
      <c r="S50" s="11">
        <f>VLOOKUP($E50,Data!$A$3:$EX$360,(S$3-1979)*4+S$1+2,FALSE)</f>
        <v>675448</v>
      </c>
      <c r="T50" s="11">
        <f>VLOOKUP($E50,Data!$A$3:$EX$360,(T$3-1979)*4+T$1+2,FALSE)</f>
        <v>704869</v>
      </c>
      <c r="U50" s="11">
        <f>VLOOKUP($E50,Data!$A$3:$EX$360,(U$3-1979)*4+U$1+2,FALSE)</f>
        <v>732870</v>
      </c>
      <c r="V50" s="11">
        <f>VLOOKUP($E50,Data!$A$3:$EX$360,(V$3-1979)*4+V$1+2,FALSE)</f>
        <v>767193</v>
      </c>
      <c r="W50" s="11">
        <f>VLOOKUP($E50,Data!$A$3:$EX$360,(W$3-1979)*4+W$1+2,FALSE)</f>
        <v>799090</v>
      </c>
      <c r="X50" s="11">
        <f>VLOOKUP($E50,Data!$A$3:$EX$360,(X$3-1979)*4+X$1+2,FALSE)</f>
        <v>822491</v>
      </c>
      <c r="Y50" s="11">
        <f>VLOOKUP($E50,Data!$A$3:$EX$360,(Y$3-1979)*4+Y$1+2,FALSE)</f>
        <v>850366</v>
      </c>
      <c r="Z50" s="11">
        <f>VLOOKUP($E50,Data!$A$3:$EX$360,(Z$3-1979)*4+Z$1+2,FALSE)</f>
        <v>883772</v>
      </c>
      <c r="AA50" s="11">
        <f>VLOOKUP($E50,Data!$A$3:$EX$360,(AA$3-1979)*4+AA$1+2,FALSE)</f>
        <v>919769</v>
      </c>
      <c r="AB50" s="11">
        <f>VLOOKUP($E50,Data!$A$3:$EX$360,(AB$3-1979)*4+AB$1+2,FALSE)</f>
        <v>945619</v>
      </c>
      <c r="AC50" s="11">
        <f>VLOOKUP($E50,Data!$A$3:$EX$360,(AC$3-1979)*4+AC$1+2,FALSE)</f>
        <v>966118</v>
      </c>
      <c r="AD50" s="11">
        <f>VLOOKUP($E50,Data!$A$3:$EX$360,(AD$3-1979)*4+AD$1+2,FALSE)</f>
        <v>993244</v>
      </c>
      <c r="AE50" s="11">
        <f>VLOOKUP($E50,Data!$A$3:$EX$360,(AE$3-1979)*4+AE$1+2,FALSE)</f>
        <v>1059564</v>
      </c>
      <c r="AF50" s="11">
        <f>VLOOKUP($E50,Data!$A$3:$EX$360,(AF$3-1979)*4+AF$1+2,FALSE)</f>
        <v>1154326</v>
      </c>
      <c r="AG50" s="11">
        <f>VLOOKUP($E50,Data!$A$3:$EX$360,(AG$3-1979)*4+AG$1+2,FALSE)</f>
        <v>1242070</v>
      </c>
      <c r="AH50" s="11">
        <f>VLOOKUP($E50,Data!$A$3:$EX$360,(AH$3-1979)*4+AH$1+2,FALSE)</f>
        <v>1310653</v>
      </c>
      <c r="AI50" s="11">
        <f>VLOOKUP($E50,Data!$A$3:$EX$360,(AI$3-1979)*4+AI$1+2,FALSE)</f>
        <v>1358611</v>
      </c>
      <c r="AJ50" s="11">
        <f>VLOOKUP($E50,Data!$A$3:$EX$360,(AJ$3-1979)*4+AJ$1+2,FALSE)</f>
        <v>1328321</v>
      </c>
      <c r="AK50" s="11">
        <f>VLOOKUP($E50,Data!$A$3:$EX$360,(AK$3-1979)*4+AK$1+2,FALSE)</f>
        <v>1343161</v>
      </c>
      <c r="AL50" s="11">
        <f>VLOOKUP($E50,Data!$A$3:$EX$360,(AL$3-1979)*4+AL$1+2,FALSE)</f>
        <v>1393978</v>
      </c>
      <c r="AM50" s="11">
        <f>VLOOKUP($E50,Data!$A$3:$EX$360,(AM$3-1979)*4+AM$1+2,FALSE)</f>
        <v>1434565</v>
      </c>
      <c r="AN50" s="11">
        <f>VLOOKUP($E50,Data!$A$3:$EX$360,(AN$3-1979)*4+AN$1+2,FALSE)</f>
        <v>1467942</v>
      </c>
      <c r="AO50" s="11">
        <f>VLOOKUP($E50,Data!$A$3:$EX$360,(AO$3-1979)*4+AO$1+2,FALSE)</f>
        <v>1503630</v>
      </c>
      <c r="AP50" s="11">
        <f>VLOOKUP($E50,Data!$A$3:$EX$360,(AP$3-1979)*4+AP$1+2,FALSE)</f>
        <v>1508785</v>
      </c>
      <c r="AQ50" s="4">
        <f>VLOOKUP($E50,Data!$A$3:$EX$360,(AQ$3-1979)*4+AQ$1+2,FALSE)</f>
        <v>1511182</v>
      </c>
    </row>
    <row r="51" spans="1:43" outlineLevel="1">
      <c r="B51" s="4" t="s">
        <v>736</v>
      </c>
      <c r="C51" s="4" t="str">
        <f>D53</f>
        <v>Nonfinancial Assets (excluding land)</v>
      </c>
      <c r="D51" s="7" t="s">
        <v>5</v>
      </c>
      <c r="E51" s="4" t="s">
        <v>232</v>
      </c>
      <c r="F51" s="4">
        <f>VLOOKUP($E51,Data!$A$3:$EX$360,(F$3-1979)*4+F$1+2,FALSE)</f>
        <v>174402</v>
      </c>
      <c r="G51" s="11">
        <f>VLOOKUP($E51,Data!$A$3:$EX$360,(G$3-1979)*4+G$1+2,FALSE)</f>
        <v>191503</v>
      </c>
      <c r="H51" s="11">
        <f>VLOOKUP($E51,Data!$A$3:$EX$360,(H$3-1979)*4+H$1+2,FALSE)</f>
        <v>216587</v>
      </c>
      <c r="I51" s="11">
        <f>VLOOKUP($E51,Data!$A$3:$EX$360,(I$3-1979)*4+I$1+2,FALSE)</f>
        <v>239306</v>
      </c>
      <c r="J51" s="11">
        <f>VLOOKUP($E51,Data!$A$3:$EX$360,(J$3-1979)*4+J$1+2,FALSE)</f>
        <v>260872</v>
      </c>
      <c r="K51" s="11">
        <f>VLOOKUP($E51,Data!$A$3:$EX$360,(K$3-1979)*4+K$1+2,FALSE)</f>
        <v>277009</v>
      </c>
      <c r="L51" s="11">
        <f>VLOOKUP($E51,Data!$A$3:$EX$360,(L$3-1979)*4+L$1+2,FALSE)</f>
        <v>293765</v>
      </c>
      <c r="M51" s="11">
        <f>VLOOKUP($E51,Data!$A$3:$EX$360,(M$3-1979)*4+M$1+2,FALSE)</f>
        <v>312499</v>
      </c>
      <c r="N51" s="11">
        <f>VLOOKUP($E51,Data!$A$3:$EX$360,(N$3-1979)*4+N$1+2,FALSE)</f>
        <v>326805</v>
      </c>
      <c r="O51" s="11">
        <f>VLOOKUP($E51,Data!$A$3:$EX$360,(O$3-1979)*4+O$1+2,FALSE)</f>
        <v>348532</v>
      </c>
      <c r="P51" s="11">
        <f>VLOOKUP($E51,Data!$A$3:$EX$360,(P$3-1979)*4+P$1+2,FALSE)</f>
        <v>380443</v>
      </c>
      <c r="Q51" s="11">
        <f>VLOOKUP($E51,Data!$A$3:$EX$360,(Q$3-1979)*4+Q$1+2,FALSE)</f>
        <v>401709</v>
      </c>
      <c r="R51" s="11">
        <f>VLOOKUP($E51,Data!$A$3:$EX$360,(R$3-1979)*4+R$1+2,FALSE)</f>
        <v>426130</v>
      </c>
      <c r="S51" s="11">
        <f>VLOOKUP($E51,Data!$A$3:$EX$360,(S$3-1979)*4+S$1+2,FALSE)</f>
        <v>444753</v>
      </c>
      <c r="T51" s="11">
        <f>VLOOKUP($E51,Data!$A$3:$EX$360,(T$3-1979)*4+T$1+2,FALSE)</f>
        <v>464530</v>
      </c>
      <c r="U51" s="11">
        <f>VLOOKUP($E51,Data!$A$3:$EX$360,(U$3-1979)*4+U$1+2,FALSE)</f>
        <v>484231</v>
      </c>
      <c r="V51" s="11">
        <f>VLOOKUP($E51,Data!$A$3:$EX$360,(V$3-1979)*4+V$1+2,FALSE)</f>
        <v>483527</v>
      </c>
      <c r="W51" s="11">
        <f>VLOOKUP($E51,Data!$A$3:$EX$360,(W$3-1979)*4+W$1+2,FALSE)</f>
        <v>480764</v>
      </c>
      <c r="X51" s="11">
        <f>VLOOKUP($E51,Data!$A$3:$EX$360,(X$3-1979)*4+X$1+2,FALSE)</f>
        <v>470167</v>
      </c>
      <c r="Y51" s="11">
        <f>VLOOKUP($E51,Data!$A$3:$EX$360,(Y$3-1979)*4+Y$1+2,FALSE)</f>
        <v>463598</v>
      </c>
      <c r="Z51" s="11">
        <f>VLOOKUP($E51,Data!$A$3:$EX$360,(Z$3-1979)*4+Z$1+2,FALSE)</f>
        <v>470257</v>
      </c>
      <c r="AA51" s="11">
        <f>VLOOKUP($E51,Data!$A$3:$EX$360,(AA$3-1979)*4+AA$1+2,FALSE)</f>
        <v>467356</v>
      </c>
      <c r="AB51" s="11">
        <f>VLOOKUP($E51,Data!$A$3:$EX$360,(AB$3-1979)*4+AB$1+2,FALSE)</f>
        <v>461842</v>
      </c>
      <c r="AC51" s="11">
        <f>VLOOKUP($E51,Data!$A$3:$EX$360,(AC$3-1979)*4+AC$1+2,FALSE)</f>
        <v>460064</v>
      </c>
      <c r="AD51" s="11">
        <f>VLOOKUP($E51,Data!$A$3:$EX$360,(AD$3-1979)*4+AD$1+2,FALSE)</f>
        <v>471586</v>
      </c>
      <c r="AE51" s="11">
        <f>VLOOKUP($E51,Data!$A$3:$EX$360,(AE$3-1979)*4+AE$1+2,FALSE)</f>
        <v>490197</v>
      </c>
      <c r="AF51" s="11">
        <f>VLOOKUP($E51,Data!$A$3:$EX$360,(AF$3-1979)*4+AF$1+2,FALSE)</f>
        <v>514333</v>
      </c>
      <c r="AG51" s="11">
        <f>VLOOKUP($E51,Data!$A$3:$EX$360,(AG$3-1979)*4+AG$1+2,FALSE)</f>
        <v>544953</v>
      </c>
      <c r="AH51" s="11">
        <f>VLOOKUP($E51,Data!$A$3:$EX$360,(AH$3-1979)*4+AH$1+2,FALSE)</f>
        <v>569328</v>
      </c>
      <c r="AI51" s="11">
        <f>VLOOKUP($E51,Data!$A$3:$EX$360,(AI$3-1979)*4+AI$1+2,FALSE)</f>
        <v>604660</v>
      </c>
      <c r="AJ51" s="11">
        <f>VLOOKUP($E51,Data!$A$3:$EX$360,(AJ$3-1979)*4+AJ$1+2,FALSE)</f>
        <v>639501</v>
      </c>
      <c r="AK51" s="11">
        <f>VLOOKUP($E51,Data!$A$3:$EX$360,(AK$3-1979)*4+AK$1+2,FALSE)</f>
        <v>670638</v>
      </c>
      <c r="AL51" s="11">
        <f>VLOOKUP($E51,Data!$A$3:$EX$360,(AL$3-1979)*4+AL$1+2,FALSE)</f>
        <v>707933</v>
      </c>
      <c r="AM51" s="11">
        <f>VLOOKUP($E51,Data!$A$3:$EX$360,(AM$3-1979)*4+AM$1+2,FALSE)</f>
        <v>728346</v>
      </c>
      <c r="AN51" s="11">
        <f>VLOOKUP($E51,Data!$A$3:$EX$360,(AN$3-1979)*4+AN$1+2,FALSE)</f>
        <v>729064</v>
      </c>
      <c r="AO51" s="11">
        <f>VLOOKUP($E51,Data!$A$3:$EX$360,(AO$3-1979)*4+AO$1+2,FALSE)</f>
        <v>742681</v>
      </c>
      <c r="AP51" s="11">
        <f>VLOOKUP($E51,Data!$A$3:$EX$360,(AP$3-1979)*4+AP$1+2,FALSE)</f>
        <v>742335</v>
      </c>
      <c r="AQ51" s="4">
        <f>VLOOKUP($E51,Data!$A$3:$EX$360,(AQ$3-1979)*4+AQ$1+2,FALSE)</f>
        <v>743625</v>
      </c>
    </row>
    <row r="52" spans="1:43" outlineLevel="1">
      <c r="B52" s="4" t="s">
        <v>736</v>
      </c>
      <c r="C52" s="4" t="str">
        <f>D53</f>
        <v>Nonfinancial Assets (excluding land)</v>
      </c>
      <c r="D52" s="7" t="s">
        <v>6</v>
      </c>
      <c r="E52" s="4" t="s">
        <v>233</v>
      </c>
      <c r="F52" s="4">
        <f>VLOOKUP($E52,Data!$A$3:$EX$360,(F$3-1979)*4+F$1+2,FALSE)</f>
        <v>198641</v>
      </c>
      <c r="G52" s="11">
        <f>VLOOKUP($E52,Data!$A$3:$EX$360,(G$3-1979)*4+G$1+2,FALSE)</f>
        <v>223806</v>
      </c>
      <c r="H52" s="11">
        <f>VLOOKUP($E52,Data!$A$3:$EX$360,(H$3-1979)*4+H$1+2,FALSE)</f>
        <v>250628</v>
      </c>
      <c r="I52" s="11">
        <f>VLOOKUP($E52,Data!$A$3:$EX$360,(I$3-1979)*4+I$1+2,FALSE)</f>
        <v>274709</v>
      </c>
      <c r="J52" s="11">
        <f>VLOOKUP($E52,Data!$A$3:$EX$360,(J$3-1979)*4+J$1+2,FALSE)</f>
        <v>296164</v>
      </c>
      <c r="K52" s="11">
        <f>VLOOKUP($E52,Data!$A$3:$EX$360,(K$3-1979)*4+K$1+2,FALSE)</f>
        <v>319712</v>
      </c>
      <c r="L52" s="11">
        <f>VLOOKUP($E52,Data!$A$3:$EX$360,(L$3-1979)*4+L$1+2,FALSE)</f>
        <v>341333</v>
      </c>
      <c r="M52" s="11">
        <f>VLOOKUP($E52,Data!$A$3:$EX$360,(M$3-1979)*4+M$1+2,FALSE)</f>
        <v>360628</v>
      </c>
      <c r="N52" s="11">
        <f>VLOOKUP($E52,Data!$A$3:$EX$360,(N$3-1979)*4+N$1+2,FALSE)</f>
        <v>384588</v>
      </c>
      <c r="O52" s="11">
        <f>VLOOKUP($E52,Data!$A$3:$EX$360,(O$3-1979)*4+O$1+2,FALSE)</f>
        <v>416892</v>
      </c>
      <c r="P52" s="11">
        <f>VLOOKUP($E52,Data!$A$3:$EX$360,(P$3-1979)*4+P$1+2,FALSE)</f>
        <v>439973</v>
      </c>
      <c r="Q52" s="11">
        <f>VLOOKUP($E52,Data!$A$3:$EX$360,(Q$3-1979)*4+Q$1+2,FALSE)</f>
        <v>461684</v>
      </c>
      <c r="R52" s="11">
        <f>VLOOKUP($E52,Data!$A$3:$EX$360,(R$3-1979)*4+R$1+2,FALSE)</f>
        <v>481275</v>
      </c>
      <c r="S52" s="11">
        <f>VLOOKUP($E52,Data!$A$3:$EX$360,(S$3-1979)*4+S$1+2,FALSE)</f>
        <v>489901</v>
      </c>
      <c r="T52" s="11">
        <f>VLOOKUP($E52,Data!$A$3:$EX$360,(T$3-1979)*4+T$1+2,FALSE)</f>
        <v>499204</v>
      </c>
      <c r="U52" s="11">
        <f>VLOOKUP($E52,Data!$A$3:$EX$360,(U$3-1979)*4+U$1+2,FALSE)</f>
        <v>514426</v>
      </c>
      <c r="V52" s="11">
        <f>VLOOKUP($E52,Data!$A$3:$EX$360,(V$3-1979)*4+V$1+2,FALSE)</f>
        <v>535579</v>
      </c>
      <c r="W52" s="11">
        <f>VLOOKUP($E52,Data!$A$3:$EX$360,(W$3-1979)*4+W$1+2,FALSE)</f>
        <v>538536</v>
      </c>
      <c r="X52" s="11">
        <f>VLOOKUP($E52,Data!$A$3:$EX$360,(X$3-1979)*4+X$1+2,FALSE)</f>
        <v>550128</v>
      </c>
      <c r="Y52" s="11">
        <f>VLOOKUP($E52,Data!$A$3:$EX$360,(Y$3-1979)*4+Y$1+2,FALSE)</f>
        <v>554416</v>
      </c>
      <c r="Z52" s="11">
        <f>VLOOKUP($E52,Data!$A$3:$EX$360,(Z$3-1979)*4+Z$1+2,FALSE)</f>
        <v>568878</v>
      </c>
      <c r="AA52" s="11">
        <f>VLOOKUP($E52,Data!$A$3:$EX$360,(AA$3-1979)*4+AA$1+2,FALSE)</f>
        <v>591357</v>
      </c>
      <c r="AB52" s="11">
        <f>VLOOKUP($E52,Data!$A$3:$EX$360,(AB$3-1979)*4+AB$1+2,FALSE)</f>
        <v>600779</v>
      </c>
      <c r="AC52" s="11">
        <f>VLOOKUP($E52,Data!$A$3:$EX$360,(AC$3-1979)*4+AC$1+2,FALSE)</f>
        <v>617321</v>
      </c>
      <c r="AD52" s="11">
        <f>VLOOKUP($E52,Data!$A$3:$EX$360,(AD$3-1979)*4+AD$1+2,FALSE)</f>
        <v>647065</v>
      </c>
      <c r="AE52" s="11">
        <f>VLOOKUP($E52,Data!$A$3:$EX$360,(AE$3-1979)*4+AE$1+2,FALSE)</f>
        <v>679888</v>
      </c>
      <c r="AF52" s="11">
        <f>VLOOKUP($E52,Data!$A$3:$EX$360,(AF$3-1979)*4+AF$1+2,FALSE)</f>
        <v>718508</v>
      </c>
      <c r="AG52" s="11">
        <f>VLOOKUP($E52,Data!$A$3:$EX$360,(AG$3-1979)*4+AG$1+2,FALSE)</f>
        <v>752847</v>
      </c>
      <c r="AH52" s="11">
        <f>VLOOKUP($E52,Data!$A$3:$EX$360,(AH$3-1979)*4+AH$1+2,FALSE)</f>
        <v>799204</v>
      </c>
      <c r="AI52" s="11">
        <f>VLOOKUP($E52,Data!$A$3:$EX$360,(AI$3-1979)*4+AI$1+2,FALSE)</f>
        <v>840604</v>
      </c>
      <c r="AJ52" s="11">
        <f>VLOOKUP($E52,Data!$A$3:$EX$360,(AJ$3-1979)*4+AJ$1+2,FALSE)</f>
        <v>853619</v>
      </c>
      <c r="AK52" s="11">
        <f>VLOOKUP($E52,Data!$A$3:$EX$360,(AK$3-1979)*4+AK$1+2,FALSE)</f>
        <v>908427</v>
      </c>
      <c r="AL52" s="11">
        <f>VLOOKUP($E52,Data!$A$3:$EX$360,(AL$3-1979)*4+AL$1+2,FALSE)</f>
        <v>946578</v>
      </c>
      <c r="AM52" s="11">
        <f>VLOOKUP($E52,Data!$A$3:$EX$360,(AM$3-1979)*4+AM$1+2,FALSE)</f>
        <v>970135</v>
      </c>
      <c r="AN52" s="11">
        <f>VLOOKUP($E52,Data!$A$3:$EX$360,(AN$3-1979)*4+AN$1+2,FALSE)</f>
        <v>989479</v>
      </c>
      <c r="AO52" s="11">
        <f>VLOOKUP($E52,Data!$A$3:$EX$360,(AO$3-1979)*4+AO$1+2,FALSE)</f>
        <v>1009070</v>
      </c>
      <c r="AP52" s="11">
        <f>VLOOKUP($E52,Data!$A$3:$EX$360,(AP$3-1979)*4+AP$1+2,FALSE)</f>
        <v>1017931</v>
      </c>
      <c r="AQ52" s="4">
        <f>VLOOKUP($E52,Data!$A$3:$EX$360,(AQ$3-1979)*4+AQ$1+2,FALSE)</f>
        <v>1031281</v>
      </c>
    </row>
    <row r="53" spans="1:43">
      <c r="A53" s="4" t="s">
        <v>738</v>
      </c>
      <c r="B53" s="4" t="s">
        <v>736</v>
      </c>
      <c r="C53" s="4" t="str">
        <f>D4</f>
        <v>ASSETS</v>
      </c>
      <c r="D53" s="21" t="s">
        <v>305</v>
      </c>
      <c r="E53" s="22" t="s">
        <v>230</v>
      </c>
      <c r="F53" s="23">
        <f>VLOOKUP($E53,Data!$A$3:$EX$360,(F$3-1979)*4+F$1+2,FALSE)</f>
        <v>762021</v>
      </c>
      <c r="G53" s="23">
        <f>VLOOKUP($E53,Data!$A$3:$EX$360,(G$3-1979)*4+G$1+2,FALSE)</f>
        <v>844488</v>
      </c>
      <c r="H53" s="23">
        <f>VLOOKUP($E53,Data!$A$3:$EX$360,(H$3-1979)*4+H$1+2,FALSE)</f>
        <v>925989</v>
      </c>
      <c r="I53" s="23">
        <f>VLOOKUP($E53,Data!$A$3:$EX$360,(I$3-1979)*4+I$1+2,FALSE)</f>
        <v>995224</v>
      </c>
      <c r="J53" s="23">
        <f>VLOOKUP($E53,Data!$A$3:$EX$360,(J$3-1979)*4+J$1+2,FALSE)</f>
        <v>1045930</v>
      </c>
      <c r="K53" s="23">
        <f>VLOOKUP($E53,Data!$A$3:$EX$360,(K$3-1979)*4+K$1+2,FALSE)</f>
        <v>1101431</v>
      </c>
      <c r="L53" s="23">
        <f>VLOOKUP($E53,Data!$A$3:$EX$360,(L$3-1979)*4+L$1+2,FALSE)</f>
        <v>1160167</v>
      </c>
      <c r="M53" s="23">
        <f>VLOOKUP($E53,Data!$A$3:$EX$360,(M$3-1979)*4+M$1+2,FALSE)</f>
        <v>1212591</v>
      </c>
      <c r="N53" s="23">
        <f>VLOOKUP($E53,Data!$A$3:$EX$360,(N$3-1979)*4+N$1+2,FALSE)</f>
        <v>1279544</v>
      </c>
      <c r="O53" s="23">
        <f>VLOOKUP($E53,Data!$A$3:$EX$360,(O$3-1979)*4+O$1+2,FALSE)</f>
        <v>1347661</v>
      </c>
      <c r="P53" s="23">
        <f>VLOOKUP($E53,Data!$A$3:$EX$360,(P$3-1979)*4+P$1+2,FALSE)</f>
        <v>1435921</v>
      </c>
      <c r="Q53" s="23">
        <f>VLOOKUP($E53,Data!$A$3:$EX$360,(Q$3-1979)*4+Q$1+2,FALSE)</f>
        <v>1500749</v>
      </c>
      <c r="R53" s="23">
        <f>VLOOKUP($E53,Data!$A$3:$EX$360,(R$3-1979)*4+R$1+2,FALSE)</f>
        <v>1569910</v>
      </c>
      <c r="S53" s="23">
        <f>VLOOKUP($E53,Data!$A$3:$EX$360,(S$3-1979)*4+S$1+2,FALSE)</f>
        <v>1610102</v>
      </c>
      <c r="T53" s="23">
        <f>VLOOKUP($E53,Data!$A$3:$EX$360,(T$3-1979)*4+T$1+2,FALSE)</f>
        <v>1668603</v>
      </c>
      <c r="U53" s="23">
        <f>VLOOKUP($E53,Data!$A$3:$EX$360,(U$3-1979)*4+U$1+2,FALSE)</f>
        <v>1731527</v>
      </c>
      <c r="V53" s="23">
        <f>VLOOKUP($E53,Data!$A$3:$EX$360,(V$3-1979)*4+V$1+2,FALSE)</f>
        <v>1786299</v>
      </c>
      <c r="W53" s="23">
        <f>VLOOKUP($E53,Data!$A$3:$EX$360,(W$3-1979)*4+W$1+2,FALSE)</f>
        <v>1818390</v>
      </c>
      <c r="X53" s="23">
        <f>VLOOKUP($E53,Data!$A$3:$EX$360,(X$3-1979)*4+X$1+2,FALSE)</f>
        <v>1842786</v>
      </c>
      <c r="Y53" s="23">
        <f>VLOOKUP($E53,Data!$A$3:$EX$360,(Y$3-1979)*4+Y$1+2,FALSE)</f>
        <v>1868380</v>
      </c>
      <c r="Z53" s="23">
        <f>VLOOKUP($E53,Data!$A$3:$EX$360,(Z$3-1979)*4+Z$1+2,FALSE)</f>
        <v>1922907</v>
      </c>
      <c r="AA53" s="23">
        <f>VLOOKUP($E53,Data!$A$3:$EX$360,(AA$3-1979)*4+AA$1+2,FALSE)</f>
        <v>1978482</v>
      </c>
      <c r="AB53" s="23">
        <f>VLOOKUP($E53,Data!$A$3:$EX$360,(AB$3-1979)*4+AB$1+2,FALSE)</f>
        <v>2008240</v>
      </c>
      <c r="AC53" s="23">
        <f>VLOOKUP($E53,Data!$A$3:$EX$360,(AC$3-1979)*4+AC$1+2,FALSE)</f>
        <v>2043503</v>
      </c>
      <c r="AD53" s="23">
        <f>VLOOKUP($E53,Data!$A$3:$EX$360,(AD$3-1979)*4+AD$1+2,FALSE)</f>
        <v>2111895</v>
      </c>
      <c r="AE53" s="23">
        <f>VLOOKUP($E53,Data!$A$3:$EX$360,(AE$3-1979)*4+AE$1+2,FALSE)</f>
        <v>2229649</v>
      </c>
      <c r="AF53" s="23">
        <f>VLOOKUP($E53,Data!$A$3:$EX$360,(AF$3-1979)*4+AF$1+2,FALSE)</f>
        <v>2387167</v>
      </c>
      <c r="AG53" s="23">
        <f>VLOOKUP($E53,Data!$A$3:$EX$360,(AG$3-1979)*4+AG$1+2,FALSE)</f>
        <v>2539870</v>
      </c>
      <c r="AH53" s="23">
        <f>VLOOKUP($E53,Data!$A$3:$EX$360,(AH$3-1979)*4+AH$1+2,FALSE)</f>
        <v>2679185</v>
      </c>
      <c r="AI53" s="23">
        <f>VLOOKUP($E53,Data!$A$3:$EX$360,(AI$3-1979)*4+AI$1+2,FALSE)</f>
        <v>2803875</v>
      </c>
      <c r="AJ53" s="23">
        <f>VLOOKUP($E53,Data!$A$3:$EX$360,(AJ$3-1979)*4+AJ$1+2,FALSE)</f>
        <v>2821441</v>
      </c>
      <c r="AK53" s="23">
        <f>VLOOKUP($E53,Data!$A$3:$EX$360,(AK$3-1979)*4+AK$1+2,FALSE)</f>
        <v>2922226</v>
      </c>
      <c r="AL53" s="23">
        <f>VLOOKUP($E53,Data!$A$3:$EX$360,(AL$3-1979)*4+AL$1+2,FALSE)</f>
        <v>3048489</v>
      </c>
      <c r="AM53" s="23">
        <f>VLOOKUP($E53,Data!$A$3:$EX$360,(AM$3-1979)*4+AM$1+2,FALSE)</f>
        <v>3133046</v>
      </c>
      <c r="AN53" s="23">
        <f>VLOOKUP($E53,Data!$A$3:$EX$360,(AN$3-1979)*4+AN$1+2,FALSE)</f>
        <v>3186485</v>
      </c>
      <c r="AO53" s="23">
        <f>VLOOKUP($E53,Data!$A$3:$EX$360,(AO$3-1979)*4+AO$1+2,FALSE)</f>
        <v>3255381</v>
      </c>
      <c r="AP53" s="23">
        <f>VLOOKUP($E53,Data!$A$3:$EX$360,(AP$3-1979)*4+AP$1+2,FALSE)</f>
        <v>3269051</v>
      </c>
      <c r="AQ53" s="23">
        <f>VLOOKUP($E53,Data!$A$3:$EX$360,(AQ$3-1979)*4+AQ$1+2,FALSE)</f>
        <v>3286088</v>
      </c>
    </row>
    <row r="54" spans="1:43">
      <c r="B54" s="4" t="s">
        <v>737</v>
      </c>
      <c r="C54" s="4" t="str">
        <f>D4</f>
        <v>ASSETS</v>
      </c>
      <c r="D54" s="12" t="s">
        <v>304</v>
      </c>
      <c r="E54" s="13" t="s">
        <v>262</v>
      </c>
      <c r="F54" s="14">
        <f t="shared" ref="F54:AQ54" si="1">F49+F53</f>
        <v>965116</v>
      </c>
      <c r="G54" s="14">
        <f t="shared" si="1"/>
        <v>1075797</v>
      </c>
      <c r="H54" s="14">
        <f t="shared" si="1"/>
        <v>1178726</v>
      </c>
      <c r="I54" s="14">
        <f t="shared" si="1"/>
        <v>1281349</v>
      </c>
      <c r="J54" s="14">
        <f t="shared" si="1"/>
        <v>1360416</v>
      </c>
      <c r="K54" s="14">
        <f t="shared" si="1"/>
        <v>1433149</v>
      </c>
      <c r="L54" s="14">
        <f t="shared" si="1"/>
        <v>1519284</v>
      </c>
      <c r="M54" s="14">
        <f t="shared" si="1"/>
        <v>1601455</v>
      </c>
      <c r="N54" s="14">
        <f t="shared" si="1"/>
        <v>1665156</v>
      </c>
      <c r="O54" s="14">
        <f t="shared" si="1"/>
        <v>1735444</v>
      </c>
      <c r="P54" s="14">
        <f t="shared" si="1"/>
        <v>1811094</v>
      </c>
      <c r="Q54" s="14">
        <f t="shared" si="1"/>
        <v>1939747</v>
      </c>
      <c r="R54" s="14">
        <f t="shared" si="1"/>
        <v>2051438</v>
      </c>
      <c r="S54" s="14">
        <f t="shared" si="1"/>
        <v>2129089</v>
      </c>
      <c r="T54" s="14">
        <f t="shared" si="1"/>
        <v>2149798</v>
      </c>
      <c r="U54" s="14">
        <f t="shared" si="1"/>
        <v>2186575</v>
      </c>
      <c r="V54" s="14">
        <f t="shared" si="1"/>
        <v>2253309</v>
      </c>
      <c r="W54" s="14">
        <f t="shared" si="1"/>
        <v>2280973</v>
      </c>
      <c r="X54" s="14">
        <f t="shared" si="1"/>
        <v>2363310</v>
      </c>
      <c r="Y54" s="14">
        <f t="shared" si="1"/>
        <v>2404860</v>
      </c>
      <c r="Z54" s="14">
        <f t="shared" si="1"/>
        <v>2521633</v>
      </c>
      <c r="AA54" s="14">
        <f t="shared" si="1"/>
        <v>2576692</v>
      </c>
      <c r="AB54" s="14">
        <f t="shared" si="1"/>
        <v>2629382</v>
      </c>
      <c r="AC54" s="14">
        <f t="shared" si="1"/>
        <v>2713718</v>
      </c>
      <c r="AD54" s="14">
        <f t="shared" si="1"/>
        <v>2795342</v>
      </c>
      <c r="AE54" s="14">
        <f t="shared" si="1"/>
        <v>2902041</v>
      </c>
      <c r="AF54" s="14">
        <f t="shared" si="1"/>
        <v>3056894</v>
      </c>
      <c r="AG54" s="14">
        <f t="shared" si="1"/>
        <v>3253608</v>
      </c>
      <c r="AH54" s="14">
        <f t="shared" si="1"/>
        <v>3430342</v>
      </c>
      <c r="AI54" s="14">
        <f t="shared" si="1"/>
        <v>3866021</v>
      </c>
      <c r="AJ54" s="14">
        <f t="shared" si="1"/>
        <v>4286016</v>
      </c>
      <c r="AK54" s="14">
        <f t="shared" si="1"/>
        <v>4495432</v>
      </c>
      <c r="AL54" s="14">
        <f t="shared" si="1"/>
        <v>4471369</v>
      </c>
      <c r="AM54" s="14">
        <f t="shared" si="1"/>
        <v>4645101</v>
      </c>
      <c r="AN54" s="14">
        <f t="shared" si="1"/>
        <v>4823899</v>
      </c>
      <c r="AO54" s="14">
        <f t="shared" si="1"/>
        <v>5080672</v>
      </c>
      <c r="AP54" s="14">
        <f t="shared" si="1"/>
        <v>5256870</v>
      </c>
      <c r="AQ54" s="14">
        <f t="shared" si="1"/>
        <v>5578603</v>
      </c>
    </row>
    <row r="55" spans="1:43">
      <c r="D55" s="7"/>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3">
      <c r="A56" s="4" t="s">
        <v>739</v>
      </c>
      <c r="B56" s="4" t="s">
        <v>735</v>
      </c>
      <c r="D56" s="10" t="s">
        <v>648</v>
      </c>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row>
    <row r="57" spans="1:43">
      <c r="B57" s="4" t="s">
        <v>736</v>
      </c>
      <c r="C57" s="4" t="str">
        <f>D80</f>
        <v>Liabilities</v>
      </c>
      <c r="D57" s="6" t="s">
        <v>129</v>
      </c>
      <c r="E57" s="4" t="s">
        <v>237</v>
      </c>
      <c r="F57" s="4">
        <f>VLOOKUP($E57,Data!$A$3:$EX$360,(F$3-1979)*4+F$1+2,FALSE)</f>
        <v>4175</v>
      </c>
      <c r="G57" s="11">
        <f>VLOOKUP($E57,Data!$A$3:$EX$360,(G$3-1979)*4+G$1+2,FALSE)</f>
        <v>5305</v>
      </c>
      <c r="H57" s="11">
        <f>VLOOKUP($E57,Data!$A$3:$EX$360,(H$3-1979)*4+H$1+2,FALSE)</f>
        <v>5608</v>
      </c>
      <c r="I57" s="11">
        <f>VLOOKUP($E57,Data!$A$3:$EX$360,(I$3-1979)*4+I$1+2,FALSE)</f>
        <v>5254</v>
      </c>
      <c r="J57" s="11">
        <f>VLOOKUP($E57,Data!$A$3:$EX$360,(J$3-1979)*4+J$1+2,FALSE)</f>
        <v>5178</v>
      </c>
      <c r="K57" s="11">
        <f>VLOOKUP($E57,Data!$A$3:$EX$360,(K$3-1979)*4+K$1+2,FALSE)</f>
        <v>4895</v>
      </c>
      <c r="L57" s="11">
        <f>VLOOKUP($E57,Data!$A$3:$EX$360,(L$3-1979)*4+L$1+2,FALSE)</f>
        <v>5191</v>
      </c>
      <c r="M57" s="11">
        <f>VLOOKUP($E57,Data!$A$3:$EX$360,(M$3-1979)*4+M$1+2,FALSE)</f>
        <v>5945</v>
      </c>
      <c r="N57" s="11">
        <f>VLOOKUP($E57,Data!$A$3:$EX$360,(N$3-1979)*4+N$1+2,FALSE)</f>
        <v>6270</v>
      </c>
      <c r="O57" s="11">
        <f>VLOOKUP($E57,Data!$A$3:$EX$360,(O$3-1979)*4+O$1+2,FALSE)</f>
        <v>6322</v>
      </c>
      <c r="P57" s="11">
        <f>VLOOKUP($E57,Data!$A$3:$EX$360,(P$3-1979)*4+P$1+2,FALSE)</f>
        <v>6270</v>
      </c>
      <c r="Q57" s="11">
        <f>VLOOKUP($E57,Data!$A$3:$EX$360,(Q$3-1979)*4+Q$1+2,FALSE)</f>
        <v>6823</v>
      </c>
      <c r="R57" s="11">
        <f>VLOOKUP($E57,Data!$A$3:$EX$360,(R$3-1979)*4+R$1+2,FALSE)</f>
        <v>6703</v>
      </c>
      <c r="S57" s="11">
        <f>VLOOKUP($E57,Data!$A$3:$EX$360,(S$3-1979)*4+S$1+2,FALSE)</f>
        <v>7216</v>
      </c>
      <c r="T57" s="11">
        <f>VLOOKUP($E57,Data!$A$3:$EX$360,(T$3-1979)*4+T$1+2,FALSE)</f>
        <v>6949</v>
      </c>
      <c r="U57" s="11">
        <f>VLOOKUP($E57,Data!$A$3:$EX$360,(U$3-1979)*4+U$1+2,FALSE)</f>
        <v>7189</v>
      </c>
      <c r="V57" s="11">
        <f>VLOOKUP($E57,Data!$A$3:$EX$360,(V$3-1979)*4+V$1+2,FALSE)</f>
        <v>7380</v>
      </c>
      <c r="W57" s="11">
        <f>VLOOKUP($E57,Data!$A$3:$EX$360,(W$3-1979)*4+W$1+2,FALSE)</f>
        <v>7052</v>
      </c>
      <c r="X57" s="11">
        <f>VLOOKUP($E57,Data!$A$3:$EX$360,(X$3-1979)*4+X$1+2,FALSE)</f>
        <v>6689</v>
      </c>
      <c r="Y57" s="11">
        <f>VLOOKUP($E57,Data!$A$3:$EX$360,(Y$3-1979)*4+Y$1+2,FALSE)</f>
        <v>6719</v>
      </c>
      <c r="Z57" s="11">
        <f>VLOOKUP($E57,Data!$A$3:$EX$360,(Z$3-1979)*4+Z$1+2,FALSE)</f>
        <v>6799</v>
      </c>
      <c r="AA57" s="11">
        <f>VLOOKUP($E57,Data!$A$3:$EX$360,(AA$3-1979)*4+AA$1+2,FALSE)</f>
        <v>6359</v>
      </c>
      <c r="AB57" s="11">
        <f>VLOOKUP($E57,Data!$A$3:$EX$360,(AB$3-1979)*4+AB$1+2,FALSE)</f>
        <v>6316</v>
      </c>
      <c r="AC57" s="11">
        <f>VLOOKUP($E57,Data!$A$3:$EX$360,(AC$3-1979)*4+AC$1+2,FALSE)</f>
        <v>6481</v>
      </c>
      <c r="AD57" s="11">
        <f>VLOOKUP($E57,Data!$A$3:$EX$360,(AD$3-1979)*4+AD$1+2,FALSE)</f>
        <v>7005</v>
      </c>
      <c r="AE57" s="11">
        <f>VLOOKUP($E57,Data!$A$3:$EX$360,(AE$3-1979)*4+AE$1+2,FALSE)</f>
        <v>7197</v>
      </c>
      <c r="AF57" s="11">
        <f>VLOOKUP($E57,Data!$A$3:$EX$360,(AF$3-1979)*4+AF$1+2,FALSE)</f>
        <v>7102</v>
      </c>
      <c r="AG57" s="11">
        <f>VLOOKUP($E57,Data!$A$3:$EX$360,(AG$3-1979)*4+AG$1+2,FALSE)</f>
        <v>7234</v>
      </c>
      <c r="AH57" s="11">
        <f>VLOOKUP($E57,Data!$A$3:$EX$360,(AH$3-1979)*4+AH$1+2,FALSE)</f>
        <v>7627</v>
      </c>
      <c r="AI57" s="11">
        <f>VLOOKUP($E57,Data!$A$3:$EX$360,(AI$3-1979)*4+AI$1+2,FALSE)</f>
        <v>7630</v>
      </c>
      <c r="AJ57" s="11">
        <f>VLOOKUP($E57,Data!$A$3:$EX$360,(AJ$3-1979)*4+AJ$1+2,FALSE)</f>
        <v>55953</v>
      </c>
      <c r="AK57" s="11">
        <f>VLOOKUP($E57,Data!$A$3:$EX$360,(AK$3-1979)*4+AK$1+2,FALSE)</f>
        <v>54958</v>
      </c>
      <c r="AL57" s="11">
        <f>VLOOKUP($E57,Data!$A$3:$EX$360,(AL$3-1979)*4+AL$1+2,FALSE)</f>
        <v>55150</v>
      </c>
      <c r="AM57" s="11">
        <f>VLOOKUP($E57,Data!$A$3:$EX$360,(AM$3-1979)*4+AM$1+2,FALSE)</f>
        <v>54463</v>
      </c>
      <c r="AN57" s="11">
        <f>VLOOKUP($E57,Data!$A$3:$EX$360,(AN$3-1979)*4+AN$1+2,FALSE)</f>
        <v>54177</v>
      </c>
      <c r="AO57" s="11">
        <f>VLOOKUP($E57,Data!$A$3:$EX$360,(AO$3-1979)*4+AO$1+2,FALSE)</f>
        <v>52358</v>
      </c>
      <c r="AP57" s="11">
        <f>VLOOKUP($E57,Data!$A$3:$EX$360,(AP$3-1979)*4+AP$1+2,FALSE)</f>
        <v>49574</v>
      </c>
      <c r="AQ57" s="4">
        <f>VLOOKUP($E57,Data!$A$3:$EX$360,(AQ$3-1979)*4+AQ$1+2,FALSE)</f>
        <v>49294</v>
      </c>
    </row>
    <row r="58" spans="1:43">
      <c r="B58" s="4" t="s">
        <v>736</v>
      </c>
      <c r="C58" s="4" t="str">
        <f>D80</f>
        <v>Liabilities</v>
      </c>
      <c r="D58" s="6" t="s">
        <v>130</v>
      </c>
      <c r="E58" s="4" t="s">
        <v>238</v>
      </c>
      <c r="F58" s="4">
        <f>VLOOKUP($E58,Data!$A$3:$EX$360,(F$3-1979)*4+F$1+2,FALSE)</f>
        <v>1800</v>
      </c>
      <c r="G58" s="11">
        <f>VLOOKUP($E58,Data!$A$3:$EX$360,(G$3-1979)*4+G$1+2,FALSE)</f>
        <v>3268</v>
      </c>
      <c r="H58" s="11">
        <f>VLOOKUP($E58,Data!$A$3:$EX$360,(H$3-1979)*4+H$1+2,FALSE)</f>
        <v>3318</v>
      </c>
      <c r="I58" s="11">
        <f>VLOOKUP($E58,Data!$A$3:$EX$360,(I$3-1979)*4+I$1+2,FALSE)</f>
        <v>4218</v>
      </c>
      <c r="J58" s="11">
        <f>VLOOKUP($E58,Data!$A$3:$EX$360,(J$3-1979)*4+J$1+2,FALSE)</f>
        <v>4618</v>
      </c>
      <c r="K58" s="11">
        <f>VLOOKUP($E58,Data!$A$3:$EX$360,(K$3-1979)*4+K$1+2,FALSE)</f>
        <v>4618</v>
      </c>
      <c r="L58" s="11">
        <f>VLOOKUP($E58,Data!$A$3:$EX$360,(L$3-1979)*4+L$1+2,FALSE)</f>
        <v>4618</v>
      </c>
      <c r="M58" s="11">
        <f>VLOOKUP($E58,Data!$A$3:$EX$360,(M$3-1979)*4+M$1+2,FALSE)</f>
        <v>5018</v>
      </c>
      <c r="N58" s="11">
        <f>VLOOKUP($E58,Data!$A$3:$EX$360,(N$3-1979)*4+N$1+2,FALSE)</f>
        <v>5018</v>
      </c>
      <c r="O58" s="11">
        <f>VLOOKUP($E58,Data!$A$3:$EX$360,(O$3-1979)*4+O$1+2,FALSE)</f>
        <v>5018</v>
      </c>
      <c r="P58" s="11">
        <f>VLOOKUP($E58,Data!$A$3:$EX$360,(P$3-1979)*4+P$1+2,FALSE)</f>
        <v>8518</v>
      </c>
      <c r="Q58" s="11">
        <f>VLOOKUP($E58,Data!$A$3:$EX$360,(Q$3-1979)*4+Q$1+2,FALSE)</f>
        <v>8518</v>
      </c>
      <c r="R58" s="11">
        <f>VLOOKUP($E58,Data!$A$3:$EX$360,(R$3-1979)*4+R$1+2,FALSE)</f>
        <v>10018</v>
      </c>
      <c r="S58" s="11">
        <f>VLOOKUP($E58,Data!$A$3:$EX$360,(S$3-1979)*4+S$1+2,FALSE)</f>
        <v>10018</v>
      </c>
      <c r="T58" s="11">
        <f>VLOOKUP($E58,Data!$A$3:$EX$360,(T$3-1979)*4+T$1+2,FALSE)</f>
        <v>8018</v>
      </c>
      <c r="U58" s="11">
        <f>VLOOKUP($E58,Data!$A$3:$EX$360,(U$3-1979)*4+U$1+2,FALSE)</f>
        <v>8018</v>
      </c>
      <c r="V58" s="11">
        <f>VLOOKUP($E58,Data!$A$3:$EX$360,(V$3-1979)*4+V$1+2,FALSE)</f>
        <v>10168</v>
      </c>
      <c r="W58" s="11">
        <f>VLOOKUP($E58,Data!$A$3:$EX$360,(W$3-1979)*4+W$1+2,FALSE)</f>
        <v>9718</v>
      </c>
      <c r="X58" s="11">
        <f>VLOOKUP($E58,Data!$A$3:$EX$360,(X$3-1979)*4+X$1+2,FALSE)</f>
        <v>9200</v>
      </c>
      <c r="Y58" s="11">
        <f>VLOOKUP($E58,Data!$A$3:$EX$360,(Y$3-1979)*4+Y$1+2,FALSE)</f>
        <v>9200</v>
      </c>
      <c r="Z58" s="11">
        <f>VLOOKUP($E58,Data!$A$3:$EX$360,(Z$3-1979)*4+Z$1+2,FALSE)</f>
        <v>7200</v>
      </c>
      <c r="AA58" s="11">
        <f>VLOOKUP($E58,Data!$A$3:$EX$360,(AA$3-1979)*4+AA$1+2,FALSE)</f>
        <v>3200</v>
      </c>
      <c r="AB58" s="11">
        <f>VLOOKUP($E58,Data!$A$3:$EX$360,(AB$3-1979)*4+AB$1+2,FALSE)</f>
        <v>2200</v>
      </c>
      <c r="AC58" s="11">
        <f>VLOOKUP($E58,Data!$A$3:$EX$360,(AC$3-1979)*4+AC$1+2,FALSE)</f>
        <v>2200</v>
      </c>
      <c r="AD58" s="11">
        <f>VLOOKUP($E58,Data!$A$3:$EX$360,(AD$3-1979)*4+AD$1+2,FALSE)</f>
        <v>2200</v>
      </c>
      <c r="AE58" s="11">
        <f>VLOOKUP($E58,Data!$A$3:$EX$360,(AE$3-1979)*4+AE$1+2,FALSE)</f>
        <v>2200</v>
      </c>
      <c r="AF58" s="11">
        <f>VLOOKUP($E58,Data!$A$3:$EX$360,(AF$3-1979)*4+AF$1+2,FALSE)</f>
        <v>2200</v>
      </c>
      <c r="AG58" s="11">
        <f>VLOOKUP($E58,Data!$A$3:$EX$360,(AG$3-1979)*4+AG$1+2,FALSE)</f>
        <v>2200</v>
      </c>
      <c r="AH58" s="11">
        <f>VLOOKUP($E58,Data!$A$3:$EX$360,(AH$3-1979)*4+AH$1+2,FALSE)</f>
        <v>2200</v>
      </c>
      <c r="AI58" s="11">
        <f>VLOOKUP($E58,Data!$A$3:$EX$360,(AI$3-1979)*4+AI$1+2,FALSE)</f>
        <v>2200</v>
      </c>
      <c r="AJ58" s="11">
        <f>VLOOKUP($E58,Data!$A$3:$EX$360,(AJ$3-1979)*4+AJ$1+2,FALSE)</f>
        <v>5200</v>
      </c>
      <c r="AK58" s="11">
        <f>VLOOKUP($E58,Data!$A$3:$EX$360,(AK$3-1979)*4+AK$1+2,FALSE)</f>
        <v>5200</v>
      </c>
      <c r="AL58" s="11">
        <f>VLOOKUP($E58,Data!$A$3:$EX$360,(AL$3-1979)*4+AL$1+2,FALSE)</f>
        <v>5200</v>
      </c>
      <c r="AM58" s="11">
        <f>VLOOKUP($E58,Data!$A$3:$EX$360,(AM$3-1979)*4+AM$1+2,FALSE)</f>
        <v>5200</v>
      </c>
      <c r="AN58" s="11">
        <f>VLOOKUP($E58,Data!$A$3:$EX$360,(AN$3-1979)*4+AN$1+2,FALSE)</f>
        <v>5200</v>
      </c>
      <c r="AO58" s="11">
        <f>VLOOKUP($E58,Data!$A$3:$EX$360,(AO$3-1979)*4+AO$1+2,FALSE)</f>
        <v>5200</v>
      </c>
      <c r="AP58" s="11">
        <f>VLOOKUP($E58,Data!$A$3:$EX$360,(AP$3-1979)*4+AP$1+2,FALSE)</f>
        <v>5200</v>
      </c>
      <c r="AQ58" s="4">
        <f>VLOOKUP($E58,Data!$A$3:$EX$360,(AQ$3-1979)*4+AQ$1+2,FALSE)</f>
        <v>5200</v>
      </c>
    </row>
    <row r="59" spans="1:43">
      <c r="B59" s="4" t="s">
        <v>736</v>
      </c>
      <c r="C59" s="4" t="str">
        <f>D80</f>
        <v>Liabilities</v>
      </c>
      <c r="D59" s="6" t="s">
        <v>11</v>
      </c>
      <c r="E59" s="4" t="s">
        <v>239</v>
      </c>
      <c r="F59" s="4">
        <f>VLOOKUP($E59,Data!$A$3:$EX$360,(F$3-1979)*4+F$1+2,FALSE)</f>
        <v>10262</v>
      </c>
      <c r="G59" s="11">
        <f>VLOOKUP($E59,Data!$A$3:$EX$360,(G$3-1979)*4+G$1+2,FALSE)</f>
        <v>10925</v>
      </c>
      <c r="H59" s="11">
        <f>VLOOKUP($E59,Data!$A$3:$EX$360,(H$3-1979)*4+H$1+2,FALSE)</f>
        <v>11374</v>
      </c>
      <c r="I59" s="11">
        <f>VLOOKUP($E59,Data!$A$3:$EX$360,(I$3-1979)*4+I$1+2,FALSE)</f>
        <v>11764</v>
      </c>
      <c r="J59" s="11">
        <f>VLOOKUP($E59,Data!$A$3:$EX$360,(J$3-1979)*4+J$1+2,FALSE)</f>
        <v>12241</v>
      </c>
      <c r="K59" s="11">
        <f>VLOOKUP($E59,Data!$A$3:$EX$360,(K$3-1979)*4+K$1+2,FALSE)</f>
        <v>12739</v>
      </c>
      <c r="L59" s="11">
        <f>VLOOKUP($E59,Data!$A$3:$EX$360,(L$3-1979)*4+L$1+2,FALSE)</f>
        <v>13255</v>
      </c>
      <c r="M59" s="11">
        <f>VLOOKUP($E59,Data!$A$3:$EX$360,(M$3-1979)*4+M$1+2,FALSE)</f>
        <v>13647</v>
      </c>
      <c r="N59" s="11">
        <f>VLOOKUP($E59,Data!$A$3:$EX$360,(N$3-1979)*4+N$1+2,FALSE)</f>
        <v>14105</v>
      </c>
      <c r="O59" s="11">
        <f>VLOOKUP($E59,Data!$A$3:$EX$360,(O$3-1979)*4+O$1+2,FALSE)</f>
        <v>14574</v>
      </c>
      <c r="P59" s="11">
        <f>VLOOKUP($E59,Data!$A$3:$EX$360,(P$3-1979)*4+P$1+2,FALSE)</f>
        <v>15166</v>
      </c>
      <c r="Q59" s="11">
        <f>VLOOKUP($E59,Data!$A$3:$EX$360,(Q$3-1979)*4+Q$1+2,FALSE)</f>
        <v>15713</v>
      </c>
      <c r="R59" s="11">
        <f>VLOOKUP($E59,Data!$A$3:$EX$360,(R$3-1979)*4+R$1+2,FALSE)</f>
        <v>16170</v>
      </c>
      <c r="S59" s="11">
        <f>VLOOKUP($E59,Data!$A$3:$EX$360,(S$3-1979)*4+S$1+2,FALSE)</f>
        <v>16433</v>
      </c>
      <c r="T59" s="11">
        <f>VLOOKUP($E59,Data!$A$3:$EX$360,(T$3-1979)*4+T$1+2,FALSE)</f>
        <v>16784</v>
      </c>
      <c r="U59" s="11">
        <f>VLOOKUP($E59,Data!$A$3:$EX$360,(U$3-1979)*4+U$1+2,FALSE)</f>
        <v>17477</v>
      </c>
      <c r="V59" s="11">
        <f>VLOOKUP($E59,Data!$A$3:$EX$360,(V$3-1979)*4+V$1+2,FALSE)</f>
        <v>18199</v>
      </c>
      <c r="W59" s="11">
        <f>VLOOKUP($E59,Data!$A$3:$EX$360,(W$3-1979)*4+W$1+2,FALSE)</f>
        <v>18866</v>
      </c>
      <c r="X59" s="11">
        <f>VLOOKUP($E59,Data!$A$3:$EX$360,(X$3-1979)*4+X$1+2,FALSE)</f>
        <v>19326</v>
      </c>
      <c r="Y59" s="11">
        <f>VLOOKUP($E59,Data!$A$3:$EX$360,(Y$3-1979)*4+Y$1+2,FALSE)</f>
        <v>19886</v>
      </c>
      <c r="Z59" s="11">
        <f>VLOOKUP($E59,Data!$A$3:$EX$360,(Z$3-1979)*4+Z$1+2,FALSE)</f>
        <v>20902</v>
      </c>
      <c r="AA59" s="11">
        <f>VLOOKUP($E59,Data!$A$3:$EX$360,(AA$3-1979)*4+AA$1+2,FALSE)</f>
        <v>23181</v>
      </c>
      <c r="AB59" s="11">
        <f>VLOOKUP($E59,Data!$A$3:$EX$360,(AB$3-1979)*4+AB$1+2,FALSE)</f>
        <v>24462</v>
      </c>
      <c r="AC59" s="11">
        <f>VLOOKUP($E59,Data!$A$3:$EX$360,(AC$3-1979)*4+AC$1+2,FALSE)</f>
        <v>25450</v>
      </c>
      <c r="AD59" s="11">
        <f>VLOOKUP($E59,Data!$A$3:$EX$360,(AD$3-1979)*4+AD$1+2,FALSE)</f>
        <v>26015</v>
      </c>
      <c r="AE59" s="11">
        <f>VLOOKUP($E59,Data!$A$3:$EX$360,(AE$3-1979)*4+AE$1+2,FALSE)</f>
        <v>26673</v>
      </c>
      <c r="AF59" s="11">
        <f>VLOOKUP($E59,Data!$A$3:$EX$360,(AF$3-1979)*4+AF$1+2,FALSE)</f>
        <v>27401</v>
      </c>
      <c r="AG59" s="11">
        <f>VLOOKUP($E59,Data!$A$3:$EX$360,(AG$3-1979)*4+AG$1+2,FALSE)</f>
        <v>28065</v>
      </c>
      <c r="AH59" s="11">
        <f>VLOOKUP($E59,Data!$A$3:$EX$360,(AH$3-1979)*4+AH$1+2,FALSE)</f>
        <v>27484</v>
      </c>
      <c r="AI59" s="11">
        <f>VLOOKUP($E59,Data!$A$3:$EX$360,(AI$3-1979)*4+AI$1+2,FALSE)</f>
        <v>26742</v>
      </c>
      <c r="AJ59" s="11">
        <f>VLOOKUP($E59,Data!$A$3:$EX$360,(AJ$3-1979)*4+AJ$1+2,FALSE)</f>
        <v>26299</v>
      </c>
      <c r="AK59" s="11">
        <f>VLOOKUP($E59,Data!$A$3:$EX$360,(AK$3-1979)*4+AK$1+2,FALSE)</f>
        <v>25923</v>
      </c>
      <c r="AL59" s="11">
        <f>VLOOKUP($E59,Data!$A$3:$EX$360,(AL$3-1979)*4+AL$1+2,FALSE)</f>
        <v>25923</v>
      </c>
      <c r="AM59" s="11">
        <f>VLOOKUP($E59,Data!$A$3:$EX$360,(AM$3-1979)*4+AM$1+2,FALSE)</f>
        <v>25923</v>
      </c>
      <c r="AN59" s="11">
        <f>VLOOKUP($E59,Data!$A$3:$EX$360,(AN$3-1979)*4+AN$1+2,FALSE)</f>
        <v>25573</v>
      </c>
      <c r="AO59" s="11">
        <f>VLOOKUP($E59,Data!$A$3:$EX$360,(AO$3-1979)*4+AO$1+2,FALSE)</f>
        <v>25323</v>
      </c>
      <c r="AP59" s="11">
        <f>VLOOKUP($E59,Data!$A$3:$EX$360,(AP$3-1979)*4+AP$1+2,FALSE)</f>
        <v>25323</v>
      </c>
      <c r="AQ59" s="4">
        <f>VLOOKUP($E59,Data!$A$3:$EX$360,(AQ$3-1979)*4+AQ$1+2,FALSE)</f>
        <v>25322</v>
      </c>
    </row>
    <row r="60" spans="1:43" outlineLevel="1">
      <c r="B60" s="4" t="s">
        <v>736</v>
      </c>
      <c r="C60" s="4" t="str">
        <f>D69</f>
        <v>Debt Securities</v>
      </c>
      <c r="D60" s="8" t="s">
        <v>641</v>
      </c>
      <c r="E60" s="4" t="s">
        <v>248</v>
      </c>
      <c r="F60" s="4">
        <f>VLOOKUP($E60,Data!$A$3:$EX$360,(F$3-1979)*4+F$1+2,FALSE)-F61</f>
        <v>634011</v>
      </c>
      <c r="G60" s="11">
        <f>VLOOKUP($E60,Data!$A$3:$EX$360,(G$3-1979)*4+G$1+2,FALSE)-G61</f>
        <v>704146</v>
      </c>
      <c r="H60" s="11">
        <f>VLOOKUP($E60,Data!$A$3:$EX$360,(H$3-1979)*4+H$1+2,FALSE)-H61</f>
        <v>780156</v>
      </c>
      <c r="I60" s="11">
        <f>VLOOKUP($E60,Data!$A$3:$EX$360,(I$3-1979)*4+I$1+2,FALSE)-I61</f>
        <v>915442</v>
      </c>
      <c r="J60" s="11">
        <f>VLOOKUP($E60,Data!$A$3:$EX$360,(J$3-1979)*4+J$1+2,FALSE)-J61</f>
        <v>1127468</v>
      </c>
      <c r="K60" s="11">
        <f>VLOOKUP($E60,Data!$A$3:$EX$360,(K$3-1979)*4+K$1+2,FALSE)-K61</f>
        <v>1296544</v>
      </c>
      <c r="L60" s="11">
        <f>VLOOKUP($E60,Data!$A$3:$EX$360,(L$3-1979)*4+L$1+2,FALSE)-L61</f>
        <v>1496064</v>
      </c>
      <c r="M60" s="11">
        <f>VLOOKUP($E60,Data!$A$3:$EX$360,(M$3-1979)*4+M$1+2,FALSE)-M61</f>
        <v>1732564</v>
      </c>
      <c r="N60" s="11">
        <f>VLOOKUP($E60,Data!$A$3:$EX$360,(N$3-1979)*4+N$1+2,FALSE)-N61</f>
        <v>1884211</v>
      </c>
      <c r="O60" s="11">
        <f>VLOOKUP($E60,Data!$A$3:$EX$360,(O$3-1979)*4+O$1+2,FALSE)-O61</f>
        <v>2038056</v>
      </c>
      <c r="P60" s="11">
        <f>VLOOKUP($E60,Data!$A$3:$EX$360,(P$3-1979)*4+P$1+2,FALSE)-P61</f>
        <v>2164969</v>
      </c>
      <c r="Q60" s="11">
        <f>VLOOKUP($E60,Data!$A$3:$EX$360,(Q$3-1979)*4+Q$1+2,FALSE)-Q61</f>
        <v>2377818</v>
      </c>
      <c r="R60" s="11">
        <f>VLOOKUP($E60,Data!$A$3:$EX$360,(R$3-1979)*4+R$1+2,FALSE)-R61</f>
        <v>2669630</v>
      </c>
      <c r="S60" s="11">
        <f>VLOOKUP($E60,Data!$A$3:$EX$360,(S$3-1979)*4+S$1+2,FALSE)-S61</f>
        <v>2980723</v>
      </c>
      <c r="T60" s="11">
        <f>VLOOKUP($E60,Data!$A$3:$EX$360,(T$3-1979)*4+T$1+2,FALSE)-T61</f>
        <v>3222623</v>
      </c>
      <c r="U60" s="11">
        <f>VLOOKUP($E60,Data!$A$3:$EX$360,(U$3-1979)*4+U$1+2,FALSE)-U61</f>
        <v>3404123</v>
      </c>
      <c r="V60" s="11">
        <f>VLOOKUP($E60,Data!$A$3:$EX$360,(V$3-1979)*4+V$1+2,FALSE)-V61</f>
        <v>3576467</v>
      </c>
      <c r="W60" s="11">
        <f>VLOOKUP($E60,Data!$A$3:$EX$360,(W$3-1979)*4+W$1+2,FALSE)-W61</f>
        <v>3705583</v>
      </c>
      <c r="X60" s="11">
        <f>VLOOKUP($E60,Data!$A$3:$EX$360,(X$3-1979)*4+X$1+2,FALSE)-X61</f>
        <v>3745046</v>
      </c>
      <c r="Y60" s="11">
        <f>VLOOKUP($E60,Data!$A$3:$EX$360,(Y$3-1979)*4+Y$1+2,FALSE)-Y61</f>
        <v>3694644</v>
      </c>
      <c r="Z60" s="11">
        <f>VLOOKUP($E60,Data!$A$3:$EX$360,(Z$3-1979)*4+Z$1+2,FALSE)-Z61</f>
        <v>3605020</v>
      </c>
      <c r="AA60" s="11">
        <f>VLOOKUP($E60,Data!$A$3:$EX$360,(AA$3-1979)*4+AA$1+2,FALSE)-AA61</f>
        <v>3382498</v>
      </c>
      <c r="AB60" s="11">
        <f>VLOOKUP($E60,Data!$A$3:$EX$360,(AB$3-1979)*4+AB$1+2,FALSE)-AB61</f>
        <v>3292988</v>
      </c>
      <c r="AC60" s="11">
        <f>VLOOKUP($E60,Data!$A$3:$EX$360,(AC$3-1979)*4+AC$1+2,FALSE)-AC61</f>
        <v>3513649</v>
      </c>
      <c r="AD60" s="11">
        <f>VLOOKUP($E60,Data!$A$3:$EX$360,(AD$3-1979)*4+AD$1+2,FALSE)-AD61</f>
        <v>3884722</v>
      </c>
      <c r="AE60" s="11">
        <f>VLOOKUP($E60,Data!$A$3:$EX$360,(AE$3-1979)*4+AE$1+2,FALSE)-AE61</f>
        <v>4266827</v>
      </c>
      <c r="AF60" s="11">
        <f>VLOOKUP($E60,Data!$A$3:$EX$360,(AF$3-1979)*4+AF$1+2,FALSE)-AF61</f>
        <v>4564477</v>
      </c>
      <c r="AG60" s="11">
        <f>VLOOKUP($E60,Data!$A$3:$EX$360,(AG$3-1979)*4+AG$1+2,FALSE)-AG61</f>
        <v>4801403</v>
      </c>
      <c r="AH60" s="11">
        <f>VLOOKUP($E60,Data!$A$3:$EX$360,(AH$3-1979)*4+AH$1+2,FALSE)-AH61</f>
        <v>5008535</v>
      </c>
      <c r="AI60" s="11">
        <f>VLOOKUP($E60,Data!$A$3:$EX$360,(AI$3-1979)*4+AI$1+2,FALSE)-AI61</f>
        <v>5775861</v>
      </c>
      <c r="AJ60" s="11">
        <f>VLOOKUP($E60,Data!$A$3:$EX$360,(AJ$3-1979)*4+AJ$1+2,FALSE)-AJ61</f>
        <v>7518340</v>
      </c>
      <c r="AK60" s="11">
        <f>VLOOKUP($E60,Data!$A$3:$EX$360,(AK$3-1979)*4+AK$1+2,FALSE)-AK61</f>
        <v>8991629</v>
      </c>
      <c r="AL60" s="11">
        <f>VLOOKUP($E60,Data!$A$3:$EX$360,(AL$3-1979)*4+AL$1+2,FALSE)-AL61</f>
        <v>10100861</v>
      </c>
      <c r="AM60" s="11">
        <f>VLOOKUP($E60,Data!$A$3:$EX$360,(AM$3-1979)*4+AM$1+2,FALSE)-AM61</f>
        <v>11253970</v>
      </c>
      <c r="AN60" s="11">
        <f>VLOOKUP($E60,Data!$A$3:$EX$360,(AN$3-1979)*4+AN$1+2,FALSE)-AN61</f>
        <v>11955335</v>
      </c>
      <c r="AO60" s="11">
        <f>VLOOKUP($E60,Data!$A$3:$EX$360,(AO$3-1979)*4+AO$1+2,FALSE)-AO61</f>
        <v>12754064</v>
      </c>
      <c r="AP60" s="11">
        <f>VLOOKUP($E60,Data!$A$3:$EX$360,(AP$3-1979)*4+AP$1+2,FALSE)-AP61</f>
        <v>13091266</v>
      </c>
      <c r="AQ60" s="4">
        <f>VLOOKUP($E60,Data!$A$3:$EX$360,(AQ$3-1979)*4+AQ$1+2,FALSE)-AQ61</f>
        <v>14142929</v>
      </c>
    </row>
    <row r="61" spans="1:43" outlineLevel="1">
      <c r="B61" s="4" t="s">
        <v>736</v>
      </c>
      <c r="C61" s="4" t="str">
        <f>D69</f>
        <v>Debt Securities</v>
      </c>
      <c r="D61" s="8" t="s">
        <v>644</v>
      </c>
      <c r="E61" s="4" t="s">
        <v>640</v>
      </c>
      <c r="F61" s="4">
        <f>VLOOKUP($E61,Data!$A$3:$EX$360,(F$3-1979)*4+F$1+2,FALSE)</f>
        <v>0</v>
      </c>
      <c r="G61" s="11">
        <f>VLOOKUP($E61,Data!$A$3:$EX$360,(G$3-1979)*4+G$1+2,FALSE)</f>
        <v>0</v>
      </c>
      <c r="H61" s="11">
        <f>VLOOKUP($E61,Data!$A$3:$EX$360,(H$3-1979)*4+H$1+2,FALSE)</f>
        <v>0</v>
      </c>
      <c r="I61" s="11">
        <f>VLOOKUP($E61,Data!$A$3:$EX$360,(I$3-1979)*4+I$1+2,FALSE)</f>
        <v>0</v>
      </c>
      <c r="J61" s="11">
        <f>VLOOKUP($E61,Data!$A$3:$EX$360,(J$3-1979)*4+J$1+2,FALSE)</f>
        <v>0</v>
      </c>
      <c r="K61" s="11">
        <f>VLOOKUP($E61,Data!$A$3:$EX$360,(K$3-1979)*4+K$1+2,FALSE)</f>
        <v>0</v>
      </c>
      <c r="L61" s="11">
        <f>VLOOKUP($E61,Data!$A$3:$EX$360,(L$3-1979)*4+L$1+2,FALSE)</f>
        <v>0</v>
      </c>
      <c r="M61" s="11">
        <f>VLOOKUP($E61,Data!$A$3:$EX$360,(M$3-1979)*4+M$1+2,FALSE)</f>
        <v>0</v>
      </c>
      <c r="N61" s="11">
        <f>VLOOKUP($E61,Data!$A$3:$EX$360,(N$3-1979)*4+N$1+2,FALSE)</f>
        <v>0</v>
      </c>
      <c r="O61" s="11">
        <f>VLOOKUP($E61,Data!$A$3:$EX$360,(O$3-1979)*4+O$1+2,FALSE)</f>
        <v>0</v>
      </c>
      <c r="P61" s="11">
        <f>VLOOKUP($E61,Data!$A$3:$EX$360,(P$3-1979)*4+P$1+2,FALSE)</f>
        <v>0</v>
      </c>
      <c r="Q61" s="11">
        <f>VLOOKUP($E61,Data!$A$3:$EX$360,(Q$3-1979)*4+Q$1+2,FALSE)</f>
        <v>0</v>
      </c>
      <c r="R61" s="11">
        <f>VLOOKUP($E61,Data!$A$3:$EX$360,(R$3-1979)*4+R$1+2,FALSE)</f>
        <v>0</v>
      </c>
      <c r="S61" s="11">
        <f>VLOOKUP($E61,Data!$A$3:$EX$360,(S$3-1979)*4+S$1+2,FALSE)</f>
        <v>0</v>
      </c>
      <c r="T61" s="11">
        <f>VLOOKUP($E61,Data!$A$3:$EX$360,(T$3-1979)*4+T$1+2,FALSE)</f>
        <v>0</v>
      </c>
      <c r="U61" s="11">
        <f>VLOOKUP($E61,Data!$A$3:$EX$360,(U$3-1979)*4+U$1+2,FALSE)</f>
        <v>0</v>
      </c>
      <c r="V61" s="11">
        <f>VLOOKUP($E61,Data!$A$3:$EX$360,(V$3-1979)*4+V$1+2,FALSE)</f>
        <v>0</v>
      </c>
      <c r="W61" s="11">
        <f>VLOOKUP($E61,Data!$A$3:$EX$360,(W$3-1979)*4+W$1+2,FALSE)</f>
        <v>0</v>
      </c>
      <c r="X61" s="11">
        <f>VLOOKUP($E61,Data!$A$3:$EX$360,(X$3-1979)*4+X$1+2,FALSE)</f>
        <v>0</v>
      </c>
      <c r="Y61" s="11">
        <f>VLOOKUP($E61,Data!$A$3:$EX$360,(Y$3-1979)*4+Y$1+2,FALSE)</f>
        <v>0</v>
      </c>
      <c r="Z61" s="11">
        <f>VLOOKUP($E61,Data!$A$3:$EX$360,(Z$3-1979)*4+Z$1+2,FALSE)</f>
        <v>0</v>
      </c>
      <c r="AA61" s="11">
        <f>VLOOKUP($E61,Data!$A$3:$EX$360,(AA$3-1979)*4+AA$1+2,FALSE)</f>
        <v>0</v>
      </c>
      <c r="AB61" s="11">
        <f>VLOOKUP($E61,Data!$A$3:$EX$360,(AB$3-1979)*4+AB$1+2,FALSE)</f>
        <v>0</v>
      </c>
      <c r="AC61" s="11">
        <f>VLOOKUP($E61,Data!$A$3:$EX$360,(AC$3-1979)*4+AC$1+2,FALSE)</f>
        <v>0</v>
      </c>
      <c r="AD61" s="11">
        <f>VLOOKUP($E61,Data!$A$3:$EX$360,(AD$3-1979)*4+AD$1+2,FALSE)</f>
        <v>2738</v>
      </c>
      <c r="AE61" s="11">
        <f>VLOOKUP($E61,Data!$A$3:$EX$360,(AE$3-1979)*4+AE$1+2,FALSE)</f>
        <v>1907</v>
      </c>
      <c r="AF61" s="11">
        <f>VLOOKUP($E61,Data!$A$3:$EX$360,(AF$3-1979)*4+AF$1+2,FALSE)</f>
        <v>1506</v>
      </c>
      <c r="AG61" s="11">
        <f>VLOOKUP($E61,Data!$A$3:$EX$360,(AG$3-1979)*4+AG$1+2,FALSE)</f>
        <v>1793</v>
      </c>
      <c r="AH61" s="11">
        <f>VLOOKUP($E61,Data!$A$3:$EX$360,(AH$3-1979)*4+AH$1+2,FALSE)</f>
        <v>1425</v>
      </c>
      <c r="AI61" s="11">
        <f>VLOOKUP($E61,Data!$A$3:$EX$360,(AI$3-1979)*4+AI$1+2,FALSE)</f>
        <v>1676</v>
      </c>
      <c r="AJ61" s="11">
        <f>VLOOKUP($E61,Data!$A$3:$EX$360,(AJ$3-1979)*4+AJ$1+2,FALSE)</f>
        <v>2446</v>
      </c>
      <c r="AK61" s="11">
        <f>VLOOKUP($E61,Data!$A$3:$EX$360,(AK$3-1979)*4+AK$1+2,FALSE)</f>
        <v>2164</v>
      </c>
      <c r="AL61" s="11">
        <f>VLOOKUP($E61,Data!$A$3:$EX$360,(AL$3-1979)*4+AL$1+2,FALSE)</f>
        <v>1770</v>
      </c>
      <c r="AM61" s="11">
        <f>VLOOKUP($E61,Data!$A$3:$EX$360,(AM$3-1979)*4+AM$1+2,FALSE)</f>
        <v>1489</v>
      </c>
      <c r="AN61" s="11">
        <f>VLOOKUP($E61,Data!$A$3:$EX$360,(AN$3-1979)*4+AN$1+2,FALSE)</f>
        <v>1438</v>
      </c>
      <c r="AO61" s="11">
        <f>VLOOKUP($E61,Data!$A$3:$EX$360,(AO$3-1979)*4+AO$1+2,FALSE)</f>
        <v>1515</v>
      </c>
      <c r="AP61" s="11">
        <f>VLOOKUP($E61,Data!$A$3:$EX$360,(AP$3-1979)*4+AP$1+2,FALSE)</f>
        <v>1241</v>
      </c>
      <c r="AQ61" s="34">
        <f>VLOOKUP($E61,Data!$A$3:$EX$360,(AQ$3-1979)*4+AQ$1+2,FALSE)</f>
        <v>1132</v>
      </c>
    </row>
    <row r="62" spans="1:43" outlineLevel="1">
      <c r="B62" s="4" t="s">
        <v>736</v>
      </c>
      <c r="C62" s="4" t="str">
        <f>D69</f>
        <v>Debt Securities</v>
      </c>
      <c r="D62" s="33" t="s">
        <v>250</v>
      </c>
      <c r="E62" s="4" t="s">
        <v>249</v>
      </c>
      <c r="F62" s="4">
        <f>VLOOKUP($E62,Data!$A$3:$EX$360,(F$3-1979)*4+F$1+2,FALSE)</f>
        <v>0</v>
      </c>
      <c r="G62" s="11">
        <f>VLOOKUP($E62,Data!$A$3:$EX$360,(G$3-1979)*4+G$1+2,FALSE)</f>
        <v>0</v>
      </c>
      <c r="H62" s="11">
        <f>VLOOKUP($E62,Data!$A$3:$EX$360,(H$3-1979)*4+H$1+2,FALSE)</f>
        <v>0</v>
      </c>
      <c r="I62" s="11">
        <f>VLOOKUP($E62,Data!$A$3:$EX$360,(I$3-1979)*4+I$1+2,FALSE)</f>
        <v>0</v>
      </c>
      <c r="J62" s="11">
        <f>VLOOKUP($E62,Data!$A$3:$EX$360,(J$3-1979)*4+J$1+2,FALSE)</f>
        <v>0</v>
      </c>
      <c r="K62" s="11">
        <f>VLOOKUP($E62,Data!$A$3:$EX$360,(K$3-1979)*4+K$1+2,FALSE)</f>
        <v>0</v>
      </c>
      <c r="L62" s="11">
        <f>VLOOKUP($E62,Data!$A$3:$EX$360,(L$3-1979)*4+L$1+2,FALSE)</f>
        <v>0</v>
      </c>
      <c r="M62" s="11">
        <f>VLOOKUP($E62,Data!$A$3:$EX$360,(M$3-1979)*4+M$1+2,FALSE)</f>
        <v>0</v>
      </c>
      <c r="N62" s="11">
        <f>VLOOKUP($E62,Data!$A$3:$EX$360,(N$3-1979)*4+N$1+2,FALSE)</f>
        <v>0</v>
      </c>
      <c r="O62" s="11">
        <f>VLOOKUP($E62,Data!$A$3:$EX$360,(O$3-1979)*4+O$1+2,FALSE)</f>
        <v>0</v>
      </c>
      <c r="P62" s="11">
        <f>VLOOKUP($E62,Data!$A$3:$EX$360,(P$3-1979)*4+P$1+2,FALSE)</f>
        <v>0</v>
      </c>
      <c r="Q62" s="11">
        <f>VLOOKUP($E62,Data!$A$3:$EX$360,(Q$3-1979)*4+Q$1+2,FALSE)</f>
        <v>0</v>
      </c>
      <c r="R62" s="11">
        <f>VLOOKUP($E62,Data!$A$3:$EX$360,(R$3-1979)*4+R$1+2,FALSE)</f>
        <v>0</v>
      </c>
      <c r="S62" s="11">
        <f>VLOOKUP($E62,Data!$A$3:$EX$360,(S$3-1979)*4+S$1+2,FALSE)</f>
        <v>0</v>
      </c>
      <c r="T62" s="11">
        <f>VLOOKUP($E62,Data!$A$3:$EX$360,(T$3-1979)*4+T$1+2,FALSE)</f>
        <v>0</v>
      </c>
      <c r="U62" s="11">
        <f>VLOOKUP($E62,Data!$A$3:$EX$360,(U$3-1979)*4+U$1+2,FALSE)</f>
        <v>0</v>
      </c>
      <c r="V62" s="11">
        <f>VLOOKUP($E62,Data!$A$3:$EX$360,(V$3-1979)*4+V$1+2,FALSE)</f>
        <v>0</v>
      </c>
      <c r="W62" s="11">
        <f>VLOOKUP($E62,Data!$A$3:$EX$360,(W$3-1979)*4+W$1+2,FALSE)</f>
        <v>0</v>
      </c>
      <c r="X62" s="11">
        <f>VLOOKUP($E62,Data!$A$3:$EX$360,(X$3-1979)*4+X$1+2,FALSE)</f>
        <v>0</v>
      </c>
      <c r="Y62" s="11">
        <f>VLOOKUP($E62,Data!$A$3:$EX$360,(Y$3-1979)*4+Y$1+2,FALSE)</f>
        <v>0</v>
      </c>
      <c r="Z62" s="11">
        <f>VLOOKUP($E62,Data!$A$3:$EX$360,(Z$3-1979)*4+Z$1+2,FALSE)</f>
        <v>0</v>
      </c>
      <c r="AA62" s="11">
        <f>VLOOKUP($E62,Data!$A$3:$EX$360,(AA$3-1979)*4+AA$1+2,FALSE)</f>
        <v>0</v>
      </c>
      <c r="AB62" s="11">
        <f>VLOOKUP($E62,Data!$A$3:$EX$360,(AB$3-1979)*4+AB$1+2,FALSE)</f>
        <v>0</v>
      </c>
      <c r="AC62" s="11">
        <f>VLOOKUP($E62,Data!$A$3:$EX$360,(AC$3-1979)*4+AC$1+2,FALSE)</f>
        <v>0</v>
      </c>
      <c r="AD62" s="11">
        <f>VLOOKUP($E62,Data!$A$3:$EX$360,(AD$3-1979)*4+AD$1+2,FALSE)</f>
        <v>0</v>
      </c>
      <c r="AE62" s="11">
        <f>VLOOKUP($E62,Data!$A$3:$EX$360,(AE$3-1979)*4+AE$1+2,FALSE)</f>
        <v>0</v>
      </c>
      <c r="AF62" s="11">
        <f>VLOOKUP($E62,Data!$A$3:$EX$360,(AF$3-1979)*4+AF$1+2,FALSE)</f>
        <v>0</v>
      </c>
      <c r="AG62" s="11">
        <f>VLOOKUP($E62,Data!$A$3:$EX$360,(AG$3-1979)*4+AG$1+2,FALSE)</f>
        <v>0</v>
      </c>
      <c r="AH62" s="11">
        <f>VLOOKUP($E62,Data!$A$3:$EX$360,(AH$3-1979)*4+AH$1+2,FALSE)</f>
        <v>0</v>
      </c>
      <c r="AI62" s="11">
        <f>VLOOKUP($E62,Data!$A$3:$EX$360,(AI$3-1979)*4+AI$1+2,FALSE)</f>
        <v>0</v>
      </c>
      <c r="AJ62" s="11">
        <f>VLOOKUP($E62,Data!$A$3:$EX$360,(AJ$3-1979)*4+AJ$1+2,FALSE)</f>
        <v>0</v>
      </c>
      <c r="AK62" s="11">
        <f>VLOOKUP($E62,Data!$A$3:$EX$360,(AK$3-1979)*4+AK$1+2,FALSE)</f>
        <v>0</v>
      </c>
      <c r="AL62" s="11">
        <f>VLOOKUP($E62,Data!$A$3:$EX$360,(AL$3-1979)*4+AL$1+2,FALSE)</f>
        <v>0</v>
      </c>
      <c r="AM62" s="11">
        <f>VLOOKUP($E62,Data!$A$3:$EX$360,(AM$3-1979)*4+AM$1+2,FALSE)</f>
        <v>0</v>
      </c>
      <c r="AN62" s="11">
        <f>VLOOKUP($E62,Data!$A$3:$EX$360,(AN$3-1979)*4+AN$1+2,FALSE)</f>
        <v>0</v>
      </c>
      <c r="AO62" s="11">
        <f>VLOOKUP($E62,Data!$A$3:$EX$360,(AO$3-1979)*4+AO$1+2,FALSE)</f>
        <v>0</v>
      </c>
      <c r="AP62" s="11">
        <f>VLOOKUP($E62,Data!$A$3:$EX$360,(AP$3-1979)*4+AP$1+2,FALSE)</f>
        <v>0</v>
      </c>
      <c r="AQ62" s="4">
        <f>VLOOKUP($E62,Data!$A$3:$EX$360,(AQ$3-1979)*4+AQ$1+2,FALSE)</f>
        <v>0</v>
      </c>
    </row>
    <row r="63" spans="1:43" outlineLevel="1">
      <c r="B63" s="4" t="s">
        <v>736</v>
      </c>
      <c r="C63" s="4" t="str">
        <f>D64</f>
        <v>Treasury Securities</v>
      </c>
      <c r="D63" s="8" t="s">
        <v>643</v>
      </c>
      <c r="E63" s="4" t="s">
        <v>642</v>
      </c>
      <c r="F63" s="4">
        <f>VLOOKUP("FL343061165.Q",Data!$A$3:$EX$360,(F$3-1979)*4+F$1+2,FALSE)-VLOOKUP("FL343061133.Q",Data!$A$3:$EX$360,(F$3-1979)*4+F$1+2,FALSE)</f>
        <v>67607</v>
      </c>
      <c r="G63" s="11">
        <f>VLOOKUP("FL343061165.Q",Data!$A$3:$EX$360,(G$3-1979)*4+G$1+2,FALSE)-VLOOKUP("FL343061133.Q",Data!$A$3:$EX$360,(G$3-1979)*4+G$1+2,FALSE)</f>
        <v>76924</v>
      </c>
      <c r="H63" s="11">
        <f>VLOOKUP("FL343061165.Q",Data!$A$3:$EX$360,(H$3-1979)*4+H$1+2,FALSE)-VLOOKUP("FL343061133.Q",Data!$A$3:$EX$360,(H$3-1979)*4+H$1+2,FALSE)</f>
        <v>86895</v>
      </c>
      <c r="I63" s="11">
        <f>VLOOKUP("FL343061165.Q",Data!$A$3:$EX$360,(I$3-1979)*4+I$1+2,FALSE)-VLOOKUP("FL343061133.Q",Data!$A$3:$EX$360,(I$3-1979)*4+I$1+2,FALSE)</f>
        <v>98516</v>
      </c>
      <c r="J63" s="11">
        <f>VLOOKUP("FL343061165.Q",Data!$A$3:$EX$360,(J$3-1979)*4+J$1+2,FALSE)-VLOOKUP("FL343061133.Q",Data!$A$3:$EX$360,(J$3-1979)*4+J$1+2,FALSE)</f>
        <v>111500</v>
      </c>
      <c r="K63" s="11">
        <f>VLOOKUP("FL343061165.Q",Data!$A$3:$EX$360,(K$3-1979)*4+K$1+2,FALSE)-VLOOKUP("FL343061133.Q",Data!$A$3:$EX$360,(K$3-1979)*4+K$1+2,FALSE)</f>
        <v>128964</v>
      </c>
      <c r="L63" s="11">
        <f>VLOOKUP("FL343061165.Q",Data!$A$3:$EX$360,(L$3-1979)*4+L$1+2,FALSE)-VLOOKUP("FL343061133.Q",Data!$A$3:$EX$360,(L$3-1979)*4+L$1+2,FALSE)</f>
        <v>158741</v>
      </c>
      <c r="M63" s="11">
        <f>VLOOKUP("FL343061165.Q",Data!$A$3:$EX$360,(M$3-1979)*4+M$1+2,FALSE)-VLOOKUP("FL343061133.Q",Data!$A$3:$EX$360,(M$3-1979)*4+M$1+2,FALSE)</f>
        <v>186641</v>
      </c>
      <c r="N63" s="11">
        <f>VLOOKUP("FL343061165.Q",Data!$A$3:$EX$360,(N$3-1979)*4+N$1+2,FALSE)-VLOOKUP("FL343061133.Q",Data!$A$3:$EX$360,(N$3-1979)*4+N$1+2,FALSE)</f>
        <v>217841</v>
      </c>
      <c r="O63" s="11">
        <f>VLOOKUP("FL343061165.Q",Data!$A$3:$EX$360,(O$3-1979)*4+O$1+2,FALSE)-VLOOKUP("FL343061133.Q",Data!$A$3:$EX$360,(O$3-1979)*4+O$1+2,FALSE)</f>
        <v>248193</v>
      </c>
      <c r="P63" s="11">
        <f>VLOOKUP("FL343061165.Q",Data!$A$3:$EX$360,(P$3-1979)*4+P$1+2,FALSE)-VLOOKUP("FL343061133.Q",Data!$A$3:$EX$360,(P$3-1979)*4+P$1+2,FALSE)</f>
        <v>281179</v>
      </c>
      <c r="Q63" s="11">
        <f>VLOOKUP("FL343061165.Q",Data!$A$3:$EX$360,(Q$3-1979)*4+Q$1+2,FALSE)-VLOOKUP("FL343061133.Q",Data!$A$3:$EX$360,(Q$3-1979)*4+Q$1+2,FALSE)</f>
        <v>314748</v>
      </c>
      <c r="R63" s="11">
        <f>VLOOKUP("FL343061165.Q",Data!$A$3:$EX$360,(R$3-1979)*4+R$1+2,FALSE)-VLOOKUP("FL343061133.Q",Data!$A$3:$EX$360,(R$3-1979)*4+R$1+2,FALSE)</f>
        <v>350634</v>
      </c>
      <c r="S63" s="11">
        <f>VLOOKUP("FL343061165.Q",Data!$A$3:$EX$360,(S$3-1979)*4+S$1+2,FALSE)-VLOOKUP("FL343061133.Q",Data!$A$3:$EX$360,(S$3-1979)*4+S$1+2,FALSE)</f>
        <v>389902</v>
      </c>
      <c r="T63" s="11">
        <f>VLOOKUP("FL343061165.Q",Data!$A$3:$EX$360,(T$3-1979)*4+T$1+2,FALSE)-VLOOKUP("FL343061133.Q",Data!$A$3:$EX$360,(T$3-1979)*4+T$1+2,FALSE)</f>
        <v>427230</v>
      </c>
      <c r="U63" s="11">
        <f>VLOOKUP("FL343061165.Q",Data!$A$3:$EX$360,(U$3-1979)*4+U$1+2,FALSE)-VLOOKUP("FL343061133.Q",Data!$A$3:$EX$360,(U$3-1979)*4+U$1+2,FALSE)</f>
        <v>463883</v>
      </c>
      <c r="V63" s="11">
        <f>VLOOKUP("FL343061165.Q",Data!$A$3:$EX$360,(V$3-1979)*4+V$1+2,FALSE)-VLOOKUP("FL343061133.Q",Data!$A$3:$EX$360,(V$3-1979)*4+V$1+2,FALSE)</f>
        <v>501617</v>
      </c>
      <c r="W63" s="11">
        <f>VLOOKUP("FL343061165.Q",Data!$A$3:$EX$360,(W$3-1979)*4+W$1+2,FALSE)-VLOOKUP("FL343061133.Q",Data!$A$3:$EX$360,(W$3-1979)*4+W$1+2,FALSE)</f>
        <v>535788</v>
      </c>
      <c r="X63" s="11">
        <f>VLOOKUP("FL343061165.Q",Data!$A$3:$EX$360,(X$3-1979)*4+X$1+2,FALSE)-VLOOKUP("FL343061133.Q",Data!$A$3:$EX$360,(X$3-1979)*4+X$1+2,FALSE)</f>
        <v>576602</v>
      </c>
      <c r="Y63" s="11">
        <f>VLOOKUP("FL343061165.Q",Data!$A$3:$EX$360,(Y$3-1979)*4+Y$1+2,FALSE)-VLOOKUP("FL343061133.Q",Data!$A$3:$EX$360,(Y$3-1979)*4+Y$1+2,FALSE)</f>
        <v>616276</v>
      </c>
      <c r="Z63" s="11">
        <f>VLOOKUP("FL343061165.Q",Data!$A$3:$EX$360,(Z$3-1979)*4+Z$1+2,FALSE)-VLOOKUP("FL343061133.Q",Data!$A$3:$EX$360,(Z$3-1979)*4+Z$1+2,FALSE)</f>
        <v>657468</v>
      </c>
      <c r="AA63" s="11">
        <f>VLOOKUP("FL343061165.Q",Data!$A$3:$EX$360,(AA$3-1979)*4+AA$1+2,FALSE)-VLOOKUP("FL343061133.Q",Data!$A$3:$EX$360,(AA$3-1979)*4+AA$1+2,FALSE)</f>
        <v>697363</v>
      </c>
      <c r="AB63" s="11">
        <f>VLOOKUP("FL343061165.Q",Data!$A$3:$EX$360,(AB$3-1979)*4+AB$1+2,FALSE)-VLOOKUP("FL343061133.Q",Data!$A$3:$EX$360,(AB$3-1979)*4+AB$1+2,FALSE)</f>
        <v>738233</v>
      </c>
      <c r="AC63" s="11">
        <f>VLOOKUP("FL343061165.Q",Data!$A$3:$EX$360,(AC$3-1979)*4+AC$1+2,FALSE)-VLOOKUP("FL343061133.Q",Data!$A$3:$EX$360,(AC$3-1979)*4+AC$1+2,FALSE)</f>
        <v>773685</v>
      </c>
      <c r="AD63" s="11">
        <f>VLOOKUP("FL343061165.Q",Data!$A$3:$EX$360,(AD$3-1979)*4+AD$1+2,FALSE)-VLOOKUP("FL343061133.Q",Data!$A$3:$EX$360,(AD$3-1979)*4+AD$1+2,FALSE)</f>
        <v>788146</v>
      </c>
      <c r="AE63" s="11">
        <f>VLOOKUP("FL343061165.Q",Data!$A$3:$EX$360,(AE$3-1979)*4+AE$1+2,FALSE)-VLOOKUP("FL343061133.Q",Data!$A$3:$EX$360,(AE$3-1979)*4+AE$1+2,FALSE)</f>
        <v>824347</v>
      </c>
      <c r="AF63" s="11">
        <f>VLOOKUP("FL343061165.Q",Data!$A$3:$EX$360,(AF$3-1979)*4+AF$1+2,FALSE)-VLOOKUP("FL343061133.Q",Data!$A$3:$EX$360,(AF$3-1979)*4+AF$1+2,FALSE)</f>
        <v>854157</v>
      </c>
      <c r="AG63" s="11">
        <f>VLOOKUP("FL343061165.Q",Data!$A$3:$EX$360,(AG$3-1979)*4+AG$1+2,FALSE)-VLOOKUP("FL343061133.Q",Data!$A$3:$EX$360,(AG$3-1979)*4+AG$1+2,FALSE)</f>
        <v>888247</v>
      </c>
      <c r="AH63" s="11">
        <f>VLOOKUP("FL343061165.Q",Data!$A$3:$EX$360,(AH$3-1979)*4+AH$1+2,FALSE)-VLOOKUP("FL343061133.Q",Data!$A$3:$EX$360,(AH$3-1979)*4+AH$1+2,FALSE)</f>
        <v>909027</v>
      </c>
      <c r="AI63" s="11">
        <f>VLOOKUP("FL343061165.Q",Data!$A$3:$EX$360,(AI$3-1979)*4+AI$1+2,FALSE)-VLOOKUP("FL343061133.Q",Data!$A$3:$EX$360,(AI$3-1979)*4+AI$1+2,FALSE)</f>
        <v>962291</v>
      </c>
      <c r="AJ63" s="11">
        <f>VLOOKUP("FL343061165.Q",Data!$A$3:$EX$360,(AJ$3-1979)*4+AJ$1+2,FALSE)-VLOOKUP("FL343061133.Q",Data!$A$3:$EX$360,(AJ$3-1979)*4+AJ$1+2,FALSE)</f>
        <v>1013520</v>
      </c>
      <c r="AK63" s="11">
        <f>VLOOKUP("FL343061165.Q",Data!$A$3:$EX$360,(AK$3-1979)*4+AK$1+2,FALSE)-VLOOKUP("FL343061133.Q",Data!$A$3:$EX$360,(AK$3-1979)*4+AK$1+2,FALSE)</f>
        <v>1081484</v>
      </c>
      <c r="AL63" s="11">
        <f>VLOOKUP("FL343061165.Q",Data!$A$3:$EX$360,(AL$3-1979)*4+AL$1+2,FALSE)-VLOOKUP("FL343061133.Q",Data!$A$3:$EX$360,(AL$3-1979)*4+AL$1+2,FALSE)</f>
        <v>1149331</v>
      </c>
      <c r="AM63" s="11">
        <f>VLOOKUP("FL343061165.Q",Data!$A$3:$EX$360,(AM$3-1979)*4+AM$1+2,FALSE)-VLOOKUP("FL343061133.Q",Data!$A$3:$EX$360,(AM$3-1979)*4+AM$1+2,FALSE)</f>
        <v>1223256</v>
      </c>
      <c r="AN63" s="11">
        <f>VLOOKUP("FL343061165.Q",Data!$A$3:$EX$360,(AN$3-1979)*4+AN$1+2,FALSE)-VLOOKUP("FL343061133.Q",Data!$A$3:$EX$360,(AN$3-1979)*4+AN$1+2,FALSE)</f>
        <v>1161543</v>
      </c>
      <c r="AO63" s="11">
        <f>VLOOKUP("FL343061165.Q",Data!$A$3:$EX$360,(AO$3-1979)*4+AO$1+2,FALSE)-VLOOKUP("FL343061133.Q",Data!$A$3:$EX$360,(AO$3-1979)*4+AO$1+2,FALSE)</f>
        <v>1361829</v>
      </c>
      <c r="AP63" s="11">
        <f>VLOOKUP("FL343061165.Q",Data!$A$3:$EX$360,(AP$3-1979)*4+AP$1+2,FALSE)-VLOOKUP("FL343061133.Q",Data!$A$3:$EX$360,(AP$3-1979)*4+AP$1+2,FALSE)</f>
        <v>1284213</v>
      </c>
      <c r="AQ63" s="4">
        <f>VLOOKUP("FL343061165.Q",Data!$A$3:$EX$360,(AQ$3-1979)*4+AQ$1+2,FALSE)-VLOOKUP("FL343061133.Q",Data!$A$3:$EX$360,(AQ$3-1979)*4+AQ$1+2,FALSE)</f>
        <v>1499873</v>
      </c>
    </row>
    <row r="64" spans="1:43" outlineLevel="1" collapsed="1">
      <c r="B64" s="4" t="s">
        <v>736</v>
      </c>
      <c r="C64" s="4" t="str">
        <f>D69</f>
        <v>Debt Securities</v>
      </c>
      <c r="D64" s="7" t="s">
        <v>22</v>
      </c>
      <c r="E64" s="4" t="s">
        <v>241</v>
      </c>
      <c r="F64" s="4">
        <f>VLOOKUP($E64,Data!$A$3:$EX$360,(F$3-1979)*4+F$1+2,FALSE)</f>
        <v>701618</v>
      </c>
      <c r="G64" s="11">
        <f>VLOOKUP($E64,Data!$A$3:$EX$360,(G$3-1979)*4+G$1+2,FALSE)</f>
        <v>781070</v>
      </c>
      <c r="H64" s="11">
        <f>VLOOKUP($E64,Data!$A$3:$EX$360,(H$3-1979)*4+H$1+2,FALSE)</f>
        <v>867051</v>
      </c>
      <c r="I64" s="11">
        <f>VLOOKUP($E64,Data!$A$3:$EX$360,(I$3-1979)*4+I$1+2,FALSE)</f>
        <v>1013958</v>
      </c>
      <c r="J64" s="11">
        <f>VLOOKUP($E64,Data!$A$3:$EX$360,(J$3-1979)*4+J$1+2,FALSE)</f>
        <v>1238968</v>
      </c>
      <c r="K64" s="11">
        <f>VLOOKUP($E64,Data!$A$3:$EX$360,(K$3-1979)*4+K$1+2,FALSE)</f>
        <v>1425508</v>
      </c>
      <c r="L64" s="11">
        <f>VLOOKUP($E64,Data!$A$3:$EX$360,(L$3-1979)*4+L$1+2,FALSE)</f>
        <v>1654805</v>
      </c>
      <c r="M64" s="11">
        <f>VLOOKUP($E64,Data!$A$3:$EX$360,(M$3-1979)*4+M$1+2,FALSE)</f>
        <v>1919205</v>
      </c>
      <c r="N64" s="11">
        <f>VLOOKUP($E64,Data!$A$3:$EX$360,(N$3-1979)*4+N$1+2,FALSE)</f>
        <v>2102052</v>
      </c>
      <c r="O64" s="11">
        <f>VLOOKUP($E64,Data!$A$3:$EX$360,(O$3-1979)*4+O$1+2,FALSE)</f>
        <v>2286249</v>
      </c>
      <c r="P64" s="11">
        <f>VLOOKUP($E64,Data!$A$3:$EX$360,(P$3-1979)*4+P$1+2,FALSE)</f>
        <v>2446148</v>
      </c>
      <c r="Q64" s="11">
        <f>VLOOKUP($E64,Data!$A$3:$EX$360,(Q$3-1979)*4+Q$1+2,FALSE)</f>
        <v>2692566</v>
      </c>
      <c r="R64" s="11">
        <f>VLOOKUP($E64,Data!$A$3:$EX$360,(R$3-1979)*4+R$1+2,FALSE)</f>
        <v>3020264</v>
      </c>
      <c r="S64" s="11">
        <f>VLOOKUP($E64,Data!$A$3:$EX$360,(S$3-1979)*4+S$1+2,FALSE)</f>
        <v>3370625</v>
      </c>
      <c r="T64" s="11">
        <f>VLOOKUP($E64,Data!$A$3:$EX$360,(T$3-1979)*4+T$1+2,FALSE)</f>
        <v>3649853</v>
      </c>
      <c r="U64" s="11">
        <f>VLOOKUP($E64,Data!$A$3:$EX$360,(U$3-1979)*4+U$1+2,FALSE)</f>
        <v>3868006</v>
      </c>
      <c r="V64" s="11">
        <f>VLOOKUP($E64,Data!$A$3:$EX$360,(V$3-1979)*4+V$1+2,FALSE)</f>
        <v>4078084</v>
      </c>
      <c r="W64" s="11">
        <f>VLOOKUP($E64,Data!$A$3:$EX$360,(W$3-1979)*4+W$1+2,FALSE)</f>
        <v>4241371</v>
      </c>
      <c r="X64" s="11">
        <f>VLOOKUP($E64,Data!$A$3:$EX$360,(X$3-1979)*4+X$1+2,FALSE)</f>
        <v>4321648</v>
      </c>
      <c r="Y64" s="11">
        <f>VLOOKUP($E64,Data!$A$3:$EX$360,(Y$3-1979)*4+Y$1+2,FALSE)</f>
        <v>4310920</v>
      </c>
      <c r="Z64" s="11">
        <f>VLOOKUP($E64,Data!$A$3:$EX$360,(Z$3-1979)*4+Z$1+2,FALSE)</f>
        <v>4262488</v>
      </c>
      <c r="AA64" s="11">
        <f>VLOOKUP($E64,Data!$A$3:$EX$360,(AA$3-1979)*4+AA$1+2,FALSE)</f>
        <v>4079861</v>
      </c>
      <c r="AB64" s="11">
        <f>VLOOKUP($E64,Data!$A$3:$EX$360,(AB$3-1979)*4+AB$1+2,FALSE)</f>
        <v>4031221</v>
      </c>
      <c r="AC64" s="11">
        <f>VLOOKUP($E64,Data!$A$3:$EX$360,(AC$3-1979)*4+AC$1+2,FALSE)</f>
        <v>4287334</v>
      </c>
      <c r="AD64" s="11">
        <f>VLOOKUP($E64,Data!$A$3:$EX$360,(AD$3-1979)*4+AD$1+2,FALSE)</f>
        <v>4675606</v>
      </c>
      <c r="AE64" s="11">
        <f>VLOOKUP($E64,Data!$A$3:$EX$360,(AE$3-1979)*4+AE$1+2,FALSE)</f>
        <v>5093081</v>
      </c>
      <c r="AF64" s="11">
        <f>VLOOKUP($E64,Data!$A$3:$EX$360,(AF$3-1979)*4+AF$1+2,FALSE)</f>
        <v>5420140</v>
      </c>
      <c r="AG64" s="11">
        <f>VLOOKUP($E64,Data!$A$3:$EX$360,(AG$3-1979)*4+AG$1+2,FALSE)</f>
        <v>5691443</v>
      </c>
      <c r="AH64" s="11">
        <f>VLOOKUP($E64,Data!$A$3:$EX$360,(AH$3-1979)*4+AH$1+2,FALSE)</f>
        <v>5918987</v>
      </c>
      <c r="AI64" s="11">
        <f>VLOOKUP($E64,Data!$A$3:$EX$360,(AI$3-1979)*4+AI$1+2,FALSE)</f>
        <v>6739828</v>
      </c>
      <c r="AJ64" s="11">
        <f>VLOOKUP($E64,Data!$A$3:$EX$360,(AJ$3-1979)*4+AJ$1+2,FALSE)</f>
        <v>8534306</v>
      </c>
      <c r="AK64" s="11">
        <f>VLOOKUP($E64,Data!$A$3:$EX$360,(AK$3-1979)*4+AK$1+2,FALSE)</f>
        <v>10075277</v>
      </c>
      <c r="AL64" s="11">
        <f>VLOOKUP($E64,Data!$A$3:$EX$360,(AL$3-1979)*4+AL$1+2,FALSE)</f>
        <v>11251962</v>
      </c>
      <c r="AM64" s="11">
        <f>VLOOKUP($E64,Data!$A$3:$EX$360,(AM$3-1979)*4+AM$1+2,FALSE)</f>
        <v>12478715</v>
      </c>
      <c r="AN64" s="11">
        <f>VLOOKUP($E64,Data!$A$3:$EX$360,(AN$3-1979)*4+AN$1+2,FALSE)</f>
        <v>13118316</v>
      </c>
      <c r="AO64" s="11">
        <f>VLOOKUP($E64,Data!$A$3:$EX$360,(AO$3-1979)*4+AO$1+2,FALSE)</f>
        <v>14117408</v>
      </c>
      <c r="AP64" s="11">
        <f>VLOOKUP($E64,Data!$A$3:$EX$360,(AP$3-1979)*4+AP$1+2,FALSE)</f>
        <v>14376720</v>
      </c>
      <c r="AQ64" s="4">
        <f>VLOOKUP($E64,Data!$A$3:$EX$360,(AQ$3-1979)*4+AQ$1+2,FALSE)</f>
        <v>15643934</v>
      </c>
    </row>
    <row r="65" spans="1:43" outlineLevel="1">
      <c r="B65" s="4" t="s">
        <v>736</v>
      </c>
      <c r="C65" s="4" t="str">
        <f>D69</f>
        <v>Debt Securities</v>
      </c>
      <c r="D65" s="29" t="s">
        <v>251</v>
      </c>
      <c r="E65" s="4" t="s">
        <v>242</v>
      </c>
      <c r="F65" s="4">
        <f>VLOOKUP($E65,Data!$A$3:$EX$360,(F$3-1979)*4+F$1+2,FALSE)</f>
        <v>3063</v>
      </c>
      <c r="G65" s="11">
        <f>VLOOKUP($E65,Data!$A$3:$EX$360,(G$3-1979)*4+G$1+2,FALSE)</f>
        <v>2724</v>
      </c>
      <c r="H65" s="11">
        <f>VLOOKUP($E65,Data!$A$3:$EX$360,(H$3-1979)*4+H$1+2,FALSE)</f>
        <v>2445</v>
      </c>
      <c r="I65" s="11">
        <f>VLOOKUP($E65,Data!$A$3:$EX$360,(I$3-1979)*4+I$1+2,FALSE)</f>
        <v>2256</v>
      </c>
      <c r="J65" s="11">
        <f>VLOOKUP($E65,Data!$A$3:$EX$360,(J$3-1979)*4+J$1+2,FALSE)</f>
        <v>2133</v>
      </c>
      <c r="K65" s="11">
        <f>VLOOKUP($E65,Data!$A$3:$EX$360,(K$3-1979)*4+K$1+2,FALSE)</f>
        <v>2068</v>
      </c>
      <c r="L65" s="11">
        <f>VLOOKUP($E65,Data!$A$3:$EX$360,(L$3-1979)*4+L$1+2,FALSE)</f>
        <v>2028</v>
      </c>
      <c r="M65" s="11">
        <f>VLOOKUP($E65,Data!$A$3:$EX$360,(M$3-1979)*4+M$1+2,FALSE)</f>
        <v>2372</v>
      </c>
      <c r="N65" s="11">
        <f>VLOOKUP($E65,Data!$A$3:$EX$360,(N$3-1979)*4+N$1+2,FALSE)</f>
        <v>2849</v>
      </c>
      <c r="O65" s="11">
        <f>VLOOKUP($E65,Data!$A$3:$EX$360,(O$3-1979)*4+O$1+2,FALSE)</f>
        <v>12176</v>
      </c>
      <c r="P65" s="11">
        <f>VLOOKUP($E65,Data!$A$3:$EX$360,(P$3-1979)*4+P$1+2,FALSE)</f>
        <v>25342</v>
      </c>
      <c r="Q65" s="11">
        <f>VLOOKUP($E65,Data!$A$3:$EX$360,(Q$3-1979)*4+Q$1+2,FALSE)</f>
        <v>32603</v>
      </c>
      <c r="R65" s="11">
        <f>VLOOKUP($E65,Data!$A$3:$EX$360,(R$3-1979)*4+R$1+2,FALSE)</f>
        <v>17602</v>
      </c>
      <c r="S65" s="11">
        <f>VLOOKUP($E65,Data!$A$3:$EX$360,(S$3-1979)*4+S$1+2,FALSE)</f>
        <v>18119</v>
      </c>
      <c r="T65" s="11">
        <f>VLOOKUP($E65,Data!$A$3:$EX$360,(T$3-1979)*4+T$1+2,FALSE)</f>
        <v>24654</v>
      </c>
      <c r="U65" s="11">
        <f>VLOOKUP($E65,Data!$A$3:$EX$360,(U$3-1979)*4+U$1+2,FALSE)</f>
        <v>28162</v>
      </c>
      <c r="V65" s="11">
        <f>VLOOKUP($E65,Data!$A$3:$EX$360,(V$3-1979)*4+V$1+2,FALSE)</f>
        <v>26940</v>
      </c>
      <c r="W65" s="11">
        <f>VLOOKUP($E65,Data!$A$3:$EX$360,(W$3-1979)*4+W$1+2,FALSE)</f>
        <v>27437</v>
      </c>
      <c r="X65" s="11">
        <f>VLOOKUP($E65,Data!$A$3:$EX$360,(X$3-1979)*4+X$1+2,FALSE)</f>
        <v>26089</v>
      </c>
      <c r="Y65" s="11">
        <f>VLOOKUP($E65,Data!$A$3:$EX$360,(Y$3-1979)*4+Y$1+2,FALSE)</f>
        <v>25455</v>
      </c>
      <c r="Z65" s="11">
        <f>VLOOKUP($E65,Data!$A$3:$EX$360,(Z$3-1979)*4+Z$1+2,FALSE)</f>
        <v>28276</v>
      </c>
      <c r="AA65" s="11">
        <f>VLOOKUP($E65,Data!$A$3:$EX$360,(AA$3-1979)*4+AA$1+2,FALSE)</f>
        <v>27621</v>
      </c>
      <c r="AB65" s="11">
        <f>VLOOKUP($E65,Data!$A$3:$EX$360,(AB$3-1979)*4+AB$1+2,FALSE)</f>
        <v>26960</v>
      </c>
      <c r="AC65" s="11">
        <f>VLOOKUP($E65,Data!$A$3:$EX$360,(AC$3-1979)*4+AC$1+2,FALSE)</f>
        <v>27170</v>
      </c>
      <c r="AD65" s="11">
        <f>VLOOKUP($E65,Data!$A$3:$EX$360,(AD$3-1979)*4+AD$1+2,FALSE)</f>
        <v>27023</v>
      </c>
      <c r="AE65" s="11">
        <f>VLOOKUP($E65,Data!$A$3:$EX$360,(AE$3-1979)*4+AE$1+2,FALSE)</f>
        <v>24183</v>
      </c>
      <c r="AF65" s="11">
        <f>VLOOKUP($E65,Data!$A$3:$EX$360,(AF$3-1979)*4+AF$1+2,FALSE)</f>
        <v>23636</v>
      </c>
      <c r="AG65" s="11">
        <f>VLOOKUP($E65,Data!$A$3:$EX$360,(AG$3-1979)*4+AG$1+2,FALSE)</f>
        <v>23385</v>
      </c>
      <c r="AH65" s="11">
        <f>VLOOKUP($E65,Data!$A$3:$EX$360,(AH$3-1979)*4+AH$1+2,FALSE)</f>
        <v>22953</v>
      </c>
      <c r="AI65" s="11">
        <f>VLOOKUP($E65,Data!$A$3:$EX$360,(AI$3-1979)*4+AI$1+2,FALSE)</f>
        <v>23098</v>
      </c>
      <c r="AJ65" s="11">
        <f>VLOOKUP($E65,Data!$A$3:$EX$360,(AJ$3-1979)*4+AJ$1+2,FALSE)</f>
        <v>23202</v>
      </c>
      <c r="AK65" s="11">
        <f>VLOOKUP($E65,Data!$A$3:$EX$360,(AK$3-1979)*4+AK$1+2,FALSE)</f>
        <v>23971</v>
      </c>
      <c r="AL65" s="11">
        <f>VLOOKUP($E65,Data!$A$3:$EX$360,(AL$3-1979)*4+AL$1+2,FALSE)</f>
        <v>24982</v>
      </c>
      <c r="AM65" s="11">
        <f>VLOOKUP($E65,Data!$A$3:$EX$360,(AM$3-1979)*4+AM$1+2,FALSE)</f>
        <v>24394</v>
      </c>
      <c r="AN65" s="11">
        <f>VLOOKUP($E65,Data!$A$3:$EX$360,(AN$3-1979)*4+AN$1+2,FALSE)</f>
        <v>25098</v>
      </c>
      <c r="AO65" s="11">
        <f>VLOOKUP($E65,Data!$A$3:$EX$360,(AO$3-1979)*4+AO$1+2,FALSE)</f>
        <v>23857</v>
      </c>
      <c r="AP65" s="11">
        <f>VLOOKUP($E65,Data!$A$3:$EX$360,(AP$3-1979)*4+AP$1+2,FALSE)</f>
        <v>24095</v>
      </c>
      <c r="AQ65" s="4">
        <f>VLOOKUP($E65,Data!$A$3:$EX$360,(AQ$3-1979)*4+AQ$1+2,FALSE)</f>
        <v>24363</v>
      </c>
    </row>
    <row r="66" spans="1:43" outlineLevel="2">
      <c r="B66" s="4" t="s">
        <v>736</v>
      </c>
      <c r="C66" s="4" t="str">
        <f>D68</f>
        <v>Loan participation certificates</v>
      </c>
      <c r="D66" s="33" t="s">
        <v>56</v>
      </c>
      <c r="E66" s="4" t="s">
        <v>244</v>
      </c>
      <c r="F66" s="4">
        <f>VLOOKUP($E66,Data!$A$3:$EX$360,(F$3-1979)*4+F$1+2,FALSE)</f>
        <v>0</v>
      </c>
      <c r="G66" s="11">
        <f>VLOOKUP($E66,Data!$A$3:$EX$360,(G$3-1979)*4+G$1+2,FALSE)</f>
        <v>0</v>
      </c>
      <c r="H66" s="11">
        <f>VLOOKUP($E66,Data!$A$3:$EX$360,(H$3-1979)*4+H$1+2,FALSE)</f>
        <v>0</v>
      </c>
      <c r="I66" s="11">
        <f>VLOOKUP($E66,Data!$A$3:$EX$360,(I$3-1979)*4+I$1+2,FALSE)</f>
        <v>0</v>
      </c>
      <c r="J66" s="11">
        <f>VLOOKUP($E66,Data!$A$3:$EX$360,(J$3-1979)*4+J$1+2,FALSE)</f>
        <v>0</v>
      </c>
      <c r="K66" s="11">
        <f>VLOOKUP($E66,Data!$A$3:$EX$360,(K$3-1979)*4+K$1+2,FALSE)</f>
        <v>0</v>
      </c>
      <c r="L66" s="11">
        <f>VLOOKUP($E66,Data!$A$3:$EX$360,(L$3-1979)*4+L$1+2,FALSE)</f>
        <v>0</v>
      </c>
      <c r="M66" s="11">
        <f>VLOOKUP($E66,Data!$A$3:$EX$360,(M$3-1979)*4+M$1+2,FALSE)</f>
        <v>0</v>
      </c>
      <c r="N66" s="11">
        <f>VLOOKUP($E66,Data!$A$3:$EX$360,(N$3-1979)*4+N$1+2,FALSE)</f>
        <v>0</v>
      </c>
      <c r="O66" s="11">
        <f>VLOOKUP($E66,Data!$A$3:$EX$360,(O$3-1979)*4+O$1+2,FALSE)</f>
        <v>0</v>
      </c>
      <c r="P66" s="11">
        <f>VLOOKUP($E66,Data!$A$3:$EX$360,(P$3-1979)*4+P$1+2,FALSE)</f>
        <v>0</v>
      </c>
      <c r="Q66" s="11">
        <f>VLOOKUP($E66,Data!$A$3:$EX$360,(Q$3-1979)*4+Q$1+2,FALSE)</f>
        <v>0</v>
      </c>
      <c r="R66" s="11">
        <f>VLOOKUP($E66,Data!$A$3:$EX$360,(R$3-1979)*4+R$1+2,FALSE)</f>
        <v>0</v>
      </c>
      <c r="S66" s="11">
        <f>VLOOKUP($E66,Data!$A$3:$EX$360,(S$3-1979)*4+S$1+2,FALSE)</f>
        <v>0</v>
      </c>
      <c r="T66" s="11">
        <f>VLOOKUP($E66,Data!$A$3:$EX$360,(T$3-1979)*4+T$1+2,FALSE)</f>
        <v>0</v>
      </c>
      <c r="U66" s="11">
        <f>VLOOKUP($E66,Data!$A$3:$EX$360,(U$3-1979)*4+U$1+2,FALSE)</f>
        <v>0</v>
      </c>
      <c r="V66" s="11">
        <f>VLOOKUP($E66,Data!$A$3:$EX$360,(V$3-1979)*4+V$1+2,FALSE)</f>
        <v>0</v>
      </c>
      <c r="W66" s="11">
        <f>VLOOKUP($E66,Data!$A$3:$EX$360,(W$3-1979)*4+W$1+2,FALSE)</f>
        <v>0</v>
      </c>
      <c r="X66" s="11">
        <f>VLOOKUP($E66,Data!$A$3:$EX$360,(X$3-1979)*4+X$1+2,FALSE)</f>
        <v>0</v>
      </c>
      <c r="Y66" s="11">
        <f>VLOOKUP($E66,Data!$A$3:$EX$360,(Y$3-1979)*4+Y$1+2,FALSE)</f>
        <v>0</v>
      </c>
      <c r="Z66" s="11">
        <f>VLOOKUP($E66,Data!$A$3:$EX$360,(Z$3-1979)*4+Z$1+2,FALSE)</f>
        <v>0</v>
      </c>
      <c r="AA66" s="11">
        <f>VLOOKUP($E66,Data!$A$3:$EX$360,(AA$3-1979)*4+AA$1+2,FALSE)</f>
        <v>0</v>
      </c>
      <c r="AB66" s="11">
        <f>VLOOKUP($E66,Data!$A$3:$EX$360,(AB$3-1979)*4+AB$1+2,FALSE)</f>
        <v>0</v>
      </c>
      <c r="AC66" s="11">
        <f>VLOOKUP($E66,Data!$A$3:$EX$360,(AC$3-1979)*4+AC$1+2,FALSE)</f>
        <v>0</v>
      </c>
      <c r="AD66" s="11">
        <f>VLOOKUP($E66,Data!$A$3:$EX$360,(AD$3-1979)*4+AD$1+2,FALSE)</f>
        <v>0</v>
      </c>
      <c r="AE66" s="11">
        <f>VLOOKUP($E66,Data!$A$3:$EX$360,(AE$3-1979)*4+AE$1+2,FALSE)</f>
        <v>0</v>
      </c>
      <c r="AF66" s="11">
        <f>VLOOKUP($E66,Data!$A$3:$EX$360,(AF$3-1979)*4+AF$1+2,FALSE)</f>
        <v>0</v>
      </c>
      <c r="AG66" s="11">
        <f>VLOOKUP($E66,Data!$A$3:$EX$360,(AG$3-1979)*4+AG$1+2,FALSE)</f>
        <v>0</v>
      </c>
      <c r="AH66" s="11">
        <f>VLOOKUP($E66,Data!$A$3:$EX$360,(AH$3-1979)*4+AH$1+2,FALSE)</f>
        <v>0</v>
      </c>
      <c r="AI66" s="11">
        <f>VLOOKUP($E66,Data!$A$3:$EX$360,(AI$3-1979)*4+AI$1+2,FALSE)</f>
        <v>0</v>
      </c>
      <c r="AJ66" s="11">
        <f>VLOOKUP($E66,Data!$A$3:$EX$360,(AJ$3-1979)*4+AJ$1+2,FALSE)</f>
        <v>0</v>
      </c>
      <c r="AK66" s="11">
        <f>VLOOKUP($E66,Data!$A$3:$EX$360,(AK$3-1979)*4+AK$1+2,FALSE)</f>
        <v>0</v>
      </c>
      <c r="AL66" s="11">
        <f>VLOOKUP($E66,Data!$A$3:$EX$360,(AL$3-1979)*4+AL$1+2,FALSE)</f>
        <v>0</v>
      </c>
      <c r="AM66" s="11">
        <f>VLOOKUP($E66,Data!$A$3:$EX$360,(AM$3-1979)*4+AM$1+2,FALSE)</f>
        <v>0</v>
      </c>
      <c r="AN66" s="11">
        <f>VLOOKUP($E66,Data!$A$3:$EX$360,(AN$3-1979)*4+AN$1+2,FALSE)</f>
        <v>0</v>
      </c>
      <c r="AO66" s="11">
        <f>VLOOKUP($E66,Data!$A$3:$EX$360,(AO$3-1979)*4+AO$1+2,FALSE)</f>
        <v>0</v>
      </c>
      <c r="AP66" s="11">
        <f>VLOOKUP($E66,Data!$A$3:$EX$360,(AP$3-1979)*4+AP$1+2,FALSE)</f>
        <v>0</v>
      </c>
      <c r="AQ66" s="4">
        <f>VLOOKUP($E66,Data!$A$3:$EX$360,(AQ$3-1979)*4+AQ$1+2,FALSE)</f>
        <v>0</v>
      </c>
    </row>
    <row r="67" spans="1:43" outlineLevel="2">
      <c r="B67" s="4" t="s">
        <v>736</v>
      </c>
      <c r="C67" s="4" t="str">
        <f>D68</f>
        <v>Loan participation certificates</v>
      </c>
      <c r="D67" s="33" t="s">
        <v>57</v>
      </c>
      <c r="E67" s="4" t="s">
        <v>245</v>
      </c>
      <c r="F67" s="4">
        <f>VLOOKUP($E67,Data!$A$3:$EX$360,(F$3-1979)*4+F$1+2,FALSE)</f>
        <v>2007</v>
      </c>
      <c r="G67" s="11">
        <f>VLOOKUP($E67,Data!$A$3:$EX$360,(G$3-1979)*4+G$1+2,FALSE)</f>
        <v>1849</v>
      </c>
      <c r="H67" s="11">
        <f>VLOOKUP($E67,Data!$A$3:$EX$360,(H$3-1979)*4+H$1+2,FALSE)</f>
        <v>1725</v>
      </c>
      <c r="I67" s="11">
        <f>VLOOKUP($E67,Data!$A$3:$EX$360,(I$3-1979)*4+I$1+2,FALSE)</f>
        <v>1187</v>
      </c>
      <c r="J67" s="11">
        <f>VLOOKUP($E67,Data!$A$3:$EX$360,(J$3-1979)*4+J$1+2,FALSE)</f>
        <v>1187</v>
      </c>
      <c r="K67" s="11">
        <f>VLOOKUP($E67,Data!$A$3:$EX$360,(K$3-1979)*4+K$1+2,FALSE)</f>
        <v>1187</v>
      </c>
      <c r="L67" s="11">
        <f>VLOOKUP($E67,Data!$A$3:$EX$360,(L$3-1979)*4+L$1+2,FALSE)</f>
        <v>1187</v>
      </c>
      <c r="M67" s="11">
        <f>VLOOKUP($E67,Data!$A$3:$EX$360,(M$3-1979)*4+M$1+2,FALSE)</f>
        <v>1187</v>
      </c>
      <c r="N67" s="11">
        <f>VLOOKUP($E67,Data!$A$3:$EX$360,(N$3-1979)*4+N$1+2,FALSE)</f>
        <v>1052</v>
      </c>
      <c r="O67" s="11">
        <f>VLOOKUP($E67,Data!$A$3:$EX$360,(O$3-1979)*4+O$1+2,FALSE)</f>
        <v>0</v>
      </c>
      <c r="P67" s="11">
        <f>VLOOKUP($E67,Data!$A$3:$EX$360,(P$3-1979)*4+P$1+2,FALSE)</f>
        <v>0</v>
      </c>
      <c r="Q67" s="11">
        <f>VLOOKUP($E67,Data!$A$3:$EX$360,(Q$3-1979)*4+Q$1+2,FALSE)</f>
        <v>0</v>
      </c>
      <c r="R67" s="11">
        <f>VLOOKUP($E67,Data!$A$3:$EX$360,(R$3-1979)*4+R$1+2,FALSE)</f>
        <v>0</v>
      </c>
      <c r="S67" s="11">
        <f>VLOOKUP($E67,Data!$A$3:$EX$360,(S$3-1979)*4+S$1+2,FALSE)</f>
        <v>0</v>
      </c>
      <c r="T67" s="11">
        <f>VLOOKUP($E67,Data!$A$3:$EX$360,(T$3-1979)*4+T$1+2,FALSE)</f>
        <v>0</v>
      </c>
      <c r="U67" s="11">
        <f>VLOOKUP($E67,Data!$A$3:$EX$360,(U$3-1979)*4+U$1+2,FALSE)</f>
        <v>0</v>
      </c>
      <c r="V67" s="11">
        <f>VLOOKUP($E67,Data!$A$3:$EX$360,(V$3-1979)*4+V$1+2,FALSE)</f>
        <v>0</v>
      </c>
      <c r="W67" s="11">
        <f>VLOOKUP($E67,Data!$A$3:$EX$360,(W$3-1979)*4+W$1+2,FALSE)</f>
        <v>0</v>
      </c>
      <c r="X67" s="11">
        <f>VLOOKUP($E67,Data!$A$3:$EX$360,(X$3-1979)*4+X$1+2,FALSE)</f>
        <v>0</v>
      </c>
      <c r="Y67" s="11">
        <f>VLOOKUP($E67,Data!$A$3:$EX$360,(Y$3-1979)*4+Y$1+2,FALSE)</f>
        <v>0</v>
      </c>
      <c r="Z67" s="11">
        <f>VLOOKUP($E67,Data!$A$3:$EX$360,(Z$3-1979)*4+Z$1+2,FALSE)</f>
        <v>0</v>
      </c>
      <c r="AA67" s="11">
        <f>VLOOKUP($E67,Data!$A$3:$EX$360,(AA$3-1979)*4+AA$1+2,FALSE)</f>
        <v>0</v>
      </c>
      <c r="AB67" s="11">
        <f>VLOOKUP($E67,Data!$A$3:$EX$360,(AB$3-1979)*4+AB$1+2,FALSE)</f>
        <v>0</v>
      </c>
      <c r="AC67" s="11">
        <f>VLOOKUP($E67,Data!$A$3:$EX$360,(AC$3-1979)*4+AC$1+2,FALSE)</f>
        <v>0</v>
      </c>
      <c r="AD67" s="11">
        <f>VLOOKUP($E67,Data!$A$3:$EX$360,(AD$3-1979)*4+AD$1+2,FALSE)</f>
        <v>0</v>
      </c>
      <c r="AE67" s="11">
        <f>VLOOKUP($E67,Data!$A$3:$EX$360,(AE$3-1979)*4+AE$1+2,FALSE)</f>
        <v>0</v>
      </c>
      <c r="AF67" s="11">
        <f>VLOOKUP($E67,Data!$A$3:$EX$360,(AF$3-1979)*4+AF$1+2,FALSE)</f>
        <v>0</v>
      </c>
      <c r="AG67" s="11">
        <f>VLOOKUP($E67,Data!$A$3:$EX$360,(AG$3-1979)*4+AG$1+2,FALSE)</f>
        <v>0</v>
      </c>
      <c r="AH67" s="11">
        <f>VLOOKUP($E67,Data!$A$3:$EX$360,(AH$3-1979)*4+AH$1+2,FALSE)</f>
        <v>0</v>
      </c>
      <c r="AI67" s="11">
        <f>VLOOKUP($E67,Data!$A$3:$EX$360,(AI$3-1979)*4+AI$1+2,FALSE)</f>
        <v>0</v>
      </c>
      <c r="AJ67" s="11">
        <f>VLOOKUP($E67,Data!$A$3:$EX$360,(AJ$3-1979)*4+AJ$1+2,FALSE)</f>
        <v>0</v>
      </c>
      <c r="AK67" s="11">
        <f>VLOOKUP($E67,Data!$A$3:$EX$360,(AK$3-1979)*4+AK$1+2,FALSE)</f>
        <v>0</v>
      </c>
      <c r="AL67" s="11">
        <f>VLOOKUP($E67,Data!$A$3:$EX$360,(AL$3-1979)*4+AL$1+2,FALSE)</f>
        <v>0</v>
      </c>
      <c r="AM67" s="11">
        <f>VLOOKUP($E67,Data!$A$3:$EX$360,(AM$3-1979)*4+AM$1+2,FALSE)</f>
        <v>0</v>
      </c>
      <c r="AN67" s="11">
        <f>VLOOKUP($E67,Data!$A$3:$EX$360,(AN$3-1979)*4+AN$1+2,FALSE)</f>
        <v>0</v>
      </c>
      <c r="AO67" s="11">
        <f>VLOOKUP($E67,Data!$A$3:$EX$360,(AO$3-1979)*4+AO$1+2,FALSE)</f>
        <v>0</v>
      </c>
      <c r="AP67" s="11">
        <f>VLOOKUP($E67,Data!$A$3:$EX$360,(AP$3-1979)*4+AP$1+2,FALSE)</f>
        <v>0</v>
      </c>
      <c r="AQ67" s="4">
        <f>VLOOKUP($E67,Data!$A$3:$EX$360,(AQ$3-1979)*4+AQ$1+2,FALSE)</f>
        <v>0</v>
      </c>
    </row>
    <row r="68" spans="1:43" outlineLevel="1">
      <c r="B68" s="4" t="s">
        <v>736</v>
      </c>
      <c r="C68" s="4" t="str">
        <f>D69</f>
        <v>Debt Securities</v>
      </c>
      <c r="D68" s="29" t="s">
        <v>55</v>
      </c>
      <c r="E68" s="4" t="s">
        <v>243</v>
      </c>
      <c r="F68" s="4">
        <f>VLOOKUP($E68,Data!$A$3:$EX$360,(F$3-1979)*4+F$1+2,FALSE)</f>
        <v>2007</v>
      </c>
      <c r="G68" s="11">
        <f>VLOOKUP($E68,Data!$A$3:$EX$360,(G$3-1979)*4+G$1+2,FALSE)</f>
        <v>1849</v>
      </c>
      <c r="H68" s="11">
        <f>VLOOKUP($E68,Data!$A$3:$EX$360,(H$3-1979)*4+H$1+2,FALSE)</f>
        <v>1725</v>
      </c>
      <c r="I68" s="11">
        <f>VLOOKUP($E68,Data!$A$3:$EX$360,(I$3-1979)*4+I$1+2,FALSE)</f>
        <v>1187</v>
      </c>
      <c r="J68" s="11">
        <f>VLOOKUP($E68,Data!$A$3:$EX$360,(J$3-1979)*4+J$1+2,FALSE)</f>
        <v>1187</v>
      </c>
      <c r="K68" s="11">
        <f>VLOOKUP($E68,Data!$A$3:$EX$360,(K$3-1979)*4+K$1+2,FALSE)</f>
        <v>1187</v>
      </c>
      <c r="L68" s="11">
        <f>VLOOKUP($E68,Data!$A$3:$EX$360,(L$3-1979)*4+L$1+2,FALSE)</f>
        <v>1187</v>
      </c>
      <c r="M68" s="11">
        <f>VLOOKUP($E68,Data!$A$3:$EX$360,(M$3-1979)*4+M$1+2,FALSE)</f>
        <v>1187</v>
      </c>
      <c r="N68" s="11">
        <f>VLOOKUP($E68,Data!$A$3:$EX$360,(N$3-1979)*4+N$1+2,FALSE)</f>
        <v>1052</v>
      </c>
      <c r="O68" s="11">
        <f>VLOOKUP($E68,Data!$A$3:$EX$360,(O$3-1979)*4+O$1+2,FALSE)</f>
        <v>0</v>
      </c>
      <c r="P68" s="11">
        <f>VLOOKUP($E68,Data!$A$3:$EX$360,(P$3-1979)*4+P$1+2,FALSE)</f>
        <v>0</v>
      </c>
      <c r="Q68" s="11">
        <f>VLOOKUP($E68,Data!$A$3:$EX$360,(Q$3-1979)*4+Q$1+2,FALSE)</f>
        <v>0</v>
      </c>
      <c r="R68" s="11">
        <f>VLOOKUP($E68,Data!$A$3:$EX$360,(R$3-1979)*4+R$1+2,FALSE)</f>
        <v>0</v>
      </c>
      <c r="S68" s="11">
        <f>VLOOKUP($E68,Data!$A$3:$EX$360,(S$3-1979)*4+S$1+2,FALSE)</f>
        <v>0</v>
      </c>
      <c r="T68" s="11">
        <f>VLOOKUP($E68,Data!$A$3:$EX$360,(T$3-1979)*4+T$1+2,FALSE)</f>
        <v>0</v>
      </c>
      <c r="U68" s="11">
        <f>VLOOKUP($E68,Data!$A$3:$EX$360,(U$3-1979)*4+U$1+2,FALSE)</f>
        <v>0</v>
      </c>
      <c r="V68" s="11">
        <f>VLOOKUP($E68,Data!$A$3:$EX$360,(V$3-1979)*4+V$1+2,FALSE)</f>
        <v>0</v>
      </c>
      <c r="W68" s="11">
        <f>VLOOKUP($E68,Data!$A$3:$EX$360,(W$3-1979)*4+W$1+2,FALSE)</f>
        <v>0</v>
      </c>
      <c r="X68" s="11">
        <f>VLOOKUP($E68,Data!$A$3:$EX$360,(X$3-1979)*4+X$1+2,FALSE)</f>
        <v>0</v>
      </c>
      <c r="Y68" s="11">
        <f>VLOOKUP($E68,Data!$A$3:$EX$360,(Y$3-1979)*4+Y$1+2,FALSE)</f>
        <v>0</v>
      </c>
      <c r="Z68" s="11">
        <f>VLOOKUP($E68,Data!$A$3:$EX$360,(Z$3-1979)*4+Z$1+2,FALSE)</f>
        <v>0</v>
      </c>
      <c r="AA68" s="11">
        <f>VLOOKUP($E68,Data!$A$3:$EX$360,(AA$3-1979)*4+AA$1+2,FALSE)</f>
        <v>0</v>
      </c>
      <c r="AB68" s="11">
        <f>VLOOKUP($E68,Data!$A$3:$EX$360,(AB$3-1979)*4+AB$1+2,FALSE)</f>
        <v>0</v>
      </c>
      <c r="AC68" s="11">
        <f>VLOOKUP($E68,Data!$A$3:$EX$360,(AC$3-1979)*4+AC$1+2,FALSE)</f>
        <v>0</v>
      </c>
      <c r="AD68" s="11">
        <f>VLOOKUP($E68,Data!$A$3:$EX$360,(AD$3-1979)*4+AD$1+2,FALSE)</f>
        <v>0</v>
      </c>
      <c r="AE68" s="11">
        <f>VLOOKUP($E68,Data!$A$3:$EX$360,(AE$3-1979)*4+AE$1+2,FALSE)</f>
        <v>0</v>
      </c>
      <c r="AF68" s="11">
        <f>VLOOKUP($E68,Data!$A$3:$EX$360,(AF$3-1979)*4+AF$1+2,FALSE)</f>
        <v>0</v>
      </c>
      <c r="AG68" s="11">
        <f>VLOOKUP($E68,Data!$A$3:$EX$360,(AG$3-1979)*4+AG$1+2,FALSE)</f>
        <v>0</v>
      </c>
      <c r="AH68" s="11">
        <f>VLOOKUP($E68,Data!$A$3:$EX$360,(AH$3-1979)*4+AH$1+2,FALSE)</f>
        <v>0</v>
      </c>
      <c r="AI68" s="11">
        <f>VLOOKUP($E68,Data!$A$3:$EX$360,(AI$3-1979)*4+AI$1+2,FALSE)</f>
        <v>0</v>
      </c>
      <c r="AJ68" s="11">
        <f>VLOOKUP($E68,Data!$A$3:$EX$360,(AJ$3-1979)*4+AJ$1+2,FALSE)</f>
        <v>0</v>
      </c>
      <c r="AK68" s="11">
        <f>VLOOKUP($E68,Data!$A$3:$EX$360,(AK$3-1979)*4+AK$1+2,FALSE)</f>
        <v>0</v>
      </c>
      <c r="AL68" s="11">
        <f>VLOOKUP($E68,Data!$A$3:$EX$360,(AL$3-1979)*4+AL$1+2,FALSE)</f>
        <v>0</v>
      </c>
      <c r="AM68" s="11">
        <f>VLOOKUP($E68,Data!$A$3:$EX$360,(AM$3-1979)*4+AM$1+2,FALSE)</f>
        <v>0</v>
      </c>
      <c r="AN68" s="11">
        <f>VLOOKUP($E68,Data!$A$3:$EX$360,(AN$3-1979)*4+AN$1+2,FALSE)</f>
        <v>0</v>
      </c>
      <c r="AO68" s="11">
        <f>VLOOKUP($E68,Data!$A$3:$EX$360,(AO$3-1979)*4+AO$1+2,FALSE)</f>
        <v>0</v>
      </c>
      <c r="AP68" s="11">
        <f>VLOOKUP($E68,Data!$A$3:$EX$360,(AP$3-1979)*4+AP$1+2,FALSE)</f>
        <v>0</v>
      </c>
      <c r="AQ68" s="4">
        <f>VLOOKUP($E68,Data!$A$3:$EX$360,(AQ$3-1979)*4+AQ$1+2,FALSE)</f>
        <v>0</v>
      </c>
    </row>
    <row r="69" spans="1:43">
      <c r="B69" s="4" t="s">
        <v>736</v>
      </c>
      <c r="C69" s="4" t="str">
        <f>D80</f>
        <v>Liabilities</v>
      </c>
      <c r="D69" s="6" t="s">
        <v>13</v>
      </c>
      <c r="E69" s="4" t="s">
        <v>240</v>
      </c>
      <c r="F69" s="4">
        <f>VLOOKUP($E69,Data!$A$3:$EX$360,(F$3-1979)*4+F$1+2,FALSE)</f>
        <v>706688</v>
      </c>
      <c r="G69" s="11">
        <f>VLOOKUP($E69,Data!$A$3:$EX$360,(G$3-1979)*4+G$1+2,FALSE)</f>
        <v>785643</v>
      </c>
      <c r="H69" s="11">
        <f>VLOOKUP($E69,Data!$A$3:$EX$360,(H$3-1979)*4+H$1+2,FALSE)</f>
        <v>871221</v>
      </c>
      <c r="I69" s="11">
        <f>VLOOKUP($E69,Data!$A$3:$EX$360,(I$3-1979)*4+I$1+2,FALSE)</f>
        <v>1017401</v>
      </c>
      <c r="J69" s="11">
        <f>VLOOKUP($E69,Data!$A$3:$EX$360,(J$3-1979)*4+J$1+2,FALSE)</f>
        <v>1242288</v>
      </c>
      <c r="K69" s="11">
        <f>VLOOKUP($E69,Data!$A$3:$EX$360,(K$3-1979)*4+K$1+2,FALSE)</f>
        <v>1428763</v>
      </c>
      <c r="L69" s="11">
        <f>VLOOKUP($E69,Data!$A$3:$EX$360,(L$3-1979)*4+L$1+2,FALSE)</f>
        <v>1658020</v>
      </c>
      <c r="M69" s="11">
        <f>VLOOKUP($E69,Data!$A$3:$EX$360,(M$3-1979)*4+M$1+2,FALSE)</f>
        <v>1922764</v>
      </c>
      <c r="N69" s="11">
        <f>VLOOKUP($E69,Data!$A$3:$EX$360,(N$3-1979)*4+N$1+2,FALSE)</f>
        <v>2105953</v>
      </c>
      <c r="O69" s="11">
        <f>VLOOKUP($E69,Data!$A$3:$EX$360,(O$3-1979)*4+O$1+2,FALSE)</f>
        <v>2298425</v>
      </c>
      <c r="P69" s="11">
        <f>VLOOKUP($E69,Data!$A$3:$EX$360,(P$3-1979)*4+P$1+2,FALSE)</f>
        <v>2471490</v>
      </c>
      <c r="Q69" s="11">
        <f>VLOOKUP($E69,Data!$A$3:$EX$360,(Q$3-1979)*4+Q$1+2,FALSE)</f>
        <v>2725169</v>
      </c>
      <c r="R69" s="11">
        <f>VLOOKUP($E69,Data!$A$3:$EX$360,(R$3-1979)*4+R$1+2,FALSE)</f>
        <v>3037866</v>
      </c>
      <c r="S69" s="11">
        <f>VLOOKUP($E69,Data!$A$3:$EX$360,(S$3-1979)*4+S$1+2,FALSE)</f>
        <v>3388744</v>
      </c>
      <c r="T69" s="11">
        <f>VLOOKUP($E69,Data!$A$3:$EX$360,(T$3-1979)*4+T$1+2,FALSE)</f>
        <v>3674507</v>
      </c>
      <c r="U69" s="11">
        <f>VLOOKUP($E69,Data!$A$3:$EX$360,(U$3-1979)*4+U$1+2,FALSE)</f>
        <v>3896168</v>
      </c>
      <c r="V69" s="11">
        <f>VLOOKUP($E69,Data!$A$3:$EX$360,(V$3-1979)*4+V$1+2,FALSE)</f>
        <v>4105024</v>
      </c>
      <c r="W69" s="11">
        <f>VLOOKUP($E69,Data!$A$3:$EX$360,(W$3-1979)*4+W$1+2,FALSE)</f>
        <v>4268808</v>
      </c>
      <c r="X69" s="11">
        <f>VLOOKUP($E69,Data!$A$3:$EX$360,(X$3-1979)*4+X$1+2,FALSE)</f>
        <v>4347737</v>
      </c>
      <c r="Y69" s="11">
        <f>VLOOKUP($E69,Data!$A$3:$EX$360,(Y$3-1979)*4+Y$1+2,FALSE)</f>
        <v>4336375</v>
      </c>
      <c r="Z69" s="11">
        <f>VLOOKUP($E69,Data!$A$3:$EX$360,(Z$3-1979)*4+Z$1+2,FALSE)</f>
        <v>4290764</v>
      </c>
      <c r="AA69" s="11">
        <f>VLOOKUP($E69,Data!$A$3:$EX$360,(AA$3-1979)*4+AA$1+2,FALSE)</f>
        <v>4107482</v>
      </c>
      <c r="AB69" s="11">
        <f>VLOOKUP($E69,Data!$A$3:$EX$360,(AB$3-1979)*4+AB$1+2,FALSE)</f>
        <v>4058181</v>
      </c>
      <c r="AC69" s="11">
        <f>VLOOKUP($E69,Data!$A$3:$EX$360,(AC$3-1979)*4+AC$1+2,FALSE)</f>
        <v>4314504</v>
      </c>
      <c r="AD69" s="11">
        <f>VLOOKUP($E69,Data!$A$3:$EX$360,(AD$3-1979)*4+AD$1+2,FALSE)</f>
        <v>4702629</v>
      </c>
      <c r="AE69" s="11">
        <f>VLOOKUP($E69,Data!$A$3:$EX$360,(AE$3-1979)*4+AE$1+2,FALSE)</f>
        <v>5117264</v>
      </c>
      <c r="AF69" s="11">
        <f>VLOOKUP($E69,Data!$A$3:$EX$360,(AF$3-1979)*4+AF$1+2,FALSE)</f>
        <v>5443776</v>
      </c>
      <c r="AG69" s="11">
        <f>VLOOKUP($E69,Data!$A$3:$EX$360,(AG$3-1979)*4+AG$1+2,FALSE)</f>
        <v>5714828</v>
      </c>
      <c r="AH69" s="11">
        <f>VLOOKUP($E69,Data!$A$3:$EX$360,(AH$3-1979)*4+AH$1+2,FALSE)</f>
        <v>5941940</v>
      </c>
      <c r="AI69" s="11">
        <f>VLOOKUP($E69,Data!$A$3:$EX$360,(AI$3-1979)*4+AI$1+2,FALSE)</f>
        <v>6762926</v>
      </c>
      <c r="AJ69" s="11">
        <f>VLOOKUP($E69,Data!$A$3:$EX$360,(AJ$3-1979)*4+AJ$1+2,FALSE)</f>
        <v>8557508</v>
      </c>
      <c r="AK69" s="11">
        <f>VLOOKUP($E69,Data!$A$3:$EX$360,(AK$3-1979)*4+AK$1+2,FALSE)</f>
        <v>10099248</v>
      </c>
      <c r="AL69" s="11">
        <f>VLOOKUP($E69,Data!$A$3:$EX$360,(AL$3-1979)*4+AL$1+2,FALSE)</f>
        <v>11276944</v>
      </c>
      <c r="AM69" s="11">
        <f>VLOOKUP($E69,Data!$A$3:$EX$360,(AM$3-1979)*4+AM$1+2,FALSE)</f>
        <v>12503109</v>
      </c>
      <c r="AN69" s="11">
        <f>VLOOKUP($E69,Data!$A$3:$EX$360,(AN$3-1979)*4+AN$1+2,FALSE)</f>
        <v>13143414</v>
      </c>
      <c r="AO69" s="11">
        <f>VLOOKUP($E69,Data!$A$3:$EX$360,(AO$3-1979)*4+AO$1+2,FALSE)</f>
        <v>14141265</v>
      </c>
      <c r="AP69" s="11">
        <f>VLOOKUP($E69,Data!$A$3:$EX$360,(AP$3-1979)*4+AP$1+2,FALSE)</f>
        <v>14400815</v>
      </c>
      <c r="AQ69" s="4">
        <f>VLOOKUP($E69,Data!$A$3:$EX$360,(AQ$3-1979)*4+AQ$1+2,FALSE)</f>
        <v>15668297</v>
      </c>
    </row>
    <row r="70" spans="1:43">
      <c r="B70" s="4" t="s">
        <v>736</v>
      </c>
      <c r="C70" s="4" t="str">
        <f>D80</f>
        <v>Liabilities</v>
      </c>
      <c r="D70" s="6" t="s">
        <v>47</v>
      </c>
      <c r="E70" s="4" t="s">
        <v>252</v>
      </c>
      <c r="F70" s="4">
        <f>VLOOKUP($E70,Data!$A$3:$EX$360,(F$3-1979)*4+F$1+2,FALSE)</f>
        <v>680</v>
      </c>
      <c r="G70" s="11">
        <f>VLOOKUP($E70,Data!$A$3:$EX$360,(G$3-1979)*4+G$1+2,FALSE)</f>
        <v>572</v>
      </c>
      <c r="H70" s="11">
        <f>VLOOKUP($E70,Data!$A$3:$EX$360,(H$3-1979)*4+H$1+2,FALSE)</f>
        <v>465</v>
      </c>
      <c r="I70" s="11">
        <f>VLOOKUP($E70,Data!$A$3:$EX$360,(I$3-1979)*4+I$1+2,FALSE)</f>
        <v>353</v>
      </c>
      <c r="J70" s="11">
        <f>VLOOKUP($E70,Data!$A$3:$EX$360,(J$3-1979)*4+J$1+2,FALSE)</f>
        <v>261</v>
      </c>
      <c r="K70" s="11">
        <f>VLOOKUP($E70,Data!$A$3:$EX$360,(K$3-1979)*4+K$1+2,FALSE)</f>
        <v>152</v>
      </c>
      <c r="L70" s="11">
        <f>VLOOKUP($E70,Data!$A$3:$EX$360,(L$3-1979)*4+L$1+2,FALSE)</f>
        <v>83</v>
      </c>
      <c r="M70" s="11">
        <f>VLOOKUP($E70,Data!$A$3:$EX$360,(M$3-1979)*4+M$1+2,FALSE)</f>
        <v>40</v>
      </c>
      <c r="N70" s="11">
        <f>VLOOKUP($E70,Data!$A$3:$EX$360,(N$3-1979)*4+N$1+2,FALSE)</f>
        <v>22</v>
      </c>
      <c r="O70" s="11">
        <f>VLOOKUP($E70,Data!$A$3:$EX$360,(O$3-1979)*4+O$1+2,FALSE)</f>
        <v>20</v>
      </c>
      <c r="P70" s="11">
        <f>VLOOKUP($E70,Data!$A$3:$EX$360,(P$3-1979)*4+P$1+2,FALSE)</f>
        <v>13</v>
      </c>
      <c r="Q70" s="11">
        <f>VLOOKUP($E70,Data!$A$3:$EX$360,(Q$3-1979)*4+Q$1+2,FALSE)</f>
        <v>10</v>
      </c>
      <c r="R70" s="11">
        <f>VLOOKUP($E70,Data!$A$3:$EX$360,(R$3-1979)*4+R$1+2,FALSE)</f>
        <v>10</v>
      </c>
      <c r="S70" s="11">
        <f>VLOOKUP($E70,Data!$A$3:$EX$360,(S$3-1979)*4+S$1+2,FALSE)</f>
        <v>8</v>
      </c>
      <c r="T70" s="11">
        <f>VLOOKUP($E70,Data!$A$3:$EX$360,(T$3-1979)*4+T$1+2,FALSE)</f>
        <v>7</v>
      </c>
      <c r="U70" s="11">
        <f>VLOOKUP($E70,Data!$A$3:$EX$360,(U$3-1979)*4+U$1+2,FALSE)</f>
        <v>6</v>
      </c>
      <c r="V70" s="11">
        <f>VLOOKUP($E70,Data!$A$3:$EX$360,(V$3-1979)*4+V$1+2,FALSE)</f>
        <v>6</v>
      </c>
      <c r="W70" s="11">
        <f>VLOOKUP($E70,Data!$A$3:$EX$360,(W$3-1979)*4+W$1+2,FALSE)</f>
        <v>4</v>
      </c>
      <c r="X70" s="11">
        <f>VLOOKUP($E70,Data!$A$3:$EX$360,(X$3-1979)*4+X$1+2,FALSE)</f>
        <v>0</v>
      </c>
      <c r="Y70" s="11">
        <f>VLOOKUP($E70,Data!$A$3:$EX$360,(Y$3-1979)*4+Y$1+2,FALSE)</f>
        <v>0</v>
      </c>
      <c r="Z70" s="11">
        <f>VLOOKUP($E70,Data!$A$3:$EX$360,(Z$3-1979)*4+Z$1+2,FALSE)</f>
        <v>0</v>
      </c>
      <c r="AA70" s="11">
        <f>VLOOKUP($E70,Data!$A$3:$EX$360,(AA$3-1979)*4+AA$1+2,FALSE)</f>
        <v>0</v>
      </c>
      <c r="AB70" s="11">
        <f>VLOOKUP($E70,Data!$A$3:$EX$360,(AB$3-1979)*4+AB$1+2,FALSE)</f>
        <v>0</v>
      </c>
      <c r="AC70" s="11">
        <f>VLOOKUP($E70,Data!$A$3:$EX$360,(AC$3-1979)*4+AC$1+2,FALSE)</f>
        <v>0</v>
      </c>
      <c r="AD70" s="11">
        <f>VLOOKUP($E70,Data!$A$3:$EX$360,(AD$3-1979)*4+AD$1+2,FALSE)</f>
        <v>0</v>
      </c>
      <c r="AE70" s="11">
        <f>VLOOKUP($E70,Data!$A$3:$EX$360,(AE$3-1979)*4+AE$1+2,FALSE)</f>
        <v>0</v>
      </c>
      <c r="AF70" s="11">
        <f>VLOOKUP($E70,Data!$A$3:$EX$360,(AF$3-1979)*4+AF$1+2,FALSE)</f>
        <v>0</v>
      </c>
      <c r="AG70" s="11">
        <f>VLOOKUP($E70,Data!$A$3:$EX$360,(AG$3-1979)*4+AG$1+2,FALSE)</f>
        <v>0</v>
      </c>
      <c r="AH70" s="11">
        <f>VLOOKUP($E70,Data!$A$3:$EX$360,(AH$3-1979)*4+AH$1+2,FALSE)</f>
        <v>0</v>
      </c>
      <c r="AI70" s="11">
        <f>VLOOKUP($E70,Data!$A$3:$EX$360,(AI$3-1979)*4+AI$1+2,FALSE)</f>
        <v>0</v>
      </c>
      <c r="AJ70" s="11">
        <f>VLOOKUP($E70,Data!$A$3:$EX$360,(AJ$3-1979)*4+AJ$1+2,FALSE)</f>
        <v>0</v>
      </c>
      <c r="AK70" s="11">
        <f>VLOOKUP($E70,Data!$A$3:$EX$360,(AK$3-1979)*4+AK$1+2,FALSE)</f>
        <v>0</v>
      </c>
      <c r="AL70" s="11">
        <f>VLOOKUP($E70,Data!$A$3:$EX$360,(AL$3-1979)*4+AL$1+2,FALSE)</f>
        <v>0</v>
      </c>
      <c r="AM70" s="11">
        <f>VLOOKUP($E70,Data!$A$3:$EX$360,(AM$3-1979)*4+AM$1+2,FALSE)</f>
        <v>0</v>
      </c>
      <c r="AN70" s="11">
        <f>VLOOKUP($E70,Data!$A$3:$EX$360,(AN$3-1979)*4+AN$1+2,FALSE)</f>
        <v>0</v>
      </c>
      <c r="AO70" s="11">
        <f>VLOOKUP($E70,Data!$A$3:$EX$360,(AO$3-1979)*4+AO$1+2,FALSE)</f>
        <v>0</v>
      </c>
      <c r="AP70" s="11">
        <f>VLOOKUP($E70,Data!$A$3:$EX$360,(AP$3-1979)*4+AP$1+2,FALSE)</f>
        <v>0</v>
      </c>
      <c r="AQ70" s="4">
        <f>VLOOKUP($E70,Data!$A$3:$EX$360,(AQ$3-1979)*4+AQ$1+2,FALSE)</f>
        <v>0</v>
      </c>
    </row>
    <row r="71" spans="1:43">
      <c r="B71" s="4" t="s">
        <v>736</v>
      </c>
      <c r="C71" s="4" t="str">
        <f>D80</f>
        <v>Liabilities</v>
      </c>
      <c r="D71" s="6" t="s">
        <v>24</v>
      </c>
      <c r="E71" s="4" t="s">
        <v>253</v>
      </c>
      <c r="F71" s="4">
        <f>VLOOKUP($E71,Data!$A$3:$EX$360,(F$3-1979)*4+F$1+2,FALSE)</f>
        <v>28676</v>
      </c>
      <c r="G71" s="11">
        <f>VLOOKUP($E71,Data!$A$3:$EX$360,(G$3-1979)*4+G$1+2,FALSE)</f>
        <v>29832</v>
      </c>
      <c r="H71" s="11">
        <f>VLOOKUP($E71,Data!$A$3:$EX$360,(H$3-1979)*4+H$1+2,FALSE)</f>
        <v>31209</v>
      </c>
      <c r="I71" s="11">
        <f>VLOOKUP($E71,Data!$A$3:$EX$360,(I$3-1979)*4+I$1+2,FALSE)</f>
        <v>34969</v>
      </c>
      <c r="J71" s="11">
        <f>VLOOKUP($E71,Data!$A$3:$EX$360,(J$3-1979)*4+J$1+2,FALSE)</f>
        <v>39169</v>
      </c>
      <c r="K71" s="11">
        <f>VLOOKUP($E71,Data!$A$3:$EX$360,(K$3-1979)*4+K$1+2,FALSE)</f>
        <v>47291</v>
      </c>
      <c r="L71" s="11">
        <f>VLOOKUP($E71,Data!$A$3:$EX$360,(L$3-1979)*4+L$1+2,FALSE)</f>
        <v>56180</v>
      </c>
      <c r="M71" s="11">
        <f>VLOOKUP($E71,Data!$A$3:$EX$360,(M$3-1979)*4+M$1+2,FALSE)</f>
        <v>71063</v>
      </c>
      <c r="N71" s="11">
        <f>VLOOKUP($E71,Data!$A$3:$EX$360,(N$3-1979)*4+N$1+2,FALSE)</f>
        <v>78794</v>
      </c>
      <c r="O71" s="11">
        <f>VLOOKUP($E71,Data!$A$3:$EX$360,(O$3-1979)*4+O$1+2,FALSE)</f>
        <v>86539</v>
      </c>
      <c r="P71" s="11">
        <f>VLOOKUP($E71,Data!$A$3:$EX$360,(P$3-1979)*4+P$1+2,FALSE)</f>
        <v>95893</v>
      </c>
      <c r="Q71" s="11">
        <f>VLOOKUP($E71,Data!$A$3:$EX$360,(Q$3-1979)*4+Q$1+2,FALSE)</f>
        <v>95060</v>
      </c>
      <c r="R71" s="11">
        <f>VLOOKUP($E71,Data!$A$3:$EX$360,(R$3-1979)*4+R$1+2,FALSE)</f>
        <v>89161</v>
      </c>
      <c r="S71" s="11">
        <f>VLOOKUP($E71,Data!$A$3:$EX$360,(S$3-1979)*4+S$1+2,FALSE)</f>
        <v>85310</v>
      </c>
      <c r="T71" s="11">
        <f>VLOOKUP($E71,Data!$A$3:$EX$360,(T$3-1979)*4+T$1+2,FALSE)</f>
        <v>87373</v>
      </c>
      <c r="U71" s="11">
        <f>VLOOKUP($E71,Data!$A$3:$EX$360,(U$3-1979)*4+U$1+2,FALSE)</f>
        <v>86684</v>
      </c>
      <c r="V71" s="11">
        <f>VLOOKUP($E71,Data!$A$3:$EX$360,(V$3-1979)*4+V$1+2,FALSE)</f>
        <v>82747</v>
      </c>
      <c r="W71" s="11">
        <f>VLOOKUP($E71,Data!$A$3:$EX$360,(W$3-1979)*4+W$1+2,FALSE)</f>
        <v>83470</v>
      </c>
      <c r="X71" s="11">
        <f>VLOOKUP($E71,Data!$A$3:$EX$360,(X$3-1979)*4+X$1+2,FALSE)</f>
        <v>76869</v>
      </c>
      <c r="Y71" s="11">
        <f>VLOOKUP($E71,Data!$A$3:$EX$360,(Y$3-1979)*4+Y$1+2,FALSE)</f>
        <v>70163</v>
      </c>
      <c r="Z71" s="11">
        <f>VLOOKUP($E71,Data!$A$3:$EX$360,(Z$3-1979)*4+Z$1+2,FALSE)</f>
        <v>70564</v>
      </c>
      <c r="AA71" s="11">
        <f>VLOOKUP($E71,Data!$A$3:$EX$360,(AA$3-1979)*4+AA$1+2,FALSE)</f>
        <v>80897</v>
      </c>
      <c r="AB71" s="11">
        <f>VLOOKUP($E71,Data!$A$3:$EX$360,(AB$3-1979)*4+AB$1+2,FALSE)</f>
        <v>84292</v>
      </c>
      <c r="AC71" s="11">
        <f>VLOOKUP($E71,Data!$A$3:$EX$360,(AC$3-1979)*4+AC$1+2,FALSE)</f>
        <v>84450</v>
      </c>
      <c r="AD71" s="11">
        <f>VLOOKUP($E71,Data!$A$3:$EX$360,(AD$3-1979)*4+AD$1+2,FALSE)</f>
        <v>141028</v>
      </c>
      <c r="AE71" s="11">
        <f>VLOOKUP($E71,Data!$A$3:$EX$360,(AE$3-1979)*4+AE$1+2,FALSE)</f>
        <v>171230</v>
      </c>
      <c r="AF71" s="11">
        <f>VLOOKUP($E71,Data!$A$3:$EX$360,(AF$3-1979)*4+AF$1+2,FALSE)</f>
        <v>199592</v>
      </c>
      <c r="AG71" s="11">
        <f>VLOOKUP($E71,Data!$A$3:$EX$360,(AG$3-1979)*4+AG$1+2,FALSE)</f>
        <v>214207</v>
      </c>
      <c r="AH71" s="11">
        <f>VLOOKUP($E71,Data!$A$3:$EX$360,(AH$3-1979)*4+AH$1+2,FALSE)</f>
        <v>239422</v>
      </c>
      <c r="AI71" s="11">
        <f>VLOOKUP($E71,Data!$A$3:$EX$360,(AI$3-1979)*4+AI$1+2,FALSE)</f>
        <v>284878</v>
      </c>
      <c r="AJ71" s="11">
        <f>VLOOKUP($E71,Data!$A$3:$EX$360,(AJ$3-1979)*4+AJ$1+2,FALSE)</f>
        <v>221311</v>
      </c>
      <c r="AK71" s="11">
        <f>VLOOKUP($E71,Data!$A$3:$EX$360,(AK$3-1979)*4+AK$1+2,FALSE)</f>
        <v>213558</v>
      </c>
      <c r="AL71" s="11">
        <f>VLOOKUP($E71,Data!$A$3:$EX$360,(AL$3-1979)*4+AL$1+2,FALSE)</f>
        <v>225308</v>
      </c>
      <c r="AM71" s="11">
        <f>VLOOKUP($E71,Data!$A$3:$EX$360,(AM$3-1979)*4+AM$1+2,FALSE)</f>
        <v>236168</v>
      </c>
      <c r="AN71" s="11">
        <f>VLOOKUP($E71,Data!$A$3:$EX$360,(AN$3-1979)*4+AN$1+2,FALSE)</f>
        <v>254473</v>
      </c>
      <c r="AO71" s="11">
        <f>VLOOKUP($E71,Data!$A$3:$EX$360,(AO$3-1979)*4+AO$1+2,FALSE)</f>
        <v>258959</v>
      </c>
      <c r="AP71" s="11">
        <f>VLOOKUP($E71,Data!$A$3:$EX$360,(AP$3-1979)*4+AP$1+2,FALSE)</f>
        <v>268888</v>
      </c>
      <c r="AQ71" s="4">
        <f>VLOOKUP($E71,Data!$A$3:$EX$360,(AQ$3-1979)*4+AQ$1+2,FALSE)</f>
        <v>282577</v>
      </c>
    </row>
    <row r="72" spans="1:43">
      <c r="B72" s="4" t="s">
        <v>736</v>
      </c>
      <c r="C72" s="4" t="str">
        <f>D80</f>
        <v>Liabilities</v>
      </c>
      <c r="D72" s="6" t="s">
        <v>58</v>
      </c>
      <c r="E72" s="4" t="s">
        <v>255</v>
      </c>
      <c r="F72" s="4">
        <f>VLOOKUP($E72,Data!$A$3:$EX$360,(F$3-1979)*4+F$1+2,FALSE)</f>
        <v>12359</v>
      </c>
      <c r="G72" s="11">
        <f>VLOOKUP($E72,Data!$A$3:$EX$360,(G$3-1979)*4+G$1+2,FALSE)</f>
        <v>12860</v>
      </c>
      <c r="H72" s="11">
        <f>VLOOKUP($E72,Data!$A$3:$EX$360,(H$3-1979)*4+H$1+2,FALSE)</f>
        <v>13473</v>
      </c>
      <c r="I72" s="11">
        <f>VLOOKUP($E72,Data!$A$3:$EX$360,(I$3-1979)*4+I$1+2,FALSE)</f>
        <v>14242</v>
      </c>
      <c r="J72" s="11">
        <f>VLOOKUP($E72,Data!$A$3:$EX$360,(J$3-1979)*4+J$1+2,FALSE)</f>
        <v>15164</v>
      </c>
      <c r="K72" s="11">
        <f>VLOOKUP($E72,Data!$A$3:$EX$360,(K$3-1979)*4+K$1+2,FALSE)</f>
        <v>16230</v>
      </c>
      <c r="L72" s="11">
        <f>VLOOKUP($E72,Data!$A$3:$EX$360,(L$3-1979)*4+L$1+2,FALSE)</f>
        <v>17282</v>
      </c>
      <c r="M72" s="11">
        <f>VLOOKUP($E72,Data!$A$3:$EX$360,(M$3-1979)*4+M$1+2,FALSE)</f>
        <v>18428</v>
      </c>
      <c r="N72" s="11">
        <f>VLOOKUP($E72,Data!$A$3:$EX$360,(N$3-1979)*4+N$1+2,FALSE)</f>
        <v>20518</v>
      </c>
      <c r="O72" s="11">
        <f>VLOOKUP($E72,Data!$A$3:$EX$360,(O$3-1979)*4+O$1+2,FALSE)</f>
        <v>20654</v>
      </c>
      <c r="P72" s="11">
        <f>VLOOKUP($E72,Data!$A$3:$EX$360,(P$3-1979)*4+P$1+2,FALSE)</f>
        <v>21790</v>
      </c>
      <c r="Q72" s="11">
        <f>VLOOKUP($E72,Data!$A$3:$EX$360,(Q$3-1979)*4+Q$1+2,FALSE)</f>
        <v>22985</v>
      </c>
      <c r="R72" s="11">
        <f>VLOOKUP($E72,Data!$A$3:$EX$360,(R$3-1979)*4+R$1+2,FALSE)</f>
        <v>24118</v>
      </c>
      <c r="S72" s="11">
        <f>VLOOKUP($E72,Data!$A$3:$EX$360,(S$3-1979)*4+S$1+2,FALSE)</f>
        <v>25454</v>
      </c>
      <c r="T72" s="11">
        <f>VLOOKUP($E72,Data!$A$3:$EX$360,(T$3-1979)*4+T$1+2,FALSE)</f>
        <v>26941</v>
      </c>
      <c r="U72" s="11">
        <f>VLOOKUP($E72,Data!$A$3:$EX$360,(U$3-1979)*4+U$1+2,FALSE)</f>
        <v>28405</v>
      </c>
      <c r="V72" s="11">
        <f>VLOOKUP($E72,Data!$A$3:$EX$360,(V$3-1979)*4+V$1+2,FALSE)</f>
        <v>29445</v>
      </c>
      <c r="W72" s="11">
        <f>VLOOKUP($E72,Data!$A$3:$EX$360,(W$3-1979)*4+W$1+2,FALSE)</f>
        <v>30648</v>
      </c>
      <c r="X72" s="11">
        <f>VLOOKUP($E72,Data!$A$3:$EX$360,(X$3-1979)*4+X$1+2,FALSE)</f>
        <v>31763</v>
      </c>
      <c r="Y72" s="11">
        <f>VLOOKUP($E72,Data!$A$3:$EX$360,(Y$3-1979)*4+Y$1+2,FALSE)</f>
        <v>33099</v>
      </c>
      <c r="Z72" s="11">
        <f>VLOOKUP($E72,Data!$A$3:$EX$360,(Z$3-1979)*4+Z$1+2,FALSE)</f>
        <v>34455</v>
      </c>
      <c r="AA72" s="11">
        <f>VLOOKUP($E72,Data!$A$3:$EX$360,(AA$3-1979)*4+AA$1+2,FALSE)</f>
        <v>35958</v>
      </c>
      <c r="AB72" s="11">
        <f>VLOOKUP($E72,Data!$A$3:$EX$360,(AB$3-1979)*4+AB$1+2,FALSE)</f>
        <v>37155</v>
      </c>
      <c r="AC72" s="11">
        <f>VLOOKUP($E72,Data!$A$3:$EX$360,(AC$3-1979)*4+AC$1+2,FALSE)</f>
        <v>38684</v>
      </c>
      <c r="AD72" s="11">
        <f>VLOOKUP($E72,Data!$A$3:$EX$360,(AD$3-1979)*4+AD$1+2,FALSE)</f>
        <v>39930</v>
      </c>
      <c r="AE72" s="11">
        <f>VLOOKUP($E72,Data!$A$3:$EX$360,(AE$3-1979)*4+AE$1+2,FALSE)</f>
        <v>40994</v>
      </c>
      <c r="AF72" s="11">
        <f>VLOOKUP($E72,Data!$A$3:$EX$360,(AF$3-1979)*4+AF$1+2,FALSE)</f>
        <v>42055</v>
      </c>
      <c r="AG72" s="11">
        <f>VLOOKUP($E72,Data!$A$3:$EX$360,(AG$3-1979)*4+AG$1+2,FALSE)</f>
        <v>43470</v>
      </c>
      <c r="AH72" s="11">
        <f>VLOOKUP($E72,Data!$A$3:$EX$360,(AH$3-1979)*4+AH$1+2,FALSE)</f>
        <v>45116</v>
      </c>
      <c r="AI72" s="11">
        <f>VLOOKUP($E72,Data!$A$3:$EX$360,(AI$3-1979)*4+AI$1+2,FALSE)</f>
        <v>46054</v>
      </c>
      <c r="AJ72" s="11">
        <f>VLOOKUP($E72,Data!$A$3:$EX$360,(AJ$3-1979)*4+AJ$1+2,FALSE)</f>
        <v>47239</v>
      </c>
      <c r="AK72" s="11">
        <f>VLOOKUP($E72,Data!$A$3:$EX$360,(AK$3-1979)*4+AK$1+2,FALSE)</f>
        <v>48092</v>
      </c>
      <c r="AL72" s="11">
        <f>VLOOKUP($E72,Data!$A$3:$EX$360,(AL$3-1979)*4+AL$1+2,FALSE)</f>
        <v>49498</v>
      </c>
      <c r="AM72" s="11">
        <f>VLOOKUP($E72,Data!$A$3:$EX$360,(AM$3-1979)*4+AM$1+2,FALSE)</f>
        <v>50381</v>
      </c>
      <c r="AN72" s="11">
        <f>VLOOKUP($E72,Data!$A$3:$EX$360,(AN$3-1979)*4+AN$1+2,FALSE)</f>
        <v>50357</v>
      </c>
      <c r="AO72" s="11">
        <f>VLOOKUP($E72,Data!$A$3:$EX$360,(AO$3-1979)*4+AO$1+2,FALSE)</f>
        <v>50911</v>
      </c>
      <c r="AP72" s="11">
        <f>VLOOKUP($E72,Data!$A$3:$EX$360,(AP$3-1979)*4+AP$1+2,FALSE)</f>
        <v>50822</v>
      </c>
      <c r="AQ72" s="4">
        <f>VLOOKUP($E72,Data!$A$3:$EX$360,(AQ$3-1979)*4+AQ$1+2,FALSE)</f>
        <v>51261</v>
      </c>
    </row>
    <row r="73" spans="1:43">
      <c r="B73" s="4" t="s">
        <v>736</v>
      </c>
      <c r="C73" s="4" t="str">
        <f>D80</f>
        <v>Liabilities</v>
      </c>
      <c r="D73" s="6" t="s">
        <v>59</v>
      </c>
      <c r="E73" s="4" t="s">
        <v>257</v>
      </c>
      <c r="F73" s="4">
        <f>VLOOKUP($E73,Data!$A$3:$EX$360,(F$3-1979)*4+F$1+2,FALSE)</f>
        <v>0</v>
      </c>
      <c r="G73" s="11">
        <f>VLOOKUP($E73,Data!$A$3:$EX$360,(G$3-1979)*4+G$1+2,FALSE)</f>
        <v>0</v>
      </c>
      <c r="H73" s="11">
        <f>VLOOKUP($E73,Data!$A$3:$EX$360,(H$3-1979)*4+H$1+2,FALSE)</f>
        <v>0</v>
      </c>
      <c r="I73" s="11">
        <f>VLOOKUP($E73,Data!$A$3:$EX$360,(I$3-1979)*4+I$1+2,FALSE)</f>
        <v>0</v>
      </c>
      <c r="J73" s="11">
        <f>VLOOKUP($E73,Data!$A$3:$EX$360,(J$3-1979)*4+J$1+2,FALSE)</f>
        <v>0</v>
      </c>
      <c r="K73" s="11">
        <f>VLOOKUP($E73,Data!$A$3:$EX$360,(K$3-1979)*4+K$1+2,FALSE)</f>
        <v>0</v>
      </c>
      <c r="L73" s="11">
        <f>VLOOKUP($E73,Data!$A$3:$EX$360,(L$3-1979)*4+L$1+2,FALSE)</f>
        <v>0</v>
      </c>
      <c r="M73" s="11">
        <f>VLOOKUP($E73,Data!$A$3:$EX$360,(M$3-1979)*4+M$1+2,FALSE)</f>
        <v>0</v>
      </c>
      <c r="N73" s="11">
        <f>VLOOKUP($E73,Data!$A$3:$EX$360,(N$3-1979)*4+N$1+2,FALSE)</f>
        <v>962</v>
      </c>
      <c r="O73" s="11">
        <f>VLOOKUP($E73,Data!$A$3:$EX$360,(O$3-1979)*4+O$1+2,FALSE)</f>
        <v>3583</v>
      </c>
      <c r="P73" s="11">
        <f>VLOOKUP($E73,Data!$A$3:$EX$360,(P$3-1979)*4+P$1+2,FALSE)</f>
        <v>7483</v>
      </c>
      <c r="Q73" s="11">
        <f>VLOOKUP($E73,Data!$A$3:$EX$360,(Q$3-1979)*4+Q$1+2,FALSE)</f>
        <v>7437</v>
      </c>
      <c r="R73" s="11">
        <f>VLOOKUP($E73,Data!$A$3:$EX$360,(R$3-1979)*4+R$1+2,FALSE)</f>
        <v>6705</v>
      </c>
      <c r="S73" s="11">
        <f>VLOOKUP($E73,Data!$A$3:$EX$360,(S$3-1979)*4+S$1+2,FALSE)</f>
        <v>6631</v>
      </c>
      <c r="T73" s="11">
        <f>VLOOKUP($E73,Data!$A$3:$EX$360,(T$3-1979)*4+T$1+2,FALSE)</f>
        <v>6548</v>
      </c>
      <c r="U73" s="11">
        <f>VLOOKUP($E73,Data!$A$3:$EX$360,(U$3-1979)*4+U$1+2,FALSE)</f>
        <v>6640</v>
      </c>
      <c r="V73" s="11">
        <f>VLOOKUP($E73,Data!$A$3:$EX$360,(V$3-1979)*4+V$1+2,FALSE)</f>
        <v>6618</v>
      </c>
      <c r="W73" s="11">
        <f>VLOOKUP($E73,Data!$A$3:$EX$360,(W$3-1979)*4+W$1+2,FALSE)</f>
        <v>7174</v>
      </c>
      <c r="X73" s="11">
        <f>VLOOKUP($E73,Data!$A$3:$EX$360,(X$3-1979)*4+X$1+2,FALSE)</f>
        <v>4192</v>
      </c>
      <c r="Y73" s="11">
        <f>VLOOKUP($E73,Data!$A$3:$EX$360,(Y$3-1979)*4+Y$1+2,FALSE)</f>
        <v>6700</v>
      </c>
      <c r="Z73" s="11">
        <f>VLOOKUP($E73,Data!$A$3:$EX$360,(Z$3-1979)*4+Z$1+2,FALSE)</f>
        <v>6701</v>
      </c>
      <c r="AA73" s="11">
        <f>VLOOKUP($E73,Data!$A$3:$EX$360,(AA$3-1979)*4+AA$1+2,FALSE)</f>
        <v>6554</v>
      </c>
      <c r="AB73" s="11">
        <f>VLOOKUP($E73,Data!$A$3:$EX$360,(AB$3-1979)*4+AB$1+2,FALSE)</f>
        <v>6392</v>
      </c>
      <c r="AC73" s="11">
        <f>VLOOKUP($E73,Data!$A$3:$EX$360,(AC$3-1979)*4+AC$1+2,FALSE)</f>
        <v>6203</v>
      </c>
      <c r="AD73" s="11">
        <f>VLOOKUP($E73,Data!$A$3:$EX$360,(AD$3-1979)*4+AD$1+2,FALSE)</f>
        <v>6000</v>
      </c>
      <c r="AE73" s="11">
        <f>VLOOKUP($E73,Data!$A$3:$EX$360,(AE$3-1979)*4+AE$1+2,FALSE)</f>
        <v>5780</v>
      </c>
      <c r="AF73" s="11">
        <f>VLOOKUP($E73,Data!$A$3:$EX$360,(AF$3-1979)*4+AF$1+2,FALSE)</f>
        <v>5550</v>
      </c>
      <c r="AG73" s="11">
        <f>VLOOKUP($E73,Data!$A$3:$EX$360,(AG$3-1979)*4+AG$1+2,FALSE)</f>
        <v>5296</v>
      </c>
      <c r="AH73" s="11">
        <f>VLOOKUP($E73,Data!$A$3:$EX$360,(AH$3-1979)*4+AH$1+2,FALSE)</f>
        <v>5015</v>
      </c>
      <c r="AI73" s="11">
        <f>VLOOKUP($E73,Data!$A$3:$EX$360,(AI$3-1979)*4+AI$1+2,FALSE)</f>
        <v>4404</v>
      </c>
      <c r="AJ73" s="11">
        <f>VLOOKUP($E73,Data!$A$3:$EX$360,(AJ$3-1979)*4+AJ$1+2,FALSE)</f>
        <v>4069</v>
      </c>
      <c r="AK73" s="11">
        <f>VLOOKUP($E73,Data!$A$3:$EX$360,(AK$3-1979)*4+AK$1+2,FALSE)</f>
        <v>3704</v>
      </c>
      <c r="AL73" s="11">
        <f>VLOOKUP($E73,Data!$A$3:$EX$360,(AL$3-1979)*4+AL$1+2,FALSE)</f>
        <v>3307</v>
      </c>
      <c r="AM73" s="11">
        <f>VLOOKUP($E73,Data!$A$3:$EX$360,(AM$3-1979)*4+AM$1+2,FALSE)</f>
        <v>2873</v>
      </c>
      <c r="AN73" s="11">
        <f>VLOOKUP($E73,Data!$A$3:$EX$360,(AN$3-1979)*4+AN$1+2,FALSE)</f>
        <v>2402</v>
      </c>
      <c r="AO73" s="11">
        <f>VLOOKUP($E73,Data!$A$3:$EX$360,(AO$3-1979)*4+AO$1+2,FALSE)</f>
        <v>1888</v>
      </c>
      <c r="AP73" s="11">
        <f>VLOOKUP($E73,Data!$A$3:$EX$360,(AP$3-1979)*4+AP$1+2,FALSE)</f>
        <v>1329</v>
      </c>
      <c r="AQ73" s="4">
        <f>VLOOKUP($E73,Data!$A$3:$EX$360,(AQ$3-1979)*4+AQ$1+2,FALSE)</f>
        <v>722</v>
      </c>
    </row>
    <row r="74" spans="1:43" outlineLevel="1">
      <c r="B74" s="4" t="s">
        <v>736</v>
      </c>
      <c r="C74" s="4" t="str">
        <f>D76</f>
        <v>Retiree Health Care Funds</v>
      </c>
      <c r="D74" s="7" t="s">
        <v>131</v>
      </c>
      <c r="E74" s="4" t="s">
        <v>258</v>
      </c>
      <c r="F74" s="4">
        <f>VLOOKUP($E74,Data!$A$3:$EX$360,(F$3-1979)*4+F$1+2,FALSE)</f>
        <v>0</v>
      </c>
      <c r="G74" s="4">
        <f>VLOOKUP($E74,Data!$A$3:$EX$360,(G$3-1979)*4+G$1+2,FALSE)</f>
        <v>0</v>
      </c>
      <c r="H74" s="4">
        <f>VLOOKUP($E74,Data!$A$3:$EX$360,(H$3-1979)*4+H$1+2,FALSE)</f>
        <v>0</v>
      </c>
      <c r="I74" s="4">
        <f>VLOOKUP($E74,Data!$A$3:$EX$360,(I$3-1979)*4+I$1+2,FALSE)</f>
        <v>0</v>
      </c>
      <c r="J74" s="4">
        <f>VLOOKUP($E74,Data!$A$3:$EX$360,(J$3-1979)*4+J$1+2,FALSE)</f>
        <v>0</v>
      </c>
      <c r="K74" s="4">
        <f>VLOOKUP($E74,Data!$A$3:$EX$360,(K$3-1979)*4+K$1+2,FALSE)</f>
        <v>0</v>
      </c>
      <c r="L74" s="4">
        <f>VLOOKUP($E74,Data!$A$3:$EX$360,(L$3-1979)*4+L$1+2,FALSE)</f>
        <v>0</v>
      </c>
      <c r="M74" s="4">
        <f>VLOOKUP($E74,Data!$A$3:$EX$360,(M$3-1979)*4+M$1+2,FALSE)</f>
        <v>0</v>
      </c>
      <c r="N74" s="4">
        <f>VLOOKUP($E74,Data!$A$3:$EX$360,(N$3-1979)*4+N$1+2,FALSE)</f>
        <v>0</v>
      </c>
      <c r="O74" s="4">
        <f>VLOOKUP($E74,Data!$A$3:$EX$360,(O$3-1979)*4+O$1+2,FALSE)</f>
        <v>0</v>
      </c>
      <c r="P74" s="4">
        <f>VLOOKUP($E74,Data!$A$3:$EX$360,(P$3-1979)*4+P$1+2,FALSE)</f>
        <v>0</v>
      </c>
      <c r="Q74" s="4">
        <f>VLOOKUP($E74,Data!$A$3:$EX$360,(Q$3-1979)*4+Q$1+2,FALSE)</f>
        <v>0</v>
      </c>
      <c r="R74" s="4">
        <f>VLOOKUP($E74,Data!$A$3:$EX$360,(R$3-1979)*4+R$1+2,FALSE)</f>
        <v>0</v>
      </c>
      <c r="S74" s="4">
        <f>VLOOKUP($E74,Data!$A$3:$EX$360,(S$3-1979)*4+S$1+2,FALSE)</f>
        <v>0</v>
      </c>
      <c r="T74" s="4">
        <f>VLOOKUP($E74,Data!$A$3:$EX$360,(T$3-1979)*4+T$1+2,FALSE)</f>
        <v>0</v>
      </c>
      <c r="U74" s="4">
        <f>VLOOKUP($E74,Data!$A$3:$EX$360,(U$3-1979)*4+U$1+2,FALSE)</f>
        <v>0</v>
      </c>
      <c r="V74" s="4">
        <f>VLOOKUP($E74,Data!$A$3:$EX$360,(V$3-1979)*4+V$1+2,FALSE)</f>
        <v>0</v>
      </c>
      <c r="W74" s="4">
        <f>VLOOKUP($E74,Data!$A$3:$EX$360,(W$3-1979)*4+W$1+2,FALSE)</f>
        <v>0</v>
      </c>
      <c r="X74" s="4">
        <f>VLOOKUP($E74,Data!$A$3:$EX$360,(X$3-1979)*4+X$1+2,FALSE)</f>
        <v>0</v>
      </c>
      <c r="Y74" s="4">
        <f>VLOOKUP($E74,Data!$A$3:$EX$360,(Y$3-1979)*4+Y$1+2,FALSE)</f>
        <v>0</v>
      </c>
      <c r="Z74" s="4">
        <f>VLOOKUP($E74,Data!$A$3:$EX$360,(Z$3-1979)*4+Z$1+2,FALSE)</f>
        <v>0</v>
      </c>
      <c r="AA74" s="4">
        <f>VLOOKUP($E74,Data!$A$3:$EX$360,(AA$3-1979)*4+AA$1+2,FALSE)</f>
        <v>0</v>
      </c>
      <c r="AB74" s="4">
        <f>VLOOKUP($E74,Data!$A$3:$EX$360,(AB$3-1979)*4+AB$1+2,FALSE)</f>
        <v>0</v>
      </c>
      <c r="AC74" s="4">
        <f>VLOOKUP($E74,Data!$A$3:$EX$360,(AC$3-1979)*4+AC$1+2,FALSE)</f>
        <v>0</v>
      </c>
      <c r="AD74" s="4">
        <f>VLOOKUP($E74,Data!$A$3:$EX$360,(AD$3-1979)*4+AD$1+2,FALSE)</f>
        <v>18445</v>
      </c>
      <c r="AE74" s="4">
        <f>VLOOKUP($E74,Data!$A$3:$EX$360,(AE$3-1979)*4+AE$1+2,FALSE)</f>
        <v>35864</v>
      </c>
      <c r="AF74" s="4">
        <f>VLOOKUP($E74,Data!$A$3:$EX$360,(AF$3-1979)*4+AF$1+2,FALSE)</f>
        <v>52873</v>
      </c>
      <c r="AG74" s="4">
        <f>VLOOKUP($E74,Data!$A$3:$EX$360,(AG$3-1979)*4+AG$1+2,FALSE)</f>
        <v>72740</v>
      </c>
      <c r="AH74" s="4">
        <f>VLOOKUP($E74,Data!$A$3:$EX$360,(AH$3-1979)*4+AH$1+2,FALSE)</f>
        <v>92191</v>
      </c>
      <c r="AI74" s="4">
        <f>VLOOKUP($E74,Data!$A$3:$EX$360,(AI$3-1979)*4+AI$1+2,FALSE)</f>
        <v>112726</v>
      </c>
      <c r="AJ74" s="4">
        <f>VLOOKUP($E74,Data!$A$3:$EX$360,(AJ$3-1979)*4+AJ$1+2,FALSE)</f>
        <v>126821</v>
      </c>
      <c r="AK74" s="4">
        <f>VLOOKUP($E74,Data!$A$3:$EX$360,(AK$3-1979)*4+AK$1+2,FALSE)</f>
        <v>142289</v>
      </c>
      <c r="AL74" s="4">
        <f>VLOOKUP($E74,Data!$A$3:$EX$360,(AL$3-1979)*4+AL$1+2,FALSE)</f>
        <v>161741</v>
      </c>
      <c r="AM74" s="4">
        <f>VLOOKUP($E74,Data!$A$3:$EX$360,(AM$3-1979)*4+AM$1+2,FALSE)</f>
        <v>176113</v>
      </c>
      <c r="AN74" s="4">
        <f>VLOOKUP($E74,Data!$A$3:$EX$360,(AN$3-1979)*4+AN$1+2,FALSE)</f>
        <v>188664</v>
      </c>
      <c r="AO74" s="4">
        <f>VLOOKUP($E74,Data!$A$3:$EX$360,(AO$3-1979)*4+AO$1+2,FALSE)</f>
        <v>200372</v>
      </c>
      <c r="AP74" s="4">
        <f>VLOOKUP($E74,Data!$A$3:$EX$360,(AP$3-1979)*4+AP$1+2,FALSE)</f>
        <v>205793</v>
      </c>
      <c r="AQ74" s="4">
        <f>VLOOKUP($E74,Data!$A$3:$EX$360,(AQ$3-1979)*4+AQ$1+2,FALSE)</f>
        <v>213482</v>
      </c>
    </row>
    <row r="75" spans="1:43" outlineLevel="1">
      <c r="B75" s="4" t="s">
        <v>736</v>
      </c>
      <c r="C75" s="4" t="str">
        <f>D76</f>
        <v>Retiree Health Care Funds</v>
      </c>
      <c r="D75" s="7" t="s">
        <v>132</v>
      </c>
      <c r="E75" s="4" t="s">
        <v>259</v>
      </c>
      <c r="F75" s="4">
        <f>VLOOKUP($E75,Data!$A$3:$EX$360,(F$3-1979)*4+F$1+2,FALSE)</f>
        <v>0</v>
      </c>
      <c r="G75" s="4">
        <f>VLOOKUP($E75,Data!$A$3:$EX$360,(G$3-1979)*4+G$1+2,FALSE)</f>
        <v>0</v>
      </c>
      <c r="H75" s="4">
        <f>VLOOKUP($E75,Data!$A$3:$EX$360,(H$3-1979)*4+H$1+2,FALSE)</f>
        <v>0</v>
      </c>
      <c r="I75" s="4">
        <f>VLOOKUP($E75,Data!$A$3:$EX$360,(I$3-1979)*4+I$1+2,FALSE)</f>
        <v>0</v>
      </c>
      <c r="J75" s="4">
        <f>VLOOKUP($E75,Data!$A$3:$EX$360,(J$3-1979)*4+J$1+2,FALSE)</f>
        <v>0</v>
      </c>
      <c r="K75" s="4">
        <f>VLOOKUP($E75,Data!$A$3:$EX$360,(K$3-1979)*4+K$1+2,FALSE)</f>
        <v>0</v>
      </c>
      <c r="L75" s="4">
        <f>VLOOKUP($E75,Data!$A$3:$EX$360,(L$3-1979)*4+L$1+2,FALSE)</f>
        <v>0</v>
      </c>
      <c r="M75" s="4">
        <f>VLOOKUP($E75,Data!$A$3:$EX$360,(M$3-1979)*4+M$1+2,FALSE)</f>
        <v>0</v>
      </c>
      <c r="N75" s="4">
        <f>VLOOKUP($E75,Data!$A$3:$EX$360,(N$3-1979)*4+N$1+2,FALSE)</f>
        <v>0</v>
      </c>
      <c r="O75" s="4">
        <f>VLOOKUP($E75,Data!$A$3:$EX$360,(O$3-1979)*4+O$1+2,FALSE)</f>
        <v>0</v>
      </c>
      <c r="P75" s="4">
        <f>VLOOKUP($E75,Data!$A$3:$EX$360,(P$3-1979)*4+P$1+2,FALSE)</f>
        <v>0</v>
      </c>
      <c r="Q75" s="4">
        <f>VLOOKUP($E75,Data!$A$3:$EX$360,(Q$3-1979)*4+Q$1+2,FALSE)</f>
        <v>0</v>
      </c>
      <c r="R75" s="4">
        <f>VLOOKUP($E75,Data!$A$3:$EX$360,(R$3-1979)*4+R$1+2,FALSE)</f>
        <v>0</v>
      </c>
      <c r="S75" s="4">
        <f>VLOOKUP($E75,Data!$A$3:$EX$360,(S$3-1979)*4+S$1+2,FALSE)</f>
        <v>0</v>
      </c>
      <c r="T75" s="4">
        <f>VLOOKUP($E75,Data!$A$3:$EX$360,(T$3-1979)*4+T$1+2,FALSE)</f>
        <v>0</v>
      </c>
      <c r="U75" s="4">
        <f>VLOOKUP($E75,Data!$A$3:$EX$360,(U$3-1979)*4+U$1+2,FALSE)</f>
        <v>0</v>
      </c>
      <c r="V75" s="4">
        <f>VLOOKUP($E75,Data!$A$3:$EX$360,(V$3-1979)*4+V$1+2,FALSE)</f>
        <v>0</v>
      </c>
      <c r="W75" s="4">
        <f>VLOOKUP($E75,Data!$A$3:$EX$360,(W$3-1979)*4+W$1+2,FALSE)</f>
        <v>0</v>
      </c>
      <c r="X75" s="4">
        <f>VLOOKUP($E75,Data!$A$3:$EX$360,(X$3-1979)*4+X$1+2,FALSE)</f>
        <v>0</v>
      </c>
      <c r="Y75" s="4">
        <f>VLOOKUP($E75,Data!$A$3:$EX$360,(Y$3-1979)*4+Y$1+2,FALSE)</f>
        <v>0</v>
      </c>
      <c r="Z75" s="4">
        <f>VLOOKUP($E75,Data!$A$3:$EX$360,(Z$3-1979)*4+Z$1+2,FALSE)</f>
        <v>0</v>
      </c>
      <c r="AA75" s="4">
        <f>VLOOKUP($E75,Data!$A$3:$EX$360,(AA$3-1979)*4+AA$1+2,FALSE)</f>
        <v>0</v>
      </c>
      <c r="AB75" s="4">
        <f>VLOOKUP($E75,Data!$A$3:$EX$360,(AB$3-1979)*4+AB$1+2,FALSE)</f>
        <v>0</v>
      </c>
      <c r="AC75" s="4">
        <f>VLOOKUP($E75,Data!$A$3:$EX$360,(AC$3-1979)*4+AC$1+2,FALSE)</f>
        <v>0</v>
      </c>
      <c r="AD75" s="4">
        <f>VLOOKUP($E75,Data!$A$3:$EX$360,(AD$3-1979)*4+AD$1+2,FALSE)</f>
        <v>0</v>
      </c>
      <c r="AE75" s="4">
        <f>VLOOKUP($E75,Data!$A$3:$EX$360,(AE$3-1979)*4+AE$1+2,FALSE)</f>
        <v>0</v>
      </c>
      <c r="AF75" s="4">
        <f>VLOOKUP($E75,Data!$A$3:$EX$360,(AF$3-1979)*4+AF$1+2,FALSE)</f>
        <v>0</v>
      </c>
      <c r="AG75" s="4">
        <f>VLOOKUP($E75,Data!$A$3:$EX$360,(AG$3-1979)*4+AG$1+2,FALSE)</f>
        <v>0</v>
      </c>
      <c r="AH75" s="4">
        <f>VLOOKUP($E75,Data!$A$3:$EX$360,(AH$3-1979)*4+AH$1+2,FALSE)</f>
        <v>25491</v>
      </c>
      <c r="AI75" s="4">
        <f>VLOOKUP($E75,Data!$A$3:$EX$360,(AI$3-1979)*4+AI$1+2,FALSE)</f>
        <v>32293</v>
      </c>
      <c r="AJ75" s="4">
        <f>VLOOKUP($E75,Data!$A$3:$EX$360,(AJ$3-1979)*4+AJ$1+2,FALSE)</f>
        <v>35115</v>
      </c>
      <c r="AK75" s="4">
        <f>VLOOKUP($E75,Data!$A$3:$EX$360,(AK$3-1979)*4+AK$1+2,FALSE)</f>
        <v>42115</v>
      </c>
      <c r="AL75" s="4">
        <f>VLOOKUP($E75,Data!$A$3:$EX$360,(AL$3-1979)*4+AL$1+2,FALSE)</f>
        <v>43707</v>
      </c>
      <c r="AM75" s="4">
        <f>VLOOKUP($E75,Data!$A$3:$EX$360,(AM$3-1979)*4+AM$1+2,FALSE)</f>
        <v>45347</v>
      </c>
      <c r="AN75" s="4">
        <f>VLOOKUP($E75,Data!$A$3:$EX$360,(AN$3-1979)*4+AN$1+2,FALSE)</f>
        <v>42324</v>
      </c>
      <c r="AO75" s="4">
        <f>VLOOKUP($E75,Data!$A$3:$EX$360,(AO$3-1979)*4+AO$1+2,FALSE)</f>
        <v>48467</v>
      </c>
      <c r="AP75" s="4">
        <f>VLOOKUP($E75,Data!$A$3:$EX$360,(AP$3-1979)*4+AP$1+2,FALSE)</f>
        <v>45236</v>
      </c>
      <c r="AQ75" s="4">
        <f>VLOOKUP($E75,Data!$A$3:$EX$360,(AQ$3-1979)*4+AQ$1+2,FALSE)</f>
        <v>51495</v>
      </c>
    </row>
    <row r="76" spans="1:43">
      <c r="B76" s="4" t="s">
        <v>736</v>
      </c>
      <c r="C76" s="4" t="str">
        <f>D80</f>
        <v>Liabilities</v>
      </c>
      <c r="D76" s="6" t="s">
        <v>25</v>
      </c>
      <c r="E76" s="4" t="s">
        <v>260</v>
      </c>
      <c r="F76" s="4">
        <f>VLOOKUP($E76,Data!$A$3:$EX$360,(F$3-1979)*4+F$1+2,FALSE)</f>
        <v>0</v>
      </c>
      <c r="G76" s="11">
        <f>VLOOKUP($E76,Data!$A$3:$EX$360,(G$3-1979)*4+G$1+2,FALSE)</f>
        <v>0</v>
      </c>
      <c r="H76" s="11">
        <f>VLOOKUP($E76,Data!$A$3:$EX$360,(H$3-1979)*4+H$1+2,FALSE)</f>
        <v>0</v>
      </c>
      <c r="I76" s="11">
        <f>VLOOKUP($E76,Data!$A$3:$EX$360,(I$3-1979)*4+I$1+2,FALSE)</f>
        <v>0</v>
      </c>
      <c r="J76" s="11">
        <f>VLOOKUP($E76,Data!$A$3:$EX$360,(J$3-1979)*4+J$1+2,FALSE)</f>
        <v>0</v>
      </c>
      <c r="K76" s="11">
        <f>VLOOKUP($E76,Data!$A$3:$EX$360,(K$3-1979)*4+K$1+2,FALSE)</f>
        <v>0</v>
      </c>
      <c r="L76" s="11">
        <f>VLOOKUP($E76,Data!$A$3:$EX$360,(L$3-1979)*4+L$1+2,FALSE)</f>
        <v>0</v>
      </c>
      <c r="M76" s="11">
        <f>VLOOKUP($E76,Data!$A$3:$EX$360,(M$3-1979)*4+M$1+2,FALSE)</f>
        <v>0</v>
      </c>
      <c r="N76" s="11">
        <f>VLOOKUP($E76,Data!$A$3:$EX$360,(N$3-1979)*4+N$1+2,FALSE)</f>
        <v>0</v>
      </c>
      <c r="O76" s="11">
        <f>VLOOKUP($E76,Data!$A$3:$EX$360,(O$3-1979)*4+O$1+2,FALSE)</f>
        <v>0</v>
      </c>
      <c r="P76" s="11">
        <f>VLOOKUP($E76,Data!$A$3:$EX$360,(P$3-1979)*4+P$1+2,FALSE)</f>
        <v>0</v>
      </c>
      <c r="Q76" s="11">
        <f>VLOOKUP($E76,Data!$A$3:$EX$360,(Q$3-1979)*4+Q$1+2,FALSE)</f>
        <v>0</v>
      </c>
      <c r="R76" s="11">
        <f>VLOOKUP($E76,Data!$A$3:$EX$360,(R$3-1979)*4+R$1+2,FALSE)</f>
        <v>0</v>
      </c>
      <c r="S76" s="11">
        <f>VLOOKUP($E76,Data!$A$3:$EX$360,(S$3-1979)*4+S$1+2,FALSE)</f>
        <v>0</v>
      </c>
      <c r="T76" s="11">
        <f>VLOOKUP($E76,Data!$A$3:$EX$360,(T$3-1979)*4+T$1+2,FALSE)</f>
        <v>0</v>
      </c>
      <c r="U76" s="11">
        <f>VLOOKUP($E76,Data!$A$3:$EX$360,(U$3-1979)*4+U$1+2,FALSE)</f>
        <v>0</v>
      </c>
      <c r="V76" s="11">
        <f>VLOOKUP($E76,Data!$A$3:$EX$360,(V$3-1979)*4+V$1+2,FALSE)</f>
        <v>0</v>
      </c>
      <c r="W76" s="11">
        <f>VLOOKUP($E76,Data!$A$3:$EX$360,(W$3-1979)*4+W$1+2,FALSE)</f>
        <v>0</v>
      </c>
      <c r="X76" s="11">
        <f>VLOOKUP($E76,Data!$A$3:$EX$360,(X$3-1979)*4+X$1+2,FALSE)</f>
        <v>0</v>
      </c>
      <c r="Y76" s="11">
        <f>VLOOKUP($E76,Data!$A$3:$EX$360,(Y$3-1979)*4+Y$1+2,FALSE)</f>
        <v>0</v>
      </c>
      <c r="Z76" s="11">
        <f>VLOOKUP($E76,Data!$A$3:$EX$360,(Z$3-1979)*4+Z$1+2,FALSE)</f>
        <v>0</v>
      </c>
      <c r="AA76" s="11">
        <f>VLOOKUP($E76,Data!$A$3:$EX$360,(AA$3-1979)*4+AA$1+2,FALSE)</f>
        <v>0</v>
      </c>
      <c r="AB76" s="11">
        <f>VLOOKUP($E76,Data!$A$3:$EX$360,(AB$3-1979)*4+AB$1+2,FALSE)</f>
        <v>0</v>
      </c>
      <c r="AC76" s="11">
        <f>VLOOKUP($E76,Data!$A$3:$EX$360,(AC$3-1979)*4+AC$1+2,FALSE)</f>
        <v>0</v>
      </c>
      <c r="AD76" s="11">
        <f>VLOOKUP($E76,Data!$A$3:$EX$360,(AD$3-1979)*4+AD$1+2,FALSE)</f>
        <v>18445</v>
      </c>
      <c r="AE76" s="11">
        <f>VLOOKUP($E76,Data!$A$3:$EX$360,(AE$3-1979)*4+AE$1+2,FALSE)</f>
        <v>35864</v>
      </c>
      <c r="AF76" s="11">
        <f>VLOOKUP($E76,Data!$A$3:$EX$360,(AF$3-1979)*4+AF$1+2,FALSE)</f>
        <v>52873</v>
      </c>
      <c r="AG76" s="11">
        <f>VLOOKUP($E76,Data!$A$3:$EX$360,(AG$3-1979)*4+AG$1+2,FALSE)</f>
        <v>72740</v>
      </c>
      <c r="AH76" s="11">
        <f>VLOOKUP($E76,Data!$A$3:$EX$360,(AH$3-1979)*4+AH$1+2,FALSE)</f>
        <v>117682</v>
      </c>
      <c r="AI76" s="11">
        <f>VLOOKUP($E76,Data!$A$3:$EX$360,(AI$3-1979)*4+AI$1+2,FALSE)</f>
        <v>145019</v>
      </c>
      <c r="AJ76" s="11">
        <f>VLOOKUP($E76,Data!$A$3:$EX$360,(AJ$3-1979)*4+AJ$1+2,FALSE)</f>
        <v>161936</v>
      </c>
      <c r="AK76" s="11">
        <f>VLOOKUP($E76,Data!$A$3:$EX$360,(AK$3-1979)*4+AK$1+2,FALSE)</f>
        <v>184404</v>
      </c>
      <c r="AL76" s="11">
        <f>VLOOKUP($E76,Data!$A$3:$EX$360,(AL$3-1979)*4+AL$1+2,FALSE)</f>
        <v>205448</v>
      </c>
      <c r="AM76" s="11">
        <f>VLOOKUP($E76,Data!$A$3:$EX$360,(AM$3-1979)*4+AM$1+2,FALSE)</f>
        <v>221460</v>
      </c>
      <c r="AN76" s="11">
        <f>VLOOKUP($E76,Data!$A$3:$EX$360,(AN$3-1979)*4+AN$1+2,FALSE)</f>
        <v>230988</v>
      </c>
      <c r="AO76" s="11">
        <f>VLOOKUP($E76,Data!$A$3:$EX$360,(AO$3-1979)*4+AO$1+2,FALSE)</f>
        <v>248839</v>
      </c>
      <c r="AP76" s="11">
        <f>VLOOKUP($E76,Data!$A$3:$EX$360,(AP$3-1979)*4+AP$1+2,FALSE)</f>
        <v>251029</v>
      </c>
      <c r="AQ76" s="4">
        <f>VLOOKUP($E76,Data!$A$3:$EX$360,(AQ$3-1979)*4+AQ$1+2,FALSE)</f>
        <v>264977</v>
      </c>
    </row>
    <row r="77" spans="1:43" ht="13.5" customHeight="1">
      <c r="B77" s="4" t="s">
        <v>736</v>
      </c>
      <c r="C77" s="4" t="str">
        <f>D80</f>
        <v>Liabilities</v>
      </c>
      <c r="D77" s="6" t="s">
        <v>60</v>
      </c>
      <c r="E77" s="4" t="s">
        <v>256</v>
      </c>
      <c r="F77" s="4">
        <f>VLOOKUP($E77,Data!$A$3:$EX$360,(F$3-1979)*4+F$1+2,FALSE)</f>
        <v>0</v>
      </c>
      <c r="G77" s="4">
        <f>VLOOKUP($E77,Data!$A$3:$EX$360,(G$3-1979)*4+G$1+2,FALSE)</f>
        <v>0</v>
      </c>
      <c r="H77" s="4">
        <f>VLOOKUP($E77,Data!$A$3:$EX$360,(H$3-1979)*4+H$1+2,FALSE)</f>
        <v>0</v>
      </c>
      <c r="I77" s="4">
        <f>VLOOKUP($E77,Data!$A$3:$EX$360,(I$3-1979)*4+I$1+2,FALSE)</f>
        <v>0</v>
      </c>
      <c r="J77" s="4">
        <f>VLOOKUP($E77,Data!$A$3:$EX$360,(J$3-1979)*4+J$1+2,FALSE)</f>
        <v>0</v>
      </c>
      <c r="K77" s="4">
        <f>VLOOKUP($E77,Data!$A$3:$EX$360,(K$3-1979)*4+K$1+2,FALSE)</f>
        <v>0</v>
      </c>
      <c r="L77" s="4">
        <f>VLOOKUP($E77,Data!$A$3:$EX$360,(L$3-1979)*4+L$1+2,FALSE)</f>
        <v>0</v>
      </c>
      <c r="M77" s="4">
        <f>VLOOKUP($E77,Data!$A$3:$EX$360,(M$3-1979)*4+M$1+2,FALSE)</f>
        <v>0</v>
      </c>
      <c r="N77" s="4">
        <f>VLOOKUP($E77,Data!$A$3:$EX$360,(N$3-1979)*4+N$1+2,FALSE)</f>
        <v>0</v>
      </c>
      <c r="O77" s="4">
        <f>VLOOKUP($E77,Data!$A$3:$EX$360,(O$3-1979)*4+O$1+2,FALSE)</f>
        <v>0</v>
      </c>
      <c r="P77" s="4">
        <f>VLOOKUP($E77,Data!$A$3:$EX$360,(P$3-1979)*4+P$1+2,FALSE)</f>
        <v>0</v>
      </c>
      <c r="Q77" s="4">
        <f>VLOOKUP($E77,Data!$A$3:$EX$360,(Q$3-1979)*4+Q$1+2,FALSE)</f>
        <v>0</v>
      </c>
      <c r="R77" s="4">
        <f>VLOOKUP($E77,Data!$A$3:$EX$360,(R$3-1979)*4+R$1+2,FALSE)</f>
        <v>0</v>
      </c>
      <c r="S77" s="4">
        <f>VLOOKUP($E77,Data!$A$3:$EX$360,(S$3-1979)*4+S$1+2,FALSE)</f>
        <v>0</v>
      </c>
      <c r="T77" s="4">
        <f>VLOOKUP($E77,Data!$A$3:$EX$360,(T$3-1979)*4+T$1+2,FALSE)</f>
        <v>0</v>
      </c>
      <c r="U77" s="4">
        <f>VLOOKUP($E77,Data!$A$3:$EX$360,(U$3-1979)*4+U$1+2,FALSE)</f>
        <v>0</v>
      </c>
      <c r="V77" s="4">
        <f>VLOOKUP($E77,Data!$A$3:$EX$360,(V$3-1979)*4+V$1+2,FALSE)</f>
        <v>0</v>
      </c>
      <c r="W77" s="4">
        <f>VLOOKUP($E77,Data!$A$3:$EX$360,(W$3-1979)*4+W$1+2,FALSE)</f>
        <v>0</v>
      </c>
      <c r="X77" s="4">
        <f>VLOOKUP($E77,Data!$A$3:$EX$360,(X$3-1979)*4+X$1+2,FALSE)</f>
        <v>0</v>
      </c>
      <c r="Y77" s="4">
        <f>VLOOKUP($E77,Data!$A$3:$EX$360,(Y$3-1979)*4+Y$1+2,FALSE)</f>
        <v>0</v>
      </c>
      <c r="Z77" s="4">
        <f>VLOOKUP($E77,Data!$A$3:$EX$360,(Z$3-1979)*4+Z$1+2,FALSE)</f>
        <v>0</v>
      </c>
      <c r="AA77" s="4">
        <f>VLOOKUP($E77,Data!$A$3:$EX$360,(AA$3-1979)*4+AA$1+2,FALSE)</f>
        <v>0</v>
      </c>
      <c r="AB77" s="4">
        <f>VLOOKUP($E77,Data!$A$3:$EX$360,(AB$3-1979)*4+AB$1+2,FALSE)</f>
        <v>0</v>
      </c>
      <c r="AC77" s="4">
        <f>VLOOKUP($E77,Data!$A$3:$EX$360,(AC$3-1979)*4+AC$1+2,FALSE)</f>
        <v>0</v>
      </c>
      <c r="AD77" s="4">
        <f>VLOOKUP($E77,Data!$A$3:$EX$360,(AD$3-1979)*4+AD$1+2,FALSE)</f>
        <v>0</v>
      </c>
      <c r="AE77" s="4">
        <f>VLOOKUP($E77,Data!$A$3:$EX$360,(AE$3-1979)*4+AE$1+2,FALSE)</f>
        <v>0</v>
      </c>
      <c r="AF77" s="4">
        <f>VLOOKUP($E77,Data!$A$3:$EX$360,(AF$3-1979)*4+AF$1+2,FALSE)</f>
        <v>0</v>
      </c>
      <c r="AG77" s="4">
        <f>VLOOKUP($E77,Data!$A$3:$EX$360,(AG$3-1979)*4+AG$1+2,FALSE)</f>
        <v>0</v>
      </c>
      <c r="AH77" s="4">
        <f>VLOOKUP($E77,Data!$A$3:$EX$360,(AH$3-1979)*4+AH$1+2,FALSE)</f>
        <v>0</v>
      </c>
      <c r="AI77" s="4">
        <f>VLOOKUP($E77,Data!$A$3:$EX$360,(AI$3-1979)*4+AI$1+2,FALSE)</f>
        <v>0</v>
      </c>
      <c r="AJ77" s="4">
        <f>VLOOKUP($E77,Data!$A$3:$EX$360,(AJ$3-1979)*4+AJ$1+2,FALSE)</f>
        <v>0</v>
      </c>
      <c r="AK77" s="4">
        <f>VLOOKUP($E77,Data!$A$3:$EX$360,(AK$3-1979)*4+AK$1+2,FALSE)</f>
        <v>0</v>
      </c>
      <c r="AL77" s="4">
        <f>VLOOKUP($E77,Data!$A$3:$EX$360,(AL$3-1979)*4+AL$1+2,FALSE)</f>
        <v>0</v>
      </c>
      <c r="AM77" s="4">
        <f>VLOOKUP($E77,Data!$A$3:$EX$360,(AM$3-1979)*4+AM$1+2,FALSE)</f>
        <v>0</v>
      </c>
      <c r="AN77" s="4">
        <f>VLOOKUP($E77,Data!$A$3:$EX$360,(AN$3-1979)*4+AN$1+2,FALSE)</f>
        <v>0</v>
      </c>
      <c r="AO77" s="4">
        <f>VLOOKUP($E77,Data!$A$3:$EX$360,(AO$3-1979)*4+AO$1+2,FALSE)</f>
        <v>0</v>
      </c>
      <c r="AP77" s="4">
        <f>VLOOKUP($E77,Data!$A$3:$EX$360,(AP$3-1979)*4+AP$1+2,FALSE)</f>
        <v>0</v>
      </c>
      <c r="AQ77" s="4">
        <f>VLOOKUP($E77,Data!$A$3:$EX$360,(AQ$3-1979)*4+AQ$1+2,FALSE)</f>
        <v>0</v>
      </c>
    </row>
    <row r="78" spans="1:43">
      <c r="B78" s="4" t="s">
        <v>736</v>
      </c>
      <c r="C78" s="4" t="str">
        <f>D80</f>
        <v>Liabilities</v>
      </c>
      <c r="D78" s="6" t="s">
        <v>272</v>
      </c>
      <c r="E78" s="4" t="s">
        <v>423</v>
      </c>
      <c r="F78" s="4">
        <f>VLOOKUP("FL343073005.Q",Data!$A$3:$EX$360,(F$3-1979)*4+F$1+2,FALSE)</f>
        <v>526676</v>
      </c>
      <c r="G78" s="4">
        <f>VLOOKUP("FL343073005.Q",Data!$A$3:$EX$360,(G$3-1979)*4+G$1+2,FALSE)</f>
        <v>560974</v>
      </c>
      <c r="H78" s="4">
        <f>VLOOKUP("FL343073005.Q",Data!$A$3:$EX$360,(H$3-1979)*4+H$1+2,FALSE)</f>
        <v>596115</v>
      </c>
      <c r="I78" s="4">
        <f>VLOOKUP("FL343073005.Q",Data!$A$3:$EX$360,(I$3-1979)*4+I$1+2,FALSE)</f>
        <v>632274</v>
      </c>
      <c r="J78" s="4">
        <f>VLOOKUP("FL343073005.Q",Data!$A$3:$EX$360,(J$3-1979)*4+J$1+2,FALSE)</f>
        <v>668402</v>
      </c>
      <c r="K78" s="4">
        <f>VLOOKUP("FL343073005.Q",Data!$A$3:$EX$360,(K$3-1979)*4+K$1+2,FALSE)</f>
        <v>703789</v>
      </c>
      <c r="L78" s="4">
        <f>VLOOKUP("FL343073005.Q",Data!$A$3:$EX$360,(L$3-1979)*4+L$1+2,FALSE)</f>
        <v>731194</v>
      </c>
      <c r="M78" s="4">
        <f>VLOOKUP("FL343073005.Q",Data!$A$3:$EX$360,(M$3-1979)*4+M$1+2,FALSE)</f>
        <v>769794</v>
      </c>
      <c r="N78" s="4">
        <f>VLOOKUP("FL343073005.Q",Data!$A$3:$EX$360,(N$3-1979)*4+N$1+2,FALSE)</f>
        <v>801117</v>
      </c>
      <c r="O78" s="4">
        <f>VLOOKUP("FL343073005.Q",Data!$A$3:$EX$360,(O$3-1979)*4+O$1+2,FALSE)</f>
        <v>831973</v>
      </c>
      <c r="P78" s="4">
        <f>VLOOKUP("FL343073005.Q",Data!$A$3:$EX$360,(P$3-1979)*4+P$1+2,FALSE)</f>
        <v>862624</v>
      </c>
      <c r="Q78" s="4">
        <f>VLOOKUP("FL343073005.Q",Data!$A$3:$EX$360,(Q$3-1979)*4+Q$1+2,FALSE)</f>
        <v>893419</v>
      </c>
      <c r="R78" s="4">
        <f>VLOOKUP("FL343073005.Q",Data!$A$3:$EX$360,(R$3-1979)*4+R$1+2,FALSE)</f>
        <v>923815</v>
      </c>
      <c r="S78" s="4">
        <f>VLOOKUP("FL343073005.Q",Data!$A$3:$EX$360,(S$3-1979)*4+S$1+2,FALSE)</f>
        <v>954739</v>
      </c>
      <c r="T78" s="4">
        <f>VLOOKUP("FL343073005.Q",Data!$A$3:$EX$360,(T$3-1979)*4+T$1+2,FALSE)</f>
        <v>985155</v>
      </c>
      <c r="U78" s="4">
        <f>VLOOKUP("FL343073005.Q",Data!$A$3:$EX$360,(U$3-1979)*4+U$1+2,FALSE)</f>
        <v>1015620</v>
      </c>
      <c r="V78" s="4">
        <f>VLOOKUP("FL343073005.Q",Data!$A$3:$EX$360,(V$3-1979)*4+V$1+2,FALSE)</f>
        <v>1045386</v>
      </c>
      <c r="W78" s="4">
        <f>VLOOKUP("FL343073005.Q",Data!$A$3:$EX$360,(W$3-1979)*4+W$1+2,FALSE)</f>
        <v>1077978</v>
      </c>
      <c r="X78" s="4">
        <f>VLOOKUP("FL343073005.Q",Data!$A$3:$EX$360,(X$3-1979)*4+X$1+2,FALSE)</f>
        <v>1104269</v>
      </c>
      <c r="Y78" s="4">
        <f>VLOOKUP("FL343073005.Q",Data!$A$3:$EX$360,(Y$3-1979)*4+Y$1+2,FALSE)</f>
        <v>1133496</v>
      </c>
      <c r="Z78" s="4">
        <f>VLOOKUP("FL343073005.Q",Data!$A$3:$EX$360,(Z$3-1979)*4+Z$1+2,FALSE)</f>
        <v>1162985</v>
      </c>
      <c r="AA78" s="4">
        <f>VLOOKUP("FL343073005.Q",Data!$A$3:$EX$360,(AA$3-1979)*4+AA$1+2,FALSE)</f>
        <v>1195206</v>
      </c>
      <c r="AB78" s="4">
        <f>VLOOKUP("FL343073005.Q",Data!$A$3:$EX$360,(AB$3-1979)*4+AB$1+2,FALSE)</f>
        <v>1228483</v>
      </c>
      <c r="AC78" s="4">
        <f>VLOOKUP("FL343073005.Q",Data!$A$3:$EX$360,(AC$3-1979)*4+AC$1+2,FALSE)</f>
        <v>1266588</v>
      </c>
      <c r="AD78" s="4">
        <f>VLOOKUP("FL343073005.Q",Data!$A$3:$EX$360,(AD$3-1979)*4+AD$1+2,FALSE)</f>
        <v>1330378</v>
      </c>
      <c r="AE78" s="4">
        <f>VLOOKUP("FL343073005.Q",Data!$A$3:$EX$360,(AE$3-1979)*4+AE$1+2,FALSE)</f>
        <v>1375908</v>
      </c>
      <c r="AF78" s="4">
        <f>VLOOKUP("FL343073005.Q",Data!$A$3:$EX$360,(AF$3-1979)*4+AF$1+2,FALSE)</f>
        <v>1430356</v>
      </c>
      <c r="AG78" s="4">
        <f>VLOOKUP("FL343073005.Q",Data!$A$3:$EX$360,(AG$3-1979)*4+AG$1+2,FALSE)</f>
        <v>1478406</v>
      </c>
      <c r="AH78" s="4">
        <f>VLOOKUP("FL343073005.Q",Data!$A$3:$EX$360,(AH$3-1979)*4+AH$1+2,FALSE)</f>
        <v>1538925</v>
      </c>
      <c r="AI78" s="4">
        <f>VLOOKUP("FL343073005.Q",Data!$A$3:$EX$360,(AI$3-1979)*4+AI$1+2,FALSE)</f>
        <v>1568572</v>
      </c>
      <c r="AJ78" s="4">
        <f>VLOOKUP("FL343073005.Q",Data!$A$3:$EX$360,(AJ$3-1979)*4+AJ$1+2,FALSE)</f>
        <v>1629825</v>
      </c>
      <c r="AK78" s="4">
        <f>VLOOKUP("FL343073005.Q",Data!$A$3:$EX$360,(AK$3-1979)*4+AK$1+2,FALSE)</f>
        <v>1741344</v>
      </c>
      <c r="AL78" s="4">
        <f>VLOOKUP("FL343073005.Q",Data!$A$3:$EX$360,(AL$3-1979)*4+AL$1+2,FALSE)</f>
        <v>1790393</v>
      </c>
      <c r="AM78" s="4">
        <f>VLOOKUP("FL343073005.Q",Data!$A$3:$EX$360,(AM$3-1979)*4+AM$1+2,FALSE)</f>
        <v>1804844</v>
      </c>
      <c r="AN78" s="4">
        <f>VLOOKUP("FL343073005.Q",Data!$A$3:$EX$360,(AN$3-1979)*4+AN$1+2,FALSE)</f>
        <v>2069930</v>
      </c>
      <c r="AO78" s="4">
        <f>VLOOKUP("FL343073005.Q",Data!$A$3:$EX$360,(AO$3-1979)*4+AO$1+2,FALSE)</f>
        <v>1842869</v>
      </c>
      <c r="AP78" s="4">
        <f>VLOOKUP("FL343073005.Q",Data!$A$3:$EX$360,(AP$3-1979)*4+AP$1+2,FALSE)</f>
        <v>2210572</v>
      </c>
      <c r="AQ78" s="4">
        <f>VLOOKUP("FL343073005.Q",Data!$A$3:$EX$360,(AQ$3-1979)*4+AQ$1+2,FALSE)</f>
        <v>1889511</v>
      </c>
    </row>
    <row r="79" spans="1:43">
      <c r="B79" s="4" t="s">
        <v>736</v>
      </c>
      <c r="C79" s="4" t="str">
        <f>D80</f>
        <v>Liabilities</v>
      </c>
      <c r="D79" s="6" t="s">
        <v>273</v>
      </c>
      <c r="E79" s="4" t="s">
        <v>267</v>
      </c>
      <c r="F79" s="4">
        <f>VLOOKUP("FL343061733.Q",Data!$A$3:$EX$360,(F$3-1979)*4+F$1+2,FALSE)+VLOOKUP("FL343063033.Q",Data!$A$3:$EX$360,(F$3-1979)*4+F$1+2,FALSE)+VLOOKUP("FL343064133.Q",Data!$A$3:$EX$360,(F$3-1979)*4+F$1+2,FALSE)</f>
        <v>0</v>
      </c>
      <c r="G79" s="4">
        <f>VLOOKUP("FL343061733.Q",Data!$A$3:$EX$360,(G$3-1979)*4+G$1+2,FALSE)+VLOOKUP("FL343063033.Q",Data!$A$3:$EX$360,(G$3-1979)*4+G$1+2,FALSE)+VLOOKUP("FL343064133.Q",Data!$A$3:$EX$360,(G$3-1979)*4+G$1+2,FALSE)</f>
        <v>0</v>
      </c>
      <c r="H79" s="4">
        <f>VLOOKUP("FL343061733.Q",Data!$A$3:$EX$360,(H$3-1979)*4+H$1+2,FALSE)+VLOOKUP("FL343063033.Q",Data!$A$3:$EX$360,(H$3-1979)*4+H$1+2,FALSE)+VLOOKUP("FL343064133.Q",Data!$A$3:$EX$360,(H$3-1979)*4+H$1+2,FALSE)</f>
        <v>0</v>
      </c>
      <c r="I79" s="4">
        <f>VLOOKUP("FL343061733.Q",Data!$A$3:$EX$360,(I$3-1979)*4+I$1+2,FALSE)+VLOOKUP("FL343063033.Q",Data!$A$3:$EX$360,(I$3-1979)*4+I$1+2,FALSE)+VLOOKUP("FL343064133.Q",Data!$A$3:$EX$360,(I$3-1979)*4+I$1+2,FALSE)</f>
        <v>0</v>
      </c>
      <c r="J79" s="4">
        <f>VLOOKUP("FL343061733.Q",Data!$A$3:$EX$360,(J$3-1979)*4+J$1+2,FALSE)+VLOOKUP("FL343063033.Q",Data!$A$3:$EX$360,(J$3-1979)*4+J$1+2,FALSE)+VLOOKUP("FL343064133.Q",Data!$A$3:$EX$360,(J$3-1979)*4+J$1+2,FALSE)</f>
        <v>0</v>
      </c>
      <c r="K79" s="4">
        <f>VLOOKUP("FL343061733.Q",Data!$A$3:$EX$360,(K$3-1979)*4+K$1+2,FALSE)+VLOOKUP("FL343063033.Q",Data!$A$3:$EX$360,(K$3-1979)*4+K$1+2,FALSE)+VLOOKUP("FL343064133.Q",Data!$A$3:$EX$360,(K$3-1979)*4+K$1+2,FALSE)</f>
        <v>0</v>
      </c>
      <c r="L79" s="4">
        <f>VLOOKUP("FL343061733.Q",Data!$A$3:$EX$360,(L$3-1979)*4+L$1+2,FALSE)+VLOOKUP("FL343063033.Q",Data!$A$3:$EX$360,(L$3-1979)*4+L$1+2,FALSE)+VLOOKUP("FL343064133.Q",Data!$A$3:$EX$360,(L$3-1979)*4+L$1+2,FALSE)</f>
        <v>0</v>
      </c>
      <c r="M79" s="4">
        <f>VLOOKUP("FL343061733.Q",Data!$A$3:$EX$360,(M$3-1979)*4+M$1+2,FALSE)+VLOOKUP("FL343063033.Q",Data!$A$3:$EX$360,(M$3-1979)*4+M$1+2,FALSE)+VLOOKUP("FL343064133.Q",Data!$A$3:$EX$360,(M$3-1979)*4+M$1+2,FALSE)</f>
        <v>0</v>
      </c>
      <c r="N79" s="4">
        <f>VLOOKUP("FL343061733.Q",Data!$A$3:$EX$360,(N$3-1979)*4+N$1+2,FALSE)+VLOOKUP("FL343063033.Q",Data!$A$3:$EX$360,(N$3-1979)*4+N$1+2,FALSE)+VLOOKUP("FL343064133.Q",Data!$A$3:$EX$360,(N$3-1979)*4+N$1+2,FALSE)</f>
        <v>0</v>
      </c>
      <c r="O79" s="4">
        <f>VLOOKUP("FL343061733.Q",Data!$A$3:$EX$360,(O$3-1979)*4+O$1+2,FALSE)+VLOOKUP("FL343063033.Q",Data!$A$3:$EX$360,(O$3-1979)*4+O$1+2,FALSE)+VLOOKUP("FL343064133.Q",Data!$A$3:$EX$360,(O$3-1979)*4+O$1+2,FALSE)</f>
        <v>0</v>
      </c>
      <c r="P79" s="4">
        <f>VLOOKUP("FL343061733.Q",Data!$A$3:$EX$360,(P$3-1979)*4+P$1+2,FALSE)+VLOOKUP("FL343063033.Q",Data!$A$3:$EX$360,(P$3-1979)*4+P$1+2,FALSE)+VLOOKUP("FL343064133.Q",Data!$A$3:$EX$360,(P$3-1979)*4+P$1+2,FALSE)</f>
        <v>0</v>
      </c>
      <c r="Q79" s="4">
        <f>VLOOKUP("FL343061733.Q",Data!$A$3:$EX$360,(Q$3-1979)*4+Q$1+2,FALSE)+VLOOKUP("FL343063033.Q",Data!$A$3:$EX$360,(Q$3-1979)*4+Q$1+2,FALSE)+VLOOKUP("FL343064133.Q",Data!$A$3:$EX$360,(Q$3-1979)*4+Q$1+2,FALSE)</f>
        <v>0</v>
      </c>
      <c r="R79" s="4">
        <f>VLOOKUP("FL343061733.Q",Data!$A$3:$EX$360,(R$3-1979)*4+R$1+2,FALSE)+VLOOKUP("FL343063033.Q",Data!$A$3:$EX$360,(R$3-1979)*4+R$1+2,FALSE)+VLOOKUP("FL343064133.Q",Data!$A$3:$EX$360,(R$3-1979)*4+R$1+2,FALSE)</f>
        <v>0</v>
      </c>
      <c r="S79" s="4">
        <f>VLOOKUP("FL343061733.Q",Data!$A$3:$EX$360,(S$3-1979)*4+S$1+2,FALSE)+VLOOKUP("FL343063033.Q",Data!$A$3:$EX$360,(S$3-1979)*4+S$1+2,FALSE)+VLOOKUP("FL343064133.Q",Data!$A$3:$EX$360,(S$3-1979)*4+S$1+2,FALSE)</f>
        <v>0</v>
      </c>
      <c r="T79" s="4">
        <f>VLOOKUP("FL343061733.Q",Data!$A$3:$EX$360,(T$3-1979)*4+T$1+2,FALSE)+VLOOKUP("FL343063033.Q",Data!$A$3:$EX$360,(T$3-1979)*4+T$1+2,FALSE)+VLOOKUP("FL343064133.Q",Data!$A$3:$EX$360,(T$3-1979)*4+T$1+2,FALSE)</f>
        <v>0</v>
      </c>
      <c r="U79" s="4">
        <f>VLOOKUP("FL343061733.Q",Data!$A$3:$EX$360,(U$3-1979)*4+U$1+2,FALSE)+VLOOKUP("FL343063033.Q",Data!$A$3:$EX$360,(U$3-1979)*4+U$1+2,FALSE)+VLOOKUP("FL343064133.Q",Data!$A$3:$EX$360,(U$3-1979)*4+U$1+2,FALSE)</f>
        <v>0</v>
      </c>
      <c r="V79" s="4">
        <f>VLOOKUP("FL343061733.Q",Data!$A$3:$EX$360,(V$3-1979)*4+V$1+2,FALSE)+VLOOKUP("FL343063033.Q",Data!$A$3:$EX$360,(V$3-1979)*4+V$1+2,FALSE)+VLOOKUP("FL343064133.Q",Data!$A$3:$EX$360,(V$3-1979)*4+V$1+2,FALSE)</f>
        <v>0</v>
      </c>
      <c r="W79" s="4">
        <f>VLOOKUP("FL343061733.Q",Data!$A$3:$EX$360,(W$3-1979)*4+W$1+2,FALSE)+VLOOKUP("FL343063033.Q",Data!$A$3:$EX$360,(W$3-1979)*4+W$1+2,FALSE)+VLOOKUP("FL343064133.Q",Data!$A$3:$EX$360,(W$3-1979)*4+W$1+2,FALSE)</f>
        <v>0</v>
      </c>
      <c r="X79" s="4">
        <f>VLOOKUP("FL343061733.Q",Data!$A$3:$EX$360,(X$3-1979)*4+X$1+2,FALSE)+VLOOKUP("FL343063033.Q",Data!$A$3:$EX$360,(X$3-1979)*4+X$1+2,FALSE)+VLOOKUP("FL343064133.Q",Data!$A$3:$EX$360,(X$3-1979)*4+X$1+2,FALSE)</f>
        <v>0</v>
      </c>
      <c r="Y79" s="4">
        <f>VLOOKUP("FL343061733.Q",Data!$A$3:$EX$360,(Y$3-1979)*4+Y$1+2,FALSE)+VLOOKUP("FL343063033.Q",Data!$A$3:$EX$360,(Y$3-1979)*4+Y$1+2,FALSE)+VLOOKUP("FL343064133.Q",Data!$A$3:$EX$360,(Y$3-1979)*4+Y$1+2,FALSE)</f>
        <v>0</v>
      </c>
      <c r="Z79" s="4">
        <f>VLOOKUP("FL343061733.Q",Data!$A$3:$EX$360,(Z$3-1979)*4+Z$1+2,FALSE)+VLOOKUP("FL343063033.Q",Data!$A$3:$EX$360,(Z$3-1979)*4+Z$1+2,FALSE)+VLOOKUP("FL343064133.Q",Data!$A$3:$EX$360,(Z$3-1979)*4+Z$1+2,FALSE)</f>
        <v>0</v>
      </c>
      <c r="AA79" s="4">
        <f>VLOOKUP("FL343061733.Q",Data!$A$3:$EX$360,(AA$3-1979)*4+AA$1+2,FALSE)+VLOOKUP("FL343063033.Q",Data!$A$3:$EX$360,(AA$3-1979)*4+AA$1+2,FALSE)+VLOOKUP("FL343064133.Q",Data!$A$3:$EX$360,(AA$3-1979)*4+AA$1+2,FALSE)</f>
        <v>0</v>
      </c>
      <c r="AB79" s="4">
        <f>VLOOKUP("FL343061733.Q",Data!$A$3:$EX$360,(AB$3-1979)*4+AB$1+2,FALSE)+VLOOKUP("FL343063033.Q",Data!$A$3:$EX$360,(AB$3-1979)*4+AB$1+2,FALSE)+VLOOKUP("FL343064133.Q",Data!$A$3:$EX$360,(AB$3-1979)*4+AB$1+2,FALSE)</f>
        <v>0</v>
      </c>
      <c r="AC79" s="4">
        <f>VLOOKUP("FL343061733.Q",Data!$A$3:$EX$360,(AC$3-1979)*4+AC$1+2,FALSE)+VLOOKUP("FL343063033.Q",Data!$A$3:$EX$360,(AC$3-1979)*4+AC$1+2,FALSE)+VLOOKUP("FL343064133.Q",Data!$A$3:$EX$360,(AC$3-1979)*4+AC$1+2,FALSE)</f>
        <v>1430</v>
      </c>
      <c r="AD79" s="4">
        <f>VLOOKUP("FL343061733.Q",Data!$A$3:$EX$360,(AD$3-1979)*4+AD$1+2,FALSE)+VLOOKUP("FL343063033.Q",Data!$A$3:$EX$360,(AD$3-1979)*4+AD$1+2,FALSE)+VLOOKUP("FL343064133.Q",Data!$A$3:$EX$360,(AD$3-1979)*4+AD$1+2,FALSE)</f>
        <v>20078</v>
      </c>
      <c r="AE79" s="4">
        <f>VLOOKUP("FL343061733.Q",Data!$A$3:$EX$360,(AE$3-1979)*4+AE$1+2,FALSE)+VLOOKUP("FL343063033.Q",Data!$A$3:$EX$360,(AE$3-1979)*4+AE$1+2,FALSE)+VLOOKUP("FL343064133.Q",Data!$A$3:$EX$360,(AE$3-1979)*4+AE$1+2,FALSE)</f>
        <v>21932</v>
      </c>
      <c r="AF79" s="4">
        <f>VLOOKUP("FL343061733.Q",Data!$A$3:$EX$360,(AF$3-1979)*4+AF$1+2,FALSE)+VLOOKUP("FL343063033.Q",Data!$A$3:$EX$360,(AF$3-1979)*4+AF$1+2,FALSE)+VLOOKUP("FL343064133.Q",Data!$A$3:$EX$360,(AF$3-1979)*4+AF$1+2,FALSE)</f>
        <v>23586</v>
      </c>
      <c r="AG79" s="4">
        <f>VLOOKUP("FL343061733.Q",Data!$A$3:$EX$360,(AG$3-1979)*4+AG$1+2,FALSE)+VLOOKUP("FL343063033.Q",Data!$A$3:$EX$360,(AG$3-1979)*4+AG$1+2,FALSE)+VLOOKUP("FL343064133.Q",Data!$A$3:$EX$360,(AG$3-1979)*4+AG$1+2,FALSE)</f>
        <v>23817</v>
      </c>
      <c r="AH79" s="4">
        <f>VLOOKUP("FL343061733.Q",Data!$A$3:$EX$360,(AH$3-1979)*4+AH$1+2,FALSE)+VLOOKUP("FL343063033.Q",Data!$A$3:$EX$360,(AH$3-1979)*4+AH$1+2,FALSE)+VLOOKUP("FL343064133.Q",Data!$A$3:$EX$360,(AH$3-1979)*4+AH$1+2,FALSE)</f>
        <v>25446</v>
      </c>
      <c r="AI79" s="4">
        <f>VLOOKUP("FL343061733.Q",Data!$A$3:$EX$360,(AI$3-1979)*4+AI$1+2,FALSE)+VLOOKUP("FL343063033.Q",Data!$A$3:$EX$360,(AI$3-1979)*4+AI$1+2,FALSE)+VLOOKUP("FL343064133.Q",Data!$A$3:$EX$360,(AI$3-1979)*4+AI$1+2,FALSE)</f>
        <v>19745</v>
      </c>
      <c r="AJ79" s="4">
        <f>VLOOKUP("FL343061733.Q",Data!$A$3:$EX$360,(AJ$3-1979)*4+AJ$1+2,FALSE)+VLOOKUP("FL343063033.Q",Data!$A$3:$EX$360,(AJ$3-1979)*4+AJ$1+2,FALSE)+VLOOKUP("FL343064133.Q",Data!$A$3:$EX$360,(AJ$3-1979)*4+AJ$1+2,FALSE)</f>
        <v>15830</v>
      </c>
      <c r="AK79" s="4">
        <f>VLOOKUP("FL343061733.Q",Data!$A$3:$EX$360,(AK$3-1979)*4+AK$1+2,FALSE)+VLOOKUP("FL343063033.Q",Data!$A$3:$EX$360,(AK$3-1979)*4+AK$1+2,FALSE)+VLOOKUP("FL343064133.Q",Data!$A$3:$EX$360,(AK$3-1979)*4+AK$1+2,FALSE)</f>
        <v>15141</v>
      </c>
      <c r="AL79" s="4">
        <f>VLOOKUP("FL343061733.Q",Data!$A$3:$EX$360,(AL$3-1979)*4+AL$1+2,FALSE)+VLOOKUP("FL343063033.Q",Data!$A$3:$EX$360,(AL$3-1979)*4+AL$1+2,FALSE)+VLOOKUP("FL343064133.Q",Data!$A$3:$EX$360,(AL$3-1979)*4+AL$1+2,FALSE)</f>
        <v>13916</v>
      </c>
      <c r="AM79" s="4">
        <f>VLOOKUP("FL343061733.Q",Data!$A$3:$EX$360,(AM$3-1979)*4+AM$1+2,FALSE)+VLOOKUP("FL343063033.Q",Data!$A$3:$EX$360,(AM$3-1979)*4+AM$1+2,FALSE)+VLOOKUP("FL343064133.Q",Data!$A$3:$EX$360,(AM$3-1979)*4+AM$1+2,FALSE)</f>
        <v>14727</v>
      </c>
      <c r="AN79" s="4">
        <f>VLOOKUP("FL343061733.Q",Data!$A$3:$EX$360,(AN$3-1979)*4+AN$1+2,FALSE)+VLOOKUP("FL343063033.Q",Data!$A$3:$EX$360,(AN$3-1979)*4+AN$1+2,FALSE)+VLOOKUP("FL343064133.Q",Data!$A$3:$EX$360,(AN$3-1979)*4+AN$1+2,FALSE)</f>
        <v>15027</v>
      </c>
      <c r="AO79" s="4">
        <f>VLOOKUP("FL343061733.Q",Data!$A$3:$EX$360,(AO$3-1979)*4+AO$1+2,FALSE)+VLOOKUP("FL343063033.Q",Data!$A$3:$EX$360,(AO$3-1979)*4+AO$1+2,FALSE)+VLOOKUP("FL343064133.Q",Data!$A$3:$EX$360,(AO$3-1979)*4+AO$1+2,FALSE)</f>
        <v>15100</v>
      </c>
      <c r="AP79" s="4">
        <f>VLOOKUP("FL343061733.Q",Data!$A$3:$EX$360,(AP$3-1979)*4+AP$1+2,FALSE)+VLOOKUP("FL343063033.Q",Data!$A$3:$EX$360,(AP$3-1979)*4+AP$1+2,FALSE)+VLOOKUP("FL343064133.Q",Data!$A$3:$EX$360,(AP$3-1979)*4+AP$1+2,FALSE)</f>
        <v>13959</v>
      </c>
      <c r="AQ79" s="4">
        <f>VLOOKUP("FL343061733.Q",Data!$A$3:$EX$360,(AQ$3-1979)*4+AQ$1+2,FALSE)+VLOOKUP("FL343063033.Q",Data!$A$3:$EX$360,(AQ$3-1979)*4+AQ$1+2,FALSE)+VLOOKUP("FL343064133.Q",Data!$A$3:$EX$360,(AQ$3-1979)*4+AQ$1+2,FALSE)</f>
        <v>13689</v>
      </c>
    </row>
    <row r="80" spans="1:43">
      <c r="A80" s="4" t="s">
        <v>738</v>
      </c>
      <c r="B80" s="4" t="s">
        <v>736</v>
      </c>
      <c r="C80" s="4" t="str">
        <f>D56</f>
        <v>LIABILITIES &amp; NET WORTH</v>
      </c>
      <c r="D80" s="21" t="s">
        <v>2</v>
      </c>
      <c r="E80" s="22" t="s">
        <v>268</v>
      </c>
      <c r="F80" s="23">
        <f>VLOOKUP("FL314190005.Q",Data!$A$3:$EX$360,(F$3-1979)*4+F$1+2,FALSE)+VLOOKUP("FL343061733.Q",Data!$A$3:$EX$360,(F$3-1979)*4+F$1+2,FALSE)+VLOOKUP("FL343063033.Q",Data!$A$3:$EX$360,(F$3-1979)*4+F$1+2,FALSE)+VLOOKUP("FL343064133.Q",Data!$A$3:$EX$360,(F$3-1979)*4+F$1+2,FALSE)</f>
        <v>1291316</v>
      </c>
      <c r="G80" s="23">
        <f>VLOOKUP("FL314190005.Q",Data!$A$3:$EX$360,(G$3-1979)*4+G$1+2,FALSE)+VLOOKUP("FL343061733.Q",Data!$A$3:$EX$360,(G$3-1979)*4+G$1+2,FALSE)+VLOOKUP("FL343063033.Q",Data!$A$3:$EX$360,(G$3-1979)*4+G$1+2,FALSE)+VLOOKUP("FL343064133.Q",Data!$A$3:$EX$360,(G$3-1979)*4+G$1+2,FALSE)</f>
        <v>1409379</v>
      </c>
      <c r="H80" s="23">
        <f>VLOOKUP("FL314190005.Q",Data!$A$3:$EX$360,(H$3-1979)*4+H$1+2,FALSE)+VLOOKUP("FL343061733.Q",Data!$A$3:$EX$360,(H$3-1979)*4+H$1+2,FALSE)+VLOOKUP("FL343063033.Q",Data!$A$3:$EX$360,(H$3-1979)*4+H$1+2,FALSE)+VLOOKUP("FL343064133.Q",Data!$A$3:$EX$360,(H$3-1979)*4+H$1+2,FALSE)</f>
        <v>1532783</v>
      </c>
      <c r="I80" s="23">
        <f>VLOOKUP("FL314190005.Q",Data!$A$3:$EX$360,(I$3-1979)*4+I$1+2,FALSE)+VLOOKUP("FL343061733.Q",Data!$A$3:$EX$360,(I$3-1979)*4+I$1+2,FALSE)+VLOOKUP("FL343063033.Q",Data!$A$3:$EX$360,(I$3-1979)*4+I$1+2,FALSE)+VLOOKUP("FL343064133.Q",Data!$A$3:$EX$360,(I$3-1979)*4+I$1+2,FALSE)</f>
        <v>1720475</v>
      </c>
      <c r="J80" s="23">
        <f>VLOOKUP("FL314190005.Q",Data!$A$3:$EX$360,(J$3-1979)*4+J$1+2,FALSE)+VLOOKUP("FL343061733.Q",Data!$A$3:$EX$360,(J$3-1979)*4+J$1+2,FALSE)+VLOOKUP("FL343063033.Q",Data!$A$3:$EX$360,(J$3-1979)*4+J$1+2,FALSE)+VLOOKUP("FL343064133.Q",Data!$A$3:$EX$360,(J$3-1979)*4+J$1+2,FALSE)</f>
        <v>1987321</v>
      </c>
      <c r="K80" s="23">
        <f>VLOOKUP("FL314190005.Q",Data!$A$3:$EX$360,(K$3-1979)*4+K$1+2,FALSE)+VLOOKUP("FL343061733.Q",Data!$A$3:$EX$360,(K$3-1979)*4+K$1+2,FALSE)+VLOOKUP("FL343063033.Q",Data!$A$3:$EX$360,(K$3-1979)*4+K$1+2,FALSE)+VLOOKUP("FL343064133.Q",Data!$A$3:$EX$360,(K$3-1979)*4+K$1+2,FALSE)</f>
        <v>2218477</v>
      </c>
      <c r="L80" s="23">
        <f>VLOOKUP("FL314190005.Q",Data!$A$3:$EX$360,(L$3-1979)*4+L$1+2,FALSE)+VLOOKUP("FL343061733.Q",Data!$A$3:$EX$360,(L$3-1979)*4+L$1+2,FALSE)+VLOOKUP("FL343063033.Q",Data!$A$3:$EX$360,(L$3-1979)*4+L$1+2,FALSE)+VLOOKUP("FL343064133.Q",Data!$A$3:$EX$360,(L$3-1979)*4+L$1+2,FALSE)</f>
        <v>2485823</v>
      </c>
      <c r="M80" s="23">
        <f>VLOOKUP("FL314190005.Q",Data!$A$3:$EX$360,(M$3-1979)*4+M$1+2,FALSE)+VLOOKUP("FL343061733.Q",Data!$A$3:$EX$360,(M$3-1979)*4+M$1+2,FALSE)+VLOOKUP("FL343063033.Q",Data!$A$3:$EX$360,(M$3-1979)*4+M$1+2,FALSE)+VLOOKUP("FL343064133.Q",Data!$A$3:$EX$360,(M$3-1979)*4+M$1+2,FALSE)</f>
        <v>2806699</v>
      </c>
      <c r="N80" s="23">
        <f>VLOOKUP("FL314190005.Q",Data!$A$3:$EX$360,(N$3-1979)*4+N$1+2,FALSE)+VLOOKUP("FL343061733.Q",Data!$A$3:$EX$360,(N$3-1979)*4+N$1+2,FALSE)+VLOOKUP("FL343063033.Q",Data!$A$3:$EX$360,(N$3-1979)*4+N$1+2,FALSE)+VLOOKUP("FL343064133.Q",Data!$A$3:$EX$360,(N$3-1979)*4+N$1+2,FALSE)</f>
        <v>3032759</v>
      </c>
      <c r="O80" s="23">
        <f>VLOOKUP("FL314190005.Q",Data!$A$3:$EX$360,(O$3-1979)*4+O$1+2,FALSE)+VLOOKUP("FL343061733.Q",Data!$A$3:$EX$360,(O$3-1979)*4+O$1+2,FALSE)+VLOOKUP("FL343063033.Q",Data!$A$3:$EX$360,(O$3-1979)*4+O$1+2,FALSE)+VLOOKUP("FL343064133.Q",Data!$A$3:$EX$360,(O$3-1979)*4+O$1+2,FALSE)</f>
        <v>3267108</v>
      </c>
      <c r="P80" s="23">
        <f>VLOOKUP("FL314190005.Q",Data!$A$3:$EX$360,(P$3-1979)*4+P$1+2,FALSE)+VLOOKUP("FL343061733.Q",Data!$A$3:$EX$360,(P$3-1979)*4+P$1+2,FALSE)+VLOOKUP("FL343063033.Q",Data!$A$3:$EX$360,(P$3-1979)*4+P$1+2,FALSE)+VLOOKUP("FL343064133.Q",Data!$A$3:$EX$360,(P$3-1979)*4+P$1+2,FALSE)</f>
        <v>3489247</v>
      </c>
      <c r="Q80" s="23">
        <f>VLOOKUP("FL314190005.Q",Data!$A$3:$EX$360,(Q$3-1979)*4+Q$1+2,FALSE)+VLOOKUP("FL343061733.Q",Data!$A$3:$EX$360,(Q$3-1979)*4+Q$1+2,FALSE)+VLOOKUP("FL343063033.Q",Data!$A$3:$EX$360,(Q$3-1979)*4+Q$1+2,FALSE)+VLOOKUP("FL343064133.Q",Data!$A$3:$EX$360,(Q$3-1979)*4+Q$1+2,FALSE)</f>
        <v>3775134</v>
      </c>
      <c r="R80" s="23">
        <f>VLOOKUP("FL314190005.Q",Data!$A$3:$EX$360,(R$3-1979)*4+R$1+2,FALSE)+VLOOKUP("FL343061733.Q",Data!$A$3:$EX$360,(R$3-1979)*4+R$1+2,FALSE)+VLOOKUP("FL343063033.Q",Data!$A$3:$EX$360,(R$3-1979)*4+R$1+2,FALSE)+VLOOKUP("FL343064133.Q",Data!$A$3:$EX$360,(R$3-1979)*4+R$1+2,FALSE)</f>
        <v>4114566</v>
      </c>
      <c r="S80" s="23">
        <f>VLOOKUP("FL314190005.Q",Data!$A$3:$EX$360,(S$3-1979)*4+S$1+2,FALSE)+VLOOKUP("FL343061733.Q",Data!$A$3:$EX$360,(S$3-1979)*4+S$1+2,FALSE)+VLOOKUP("FL343063033.Q",Data!$A$3:$EX$360,(S$3-1979)*4+S$1+2,FALSE)+VLOOKUP("FL343064133.Q",Data!$A$3:$EX$360,(S$3-1979)*4+S$1+2,FALSE)</f>
        <v>4494553</v>
      </c>
      <c r="T80" s="23">
        <f>VLOOKUP("FL314190005.Q",Data!$A$3:$EX$360,(T$3-1979)*4+T$1+2,FALSE)+VLOOKUP("FL343061733.Q",Data!$A$3:$EX$360,(T$3-1979)*4+T$1+2,FALSE)+VLOOKUP("FL343063033.Q",Data!$A$3:$EX$360,(T$3-1979)*4+T$1+2,FALSE)+VLOOKUP("FL343064133.Q",Data!$A$3:$EX$360,(T$3-1979)*4+T$1+2,FALSE)</f>
        <v>4812282</v>
      </c>
      <c r="U80" s="23">
        <f>VLOOKUP("FL314190005.Q",Data!$A$3:$EX$360,(U$3-1979)*4+U$1+2,FALSE)+VLOOKUP("FL343061733.Q",Data!$A$3:$EX$360,(U$3-1979)*4+U$1+2,FALSE)+VLOOKUP("FL343063033.Q",Data!$A$3:$EX$360,(U$3-1979)*4+U$1+2,FALSE)+VLOOKUP("FL343064133.Q",Data!$A$3:$EX$360,(U$3-1979)*4+U$1+2,FALSE)</f>
        <v>5066207</v>
      </c>
      <c r="V80" s="23">
        <f>VLOOKUP("FL314190005.Q",Data!$A$3:$EX$360,(V$3-1979)*4+V$1+2,FALSE)+VLOOKUP("FL343061733.Q",Data!$A$3:$EX$360,(V$3-1979)*4+V$1+2,FALSE)+VLOOKUP("FL343063033.Q",Data!$A$3:$EX$360,(V$3-1979)*4+V$1+2,FALSE)+VLOOKUP("FL343064133.Q",Data!$A$3:$EX$360,(V$3-1979)*4+V$1+2,FALSE)</f>
        <v>5304973</v>
      </c>
      <c r="W80" s="23">
        <f>VLOOKUP("FL314190005.Q",Data!$A$3:$EX$360,(W$3-1979)*4+W$1+2,FALSE)+VLOOKUP("FL343061733.Q",Data!$A$3:$EX$360,(W$3-1979)*4+W$1+2,FALSE)+VLOOKUP("FL343063033.Q",Data!$A$3:$EX$360,(W$3-1979)*4+W$1+2,FALSE)+VLOOKUP("FL343064133.Q",Data!$A$3:$EX$360,(W$3-1979)*4+W$1+2,FALSE)</f>
        <v>5503718</v>
      </c>
      <c r="X80" s="23">
        <f>VLOOKUP("FL314190005.Q",Data!$A$3:$EX$360,(X$3-1979)*4+X$1+2,FALSE)+VLOOKUP("FL343061733.Q",Data!$A$3:$EX$360,(X$3-1979)*4+X$1+2,FALSE)+VLOOKUP("FL343063033.Q",Data!$A$3:$EX$360,(X$3-1979)*4+X$1+2,FALSE)+VLOOKUP("FL343064133.Q",Data!$A$3:$EX$360,(X$3-1979)*4+X$1+2,FALSE)</f>
        <v>5600045</v>
      </c>
      <c r="Y80" s="23">
        <f>VLOOKUP("FL314190005.Q",Data!$A$3:$EX$360,(Y$3-1979)*4+Y$1+2,FALSE)+VLOOKUP("FL343061733.Q",Data!$A$3:$EX$360,(Y$3-1979)*4+Y$1+2,FALSE)+VLOOKUP("FL343063033.Q",Data!$A$3:$EX$360,(Y$3-1979)*4+Y$1+2,FALSE)+VLOOKUP("FL343064133.Q",Data!$A$3:$EX$360,(Y$3-1979)*4+Y$1+2,FALSE)</f>
        <v>5615638</v>
      </c>
      <c r="Z80" s="23">
        <f>VLOOKUP("FL314190005.Q",Data!$A$3:$EX$360,(Z$3-1979)*4+Z$1+2,FALSE)+VLOOKUP("FL343061733.Q",Data!$A$3:$EX$360,(Z$3-1979)*4+Z$1+2,FALSE)+VLOOKUP("FL343063033.Q",Data!$A$3:$EX$360,(Z$3-1979)*4+Z$1+2,FALSE)+VLOOKUP("FL343064133.Q",Data!$A$3:$EX$360,(Z$3-1979)*4+Z$1+2,FALSE)</f>
        <v>5600370</v>
      </c>
      <c r="AA80" s="23">
        <f>VLOOKUP("FL314190005.Q",Data!$A$3:$EX$360,(AA$3-1979)*4+AA$1+2,FALSE)+VLOOKUP("FL343061733.Q",Data!$A$3:$EX$360,(AA$3-1979)*4+AA$1+2,FALSE)+VLOOKUP("FL343063033.Q",Data!$A$3:$EX$360,(AA$3-1979)*4+AA$1+2,FALSE)+VLOOKUP("FL343064133.Q",Data!$A$3:$EX$360,(AA$3-1979)*4+AA$1+2,FALSE)</f>
        <v>5458837</v>
      </c>
      <c r="AB80" s="23">
        <f>VLOOKUP("FL314190005.Q",Data!$A$3:$EX$360,(AB$3-1979)*4+AB$1+2,FALSE)+VLOOKUP("FL343061733.Q",Data!$A$3:$EX$360,(AB$3-1979)*4+AB$1+2,FALSE)+VLOOKUP("FL343063033.Q",Data!$A$3:$EX$360,(AB$3-1979)*4+AB$1+2,FALSE)+VLOOKUP("FL343064133.Q",Data!$A$3:$EX$360,(AB$3-1979)*4+AB$1+2,FALSE)</f>
        <v>5447481</v>
      </c>
      <c r="AC80" s="23">
        <f>VLOOKUP("FL314190005.Q",Data!$A$3:$EX$360,(AC$3-1979)*4+AC$1+2,FALSE)+VLOOKUP("FL343061733.Q",Data!$A$3:$EX$360,(AC$3-1979)*4+AC$1+2,FALSE)+VLOOKUP("FL343063033.Q",Data!$A$3:$EX$360,(AC$3-1979)*4+AC$1+2,FALSE)+VLOOKUP("FL343064133.Q",Data!$A$3:$EX$360,(AC$3-1979)*4+AC$1+2,FALSE)</f>
        <v>5745990</v>
      </c>
      <c r="AD80" s="23">
        <f>VLOOKUP("FL314190005.Q",Data!$A$3:$EX$360,(AD$3-1979)*4+AD$1+2,FALSE)+VLOOKUP("FL343061733.Q",Data!$A$3:$EX$360,(AD$3-1979)*4+AD$1+2,FALSE)+VLOOKUP("FL343063033.Q",Data!$A$3:$EX$360,(AD$3-1979)*4+AD$1+2,FALSE)+VLOOKUP("FL343064133.Q",Data!$A$3:$EX$360,(AD$3-1979)*4+AD$1+2,FALSE)</f>
        <v>6293708</v>
      </c>
      <c r="AE80" s="23">
        <f>VLOOKUP("FL314190005.Q",Data!$A$3:$EX$360,(AE$3-1979)*4+AE$1+2,FALSE)+VLOOKUP("FL343061733.Q",Data!$A$3:$EX$360,(AE$3-1979)*4+AE$1+2,FALSE)+VLOOKUP("FL343063033.Q",Data!$A$3:$EX$360,(AE$3-1979)*4+AE$1+2,FALSE)+VLOOKUP("FL343064133.Q",Data!$A$3:$EX$360,(AE$3-1979)*4+AE$1+2,FALSE)</f>
        <v>6805042</v>
      </c>
      <c r="AF80" s="23">
        <f>VLOOKUP("FL314190005.Q",Data!$A$3:$EX$360,(AF$3-1979)*4+AF$1+2,FALSE)+VLOOKUP("FL343061733.Q",Data!$A$3:$EX$360,(AF$3-1979)*4+AF$1+2,FALSE)+VLOOKUP("FL343063033.Q",Data!$A$3:$EX$360,(AF$3-1979)*4+AF$1+2,FALSE)+VLOOKUP("FL343064133.Q",Data!$A$3:$EX$360,(AF$3-1979)*4+AF$1+2,FALSE)</f>
        <v>7234491</v>
      </c>
      <c r="AG80" s="23">
        <f>VLOOKUP("FL314190005.Q",Data!$A$3:$EX$360,(AG$3-1979)*4+AG$1+2,FALSE)+VLOOKUP("FL343061733.Q",Data!$A$3:$EX$360,(AG$3-1979)*4+AG$1+2,FALSE)+VLOOKUP("FL343063033.Q",Data!$A$3:$EX$360,(AG$3-1979)*4+AG$1+2,FALSE)+VLOOKUP("FL343064133.Q",Data!$A$3:$EX$360,(AG$3-1979)*4+AG$1+2,FALSE)</f>
        <v>7590263</v>
      </c>
      <c r="AH80" s="23">
        <f>VLOOKUP("FL314190005.Q",Data!$A$3:$EX$360,(AH$3-1979)*4+AH$1+2,FALSE)+VLOOKUP("FL343061733.Q",Data!$A$3:$EX$360,(AH$3-1979)*4+AH$1+2,FALSE)+VLOOKUP("FL343063033.Q",Data!$A$3:$EX$360,(AH$3-1979)*4+AH$1+2,FALSE)+VLOOKUP("FL343064133.Q",Data!$A$3:$EX$360,(AH$3-1979)*4+AH$1+2,FALSE)</f>
        <v>7950857</v>
      </c>
      <c r="AI80" s="23">
        <f>VLOOKUP("FL314190005.Q",Data!$A$3:$EX$360,(AI$3-1979)*4+AI$1+2,FALSE)+VLOOKUP("FL343061733.Q",Data!$A$3:$EX$360,(AI$3-1979)*4+AI$1+2,FALSE)+VLOOKUP("FL343063033.Q",Data!$A$3:$EX$360,(AI$3-1979)*4+AI$1+2,FALSE)+VLOOKUP("FL343064133.Q",Data!$A$3:$EX$360,(AI$3-1979)*4+AI$1+2,FALSE)</f>
        <v>8868170</v>
      </c>
      <c r="AJ80" s="23">
        <f>VLOOKUP("FL314190005.Q",Data!$A$3:$EX$360,(AJ$3-1979)*4+AJ$1+2,FALSE)+VLOOKUP("FL343061733.Q",Data!$A$3:$EX$360,(AJ$3-1979)*4+AJ$1+2,FALSE)+VLOOKUP("FL343063033.Q",Data!$A$3:$EX$360,(AJ$3-1979)*4+AJ$1+2,FALSE)+VLOOKUP("FL343064133.Q",Data!$A$3:$EX$360,(AJ$3-1979)*4+AJ$1+2,FALSE)</f>
        <v>10725170</v>
      </c>
      <c r="AK80" s="23">
        <f>VLOOKUP("FL314190005.Q",Data!$A$3:$EX$360,(AK$3-1979)*4+AK$1+2,FALSE)+VLOOKUP("FL343061733.Q",Data!$A$3:$EX$360,(AK$3-1979)*4+AK$1+2,FALSE)+VLOOKUP("FL343063033.Q",Data!$A$3:$EX$360,(AK$3-1979)*4+AK$1+2,FALSE)+VLOOKUP("FL343064133.Q",Data!$A$3:$EX$360,(AK$3-1979)*4+AK$1+2,FALSE)</f>
        <v>12391572</v>
      </c>
      <c r="AL80" s="23">
        <f>VLOOKUP("FL314190005.Q",Data!$A$3:$EX$360,(AL$3-1979)*4+AL$1+2,FALSE)+VLOOKUP("FL343061733.Q",Data!$A$3:$EX$360,(AL$3-1979)*4+AL$1+2,FALSE)+VLOOKUP("FL343063033.Q",Data!$A$3:$EX$360,(AL$3-1979)*4+AL$1+2,FALSE)+VLOOKUP("FL343064133.Q",Data!$A$3:$EX$360,(AL$3-1979)*4+AL$1+2,FALSE)</f>
        <v>13651087</v>
      </c>
      <c r="AM80" s="23">
        <f>VLOOKUP("FL314190005.Q",Data!$A$3:$EX$360,(AM$3-1979)*4+AM$1+2,FALSE)+VLOOKUP("FL343061733.Q",Data!$A$3:$EX$360,(AM$3-1979)*4+AM$1+2,FALSE)+VLOOKUP("FL343063033.Q",Data!$A$3:$EX$360,(AM$3-1979)*4+AM$1+2,FALSE)+VLOOKUP("FL343064133.Q",Data!$A$3:$EX$360,(AM$3-1979)*4+AM$1+2,FALSE)</f>
        <v>14919148</v>
      </c>
      <c r="AN80" s="23">
        <f>VLOOKUP("FL314190005.Q",Data!$A$3:$EX$360,(AN$3-1979)*4+AN$1+2,FALSE)+VLOOKUP("FL343061733.Q",Data!$A$3:$EX$360,(AN$3-1979)*4+AN$1+2,FALSE)+VLOOKUP("FL343063033.Q",Data!$A$3:$EX$360,(AN$3-1979)*4+AN$1+2,FALSE)+VLOOKUP("FL343064133.Q",Data!$A$3:$EX$360,(AN$3-1979)*4+AN$1+2,FALSE)</f>
        <v>15851541</v>
      </c>
      <c r="AO80" s="23">
        <f>VLOOKUP("FL314190005.Q",Data!$A$3:$EX$360,(AO$3-1979)*4+AO$1+2,FALSE)+VLOOKUP("FL343061733.Q",Data!$A$3:$EX$360,(AO$3-1979)*4+AO$1+2,FALSE)+VLOOKUP("FL343063033.Q",Data!$A$3:$EX$360,(AO$3-1979)*4+AO$1+2,FALSE)+VLOOKUP("FL343064133.Q",Data!$A$3:$EX$360,(AO$3-1979)*4+AO$1+2,FALSE)</f>
        <v>16642712</v>
      </c>
      <c r="AP80" s="23">
        <f>VLOOKUP("FL314190005.Q",Data!$A$3:$EX$360,(AP$3-1979)*4+AP$1+2,FALSE)+VLOOKUP("FL343061733.Q",Data!$A$3:$EX$360,(AP$3-1979)*4+AP$1+2,FALSE)+VLOOKUP("FL343063033.Q",Data!$A$3:$EX$360,(AP$3-1979)*4+AP$1+2,FALSE)+VLOOKUP("FL343064133.Q",Data!$A$3:$EX$360,(AP$3-1979)*4+AP$1+2,FALSE)</f>
        <v>17277511</v>
      </c>
      <c r="AQ80" s="23">
        <f>VLOOKUP("FL314190005.Q",Data!$A$3:$EX$360,(AQ$3-1979)*4+AQ$1+2,FALSE)+VLOOKUP("FL343061733.Q",Data!$A$3:$EX$360,(AQ$3-1979)*4+AQ$1+2,FALSE)+VLOOKUP("FL343063033.Q",Data!$A$3:$EX$360,(AQ$3-1979)*4+AQ$1+2,FALSE)+VLOOKUP("FL343064133.Q",Data!$A$3:$EX$360,(AQ$3-1979)*4+AQ$1+2,FALSE)+VLOOKUP("FL343073053.Q",Data!$A$3:$EX$360,(AQ$3-1979)*4+AQ$1+2,FALSE)</f>
        <v>18250850</v>
      </c>
    </row>
    <row r="81" spans="1:43">
      <c r="A81" s="4" t="s">
        <v>738</v>
      </c>
      <c r="B81" s="4" t="s">
        <v>736</v>
      </c>
      <c r="C81" s="4" t="str">
        <f>D56</f>
        <v>LIABILITIES &amp; NET WORTH</v>
      </c>
      <c r="D81" s="21" t="s">
        <v>3</v>
      </c>
      <c r="E81" s="22" t="s">
        <v>261</v>
      </c>
      <c r="F81" s="23">
        <f t="shared" ref="F81:AQ81" si="2">F54-F80</f>
        <v>-326200</v>
      </c>
      <c r="G81" s="23">
        <f t="shared" si="2"/>
        <v>-333582</v>
      </c>
      <c r="H81" s="23">
        <f t="shared" si="2"/>
        <v>-354057</v>
      </c>
      <c r="I81" s="23">
        <f t="shared" si="2"/>
        <v>-439126</v>
      </c>
      <c r="J81" s="23">
        <f t="shared" si="2"/>
        <v>-626905</v>
      </c>
      <c r="K81" s="23">
        <f t="shared" si="2"/>
        <v>-785328</v>
      </c>
      <c r="L81" s="23">
        <f t="shared" si="2"/>
        <v>-966539</v>
      </c>
      <c r="M81" s="23">
        <f t="shared" si="2"/>
        <v>-1205244</v>
      </c>
      <c r="N81" s="23">
        <f t="shared" si="2"/>
        <v>-1367603</v>
      </c>
      <c r="O81" s="23">
        <f t="shared" si="2"/>
        <v>-1531664</v>
      </c>
      <c r="P81" s="23">
        <f t="shared" si="2"/>
        <v>-1678153</v>
      </c>
      <c r="Q81" s="23">
        <f t="shared" si="2"/>
        <v>-1835387</v>
      </c>
      <c r="R81" s="23">
        <f t="shared" si="2"/>
        <v>-2063128</v>
      </c>
      <c r="S81" s="23">
        <f t="shared" si="2"/>
        <v>-2365464</v>
      </c>
      <c r="T81" s="23">
        <f t="shared" si="2"/>
        <v>-2662484</v>
      </c>
      <c r="U81" s="23">
        <f t="shared" si="2"/>
        <v>-2879632</v>
      </c>
      <c r="V81" s="23">
        <f t="shared" si="2"/>
        <v>-3051664</v>
      </c>
      <c r="W81" s="23">
        <f t="shared" si="2"/>
        <v>-3222745</v>
      </c>
      <c r="X81" s="23">
        <f t="shared" si="2"/>
        <v>-3236735</v>
      </c>
      <c r="Y81" s="23">
        <f t="shared" si="2"/>
        <v>-3210778</v>
      </c>
      <c r="Z81" s="23">
        <f t="shared" si="2"/>
        <v>-3078737</v>
      </c>
      <c r="AA81" s="23">
        <f t="shared" si="2"/>
        <v>-2882145</v>
      </c>
      <c r="AB81" s="23">
        <f t="shared" si="2"/>
        <v>-2818099</v>
      </c>
      <c r="AC81" s="23">
        <f t="shared" si="2"/>
        <v>-3032272</v>
      </c>
      <c r="AD81" s="23">
        <f t="shared" si="2"/>
        <v>-3498366</v>
      </c>
      <c r="AE81" s="23">
        <f t="shared" si="2"/>
        <v>-3903001</v>
      </c>
      <c r="AF81" s="23">
        <f t="shared" si="2"/>
        <v>-4177597</v>
      </c>
      <c r="AG81" s="23">
        <f t="shared" si="2"/>
        <v>-4336655</v>
      </c>
      <c r="AH81" s="23">
        <f t="shared" si="2"/>
        <v>-4520515</v>
      </c>
      <c r="AI81" s="23">
        <f t="shared" si="2"/>
        <v>-5002149</v>
      </c>
      <c r="AJ81" s="23">
        <f t="shared" si="2"/>
        <v>-6439154</v>
      </c>
      <c r="AK81" s="23">
        <f t="shared" si="2"/>
        <v>-7896140</v>
      </c>
      <c r="AL81" s="23">
        <f t="shared" si="2"/>
        <v>-9179718</v>
      </c>
      <c r="AM81" s="23">
        <f t="shared" si="2"/>
        <v>-10274047</v>
      </c>
      <c r="AN81" s="23">
        <f t="shared" si="2"/>
        <v>-11027642</v>
      </c>
      <c r="AO81" s="23">
        <f t="shared" si="2"/>
        <v>-11562040</v>
      </c>
      <c r="AP81" s="23">
        <f t="shared" si="2"/>
        <v>-12020641</v>
      </c>
      <c r="AQ81" s="23">
        <f t="shared" si="2"/>
        <v>-12672247</v>
      </c>
    </row>
    <row r="82" spans="1:43">
      <c r="B82" s="4" t="s">
        <v>737</v>
      </c>
      <c r="C82" s="4" t="str">
        <f>D56</f>
        <v>LIABILITIES &amp; NET WORTH</v>
      </c>
      <c r="D82" s="12" t="s">
        <v>649</v>
      </c>
      <c r="E82" s="13"/>
      <c r="F82" s="14"/>
      <c r="G82" s="14">
        <f t="shared" ref="G82:AQ82" si="3">G81+G80</f>
        <v>1075797</v>
      </c>
      <c r="H82" s="14">
        <f t="shared" si="3"/>
        <v>1178726</v>
      </c>
      <c r="I82" s="14">
        <f t="shared" si="3"/>
        <v>1281349</v>
      </c>
      <c r="J82" s="14">
        <f t="shared" si="3"/>
        <v>1360416</v>
      </c>
      <c r="K82" s="14">
        <f t="shared" si="3"/>
        <v>1433149</v>
      </c>
      <c r="L82" s="14">
        <f t="shared" si="3"/>
        <v>1519284</v>
      </c>
      <c r="M82" s="14">
        <f t="shared" si="3"/>
        <v>1601455</v>
      </c>
      <c r="N82" s="14">
        <f t="shared" si="3"/>
        <v>1665156</v>
      </c>
      <c r="O82" s="14">
        <f t="shared" si="3"/>
        <v>1735444</v>
      </c>
      <c r="P82" s="14">
        <f t="shared" si="3"/>
        <v>1811094</v>
      </c>
      <c r="Q82" s="14">
        <f t="shared" si="3"/>
        <v>1939747</v>
      </c>
      <c r="R82" s="14">
        <f t="shared" si="3"/>
        <v>2051438</v>
      </c>
      <c r="S82" s="14">
        <f t="shared" si="3"/>
        <v>2129089</v>
      </c>
      <c r="T82" s="14">
        <f t="shared" si="3"/>
        <v>2149798</v>
      </c>
      <c r="U82" s="14">
        <f t="shared" si="3"/>
        <v>2186575</v>
      </c>
      <c r="V82" s="14">
        <f t="shared" si="3"/>
        <v>2253309</v>
      </c>
      <c r="W82" s="14">
        <f t="shared" si="3"/>
        <v>2280973</v>
      </c>
      <c r="X82" s="14">
        <f t="shared" si="3"/>
        <v>2363310</v>
      </c>
      <c r="Y82" s="14">
        <f t="shared" si="3"/>
        <v>2404860</v>
      </c>
      <c r="Z82" s="14">
        <f t="shared" si="3"/>
        <v>2521633</v>
      </c>
      <c r="AA82" s="14">
        <f t="shared" si="3"/>
        <v>2576692</v>
      </c>
      <c r="AB82" s="14">
        <f t="shared" si="3"/>
        <v>2629382</v>
      </c>
      <c r="AC82" s="14">
        <f t="shared" si="3"/>
        <v>2713718</v>
      </c>
      <c r="AD82" s="14">
        <f t="shared" si="3"/>
        <v>2795342</v>
      </c>
      <c r="AE82" s="14">
        <f t="shared" si="3"/>
        <v>2902041</v>
      </c>
      <c r="AF82" s="14">
        <f t="shared" si="3"/>
        <v>3056894</v>
      </c>
      <c r="AG82" s="14">
        <f t="shared" si="3"/>
        <v>3253608</v>
      </c>
      <c r="AH82" s="14">
        <f t="shared" si="3"/>
        <v>3430342</v>
      </c>
      <c r="AI82" s="14">
        <f t="shared" si="3"/>
        <v>3866021</v>
      </c>
      <c r="AJ82" s="14">
        <f t="shared" si="3"/>
        <v>4286016</v>
      </c>
      <c r="AK82" s="14">
        <f t="shared" si="3"/>
        <v>4495432</v>
      </c>
      <c r="AL82" s="14">
        <f t="shared" si="3"/>
        <v>4471369</v>
      </c>
      <c r="AM82" s="14">
        <f t="shared" si="3"/>
        <v>4645101</v>
      </c>
      <c r="AN82" s="14">
        <f t="shared" si="3"/>
        <v>4823899</v>
      </c>
      <c r="AO82" s="14">
        <f t="shared" si="3"/>
        <v>5080672</v>
      </c>
      <c r="AP82" s="14">
        <f t="shared" si="3"/>
        <v>5256870</v>
      </c>
      <c r="AQ82" s="14">
        <f t="shared" si="3"/>
        <v>5578603</v>
      </c>
    </row>
    <row r="83" spans="1:43">
      <c r="A83" s="4" t="s">
        <v>740</v>
      </c>
      <c r="B83" s="4" t="s">
        <v>735</v>
      </c>
      <c r="D83" s="5" t="s">
        <v>254</v>
      </c>
    </row>
    <row r="84" spans="1:43">
      <c r="B84" s="4" t="s">
        <v>736</v>
      </c>
      <c r="C84" s="4" t="str">
        <f>D83</f>
        <v>Memo:</v>
      </c>
      <c r="D84" s="4" t="s">
        <v>631</v>
      </c>
      <c r="F84" s="4">
        <f t="shared" ref="F84:AQ84" si="4">F13+F15+F42</f>
        <v>0</v>
      </c>
      <c r="G84" s="11">
        <f t="shared" si="4"/>
        <v>0</v>
      </c>
      <c r="H84" s="11">
        <f t="shared" si="4"/>
        <v>0</v>
      </c>
      <c r="I84" s="11">
        <f t="shared" si="4"/>
        <v>0</v>
      </c>
      <c r="J84" s="11">
        <f t="shared" si="4"/>
        <v>0</v>
      </c>
      <c r="K84" s="11">
        <f t="shared" si="4"/>
        <v>0</v>
      </c>
      <c r="L84" s="11">
        <f t="shared" si="4"/>
        <v>0</v>
      </c>
      <c r="M84" s="11">
        <f t="shared" si="4"/>
        <v>0</v>
      </c>
      <c r="N84" s="11">
        <f t="shared" si="4"/>
        <v>0</v>
      </c>
      <c r="O84" s="11">
        <f t="shared" si="4"/>
        <v>0</v>
      </c>
      <c r="P84" s="11">
        <f t="shared" si="4"/>
        <v>0</v>
      </c>
      <c r="Q84" s="11">
        <f t="shared" si="4"/>
        <v>0</v>
      </c>
      <c r="R84" s="11">
        <f t="shared" si="4"/>
        <v>0</v>
      </c>
      <c r="S84" s="11">
        <f t="shared" si="4"/>
        <v>0</v>
      </c>
      <c r="T84" s="11">
        <f t="shared" si="4"/>
        <v>0</v>
      </c>
      <c r="U84" s="11">
        <f t="shared" si="4"/>
        <v>0</v>
      </c>
      <c r="V84" s="11">
        <f t="shared" si="4"/>
        <v>0</v>
      </c>
      <c r="W84" s="11">
        <f t="shared" si="4"/>
        <v>0</v>
      </c>
      <c r="X84" s="11">
        <f t="shared" si="4"/>
        <v>0</v>
      </c>
      <c r="Y84" s="11">
        <f t="shared" si="4"/>
        <v>0</v>
      </c>
      <c r="Z84" s="11">
        <f t="shared" si="4"/>
        <v>0</v>
      </c>
      <c r="AA84" s="11">
        <f t="shared" si="4"/>
        <v>0</v>
      </c>
      <c r="AB84" s="11">
        <f t="shared" si="4"/>
        <v>0</v>
      </c>
      <c r="AC84" s="11">
        <f t="shared" si="4"/>
        <v>1430</v>
      </c>
      <c r="AD84" s="11">
        <f t="shared" si="4"/>
        <v>20078</v>
      </c>
      <c r="AE84" s="11">
        <f t="shared" si="4"/>
        <v>21932</v>
      </c>
      <c r="AF84" s="11">
        <f t="shared" si="4"/>
        <v>23586</v>
      </c>
      <c r="AG84" s="11">
        <f t="shared" si="4"/>
        <v>23817</v>
      </c>
      <c r="AH84" s="11">
        <f t="shared" si="4"/>
        <v>25446</v>
      </c>
      <c r="AI84" s="11">
        <f t="shared" si="4"/>
        <v>19745</v>
      </c>
      <c r="AJ84" s="11">
        <f t="shared" si="4"/>
        <v>15830</v>
      </c>
      <c r="AK84" s="11">
        <f t="shared" si="4"/>
        <v>15141</v>
      </c>
      <c r="AL84" s="11">
        <f t="shared" si="4"/>
        <v>13916</v>
      </c>
      <c r="AM84" s="11">
        <f t="shared" si="4"/>
        <v>14727</v>
      </c>
      <c r="AN84" s="11">
        <f t="shared" si="4"/>
        <v>15027</v>
      </c>
      <c r="AO84" s="11">
        <f t="shared" si="4"/>
        <v>15100</v>
      </c>
      <c r="AP84" s="11">
        <f t="shared" si="4"/>
        <v>13959</v>
      </c>
      <c r="AQ84" s="4">
        <f t="shared" si="4"/>
        <v>13689</v>
      </c>
    </row>
    <row r="85" spans="1:43">
      <c r="B85" s="4" t="s">
        <v>736</v>
      </c>
      <c r="C85" s="4" t="str">
        <f>D83</f>
        <v>Memo:</v>
      </c>
      <c r="D85" s="4" t="s">
        <v>264</v>
      </c>
      <c r="E85" s="4" t="s">
        <v>263</v>
      </c>
      <c r="F85" s="4">
        <f>VLOOKUP("FL344190045.Q",Data!$A$3:$EX$360,(F$3-1979)*4+F$1+2,FALSE)+VLOOKUP("FL343073053.Q",Data!$A$3:$EX$360,(F$3-1979)*4+F$1+2,FALSE)</f>
        <v>594283</v>
      </c>
      <c r="G85" s="11">
        <f>VLOOKUP("FL344190045.Q",Data!$A$3:$EX$360,(G$3-1979)*4+G$1+2,FALSE)+VLOOKUP("FL343073053.Q",Data!$A$3:$EX$360,(G$3-1979)*4+G$1+2,FALSE)</f>
        <v>637898</v>
      </c>
      <c r="H85" s="11">
        <f>VLOOKUP("FL344190045.Q",Data!$A$3:$EX$360,(H$3-1979)*4+H$1+2,FALSE)+VLOOKUP("FL343073053.Q",Data!$A$3:$EX$360,(H$3-1979)*4+H$1+2,FALSE)</f>
        <v>683010</v>
      </c>
      <c r="I85" s="11">
        <f>VLOOKUP("FL344190045.Q",Data!$A$3:$EX$360,(I$3-1979)*4+I$1+2,FALSE)+VLOOKUP("FL343073053.Q",Data!$A$3:$EX$360,(I$3-1979)*4+I$1+2,FALSE)</f>
        <v>730790</v>
      </c>
      <c r="J85" s="11">
        <f>VLOOKUP("FL344190045.Q",Data!$A$3:$EX$360,(J$3-1979)*4+J$1+2,FALSE)+VLOOKUP("FL343073053.Q",Data!$A$3:$EX$360,(J$3-1979)*4+J$1+2,FALSE)</f>
        <v>779902</v>
      </c>
      <c r="K85" s="11">
        <f>VLOOKUP("FL344190045.Q",Data!$A$3:$EX$360,(K$3-1979)*4+K$1+2,FALSE)+VLOOKUP("FL343073053.Q",Data!$A$3:$EX$360,(K$3-1979)*4+K$1+2,FALSE)</f>
        <v>832753</v>
      </c>
      <c r="L85" s="11">
        <f>VLOOKUP("FL344190045.Q",Data!$A$3:$EX$360,(L$3-1979)*4+L$1+2,FALSE)+VLOOKUP("FL343073053.Q",Data!$A$3:$EX$360,(L$3-1979)*4+L$1+2,FALSE)</f>
        <v>889935</v>
      </c>
      <c r="M85" s="11">
        <f>VLOOKUP("FL344190045.Q",Data!$A$3:$EX$360,(M$3-1979)*4+M$1+2,FALSE)+VLOOKUP("FL343073053.Q",Data!$A$3:$EX$360,(M$3-1979)*4+M$1+2,FALSE)</f>
        <v>956435</v>
      </c>
      <c r="N85" s="11">
        <f>VLOOKUP("FL344190045.Q",Data!$A$3:$EX$360,(N$3-1979)*4+N$1+2,FALSE)+VLOOKUP("FL343073053.Q",Data!$A$3:$EX$360,(N$3-1979)*4+N$1+2,FALSE)</f>
        <v>1018958</v>
      </c>
      <c r="O85" s="11">
        <f>VLOOKUP("FL344190045.Q",Data!$A$3:$EX$360,(O$3-1979)*4+O$1+2,FALSE)+VLOOKUP("FL343073053.Q",Data!$A$3:$EX$360,(O$3-1979)*4+O$1+2,FALSE)</f>
        <v>1080166</v>
      </c>
      <c r="P85" s="11">
        <f>VLOOKUP("FL344190045.Q",Data!$A$3:$EX$360,(P$3-1979)*4+P$1+2,FALSE)+VLOOKUP("FL343073053.Q",Data!$A$3:$EX$360,(P$3-1979)*4+P$1+2,FALSE)</f>
        <v>1143803</v>
      </c>
      <c r="Q85" s="11">
        <f>VLOOKUP("FL344190045.Q",Data!$A$3:$EX$360,(Q$3-1979)*4+Q$1+2,FALSE)+VLOOKUP("FL343073053.Q",Data!$A$3:$EX$360,(Q$3-1979)*4+Q$1+2,FALSE)</f>
        <v>1208167</v>
      </c>
      <c r="R85" s="11">
        <f>VLOOKUP("FL344190045.Q",Data!$A$3:$EX$360,(R$3-1979)*4+R$1+2,FALSE)+VLOOKUP("FL343073053.Q",Data!$A$3:$EX$360,(R$3-1979)*4+R$1+2,FALSE)</f>
        <v>1274449</v>
      </c>
      <c r="S85" s="11">
        <f>VLOOKUP("FL344190045.Q",Data!$A$3:$EX$360,(S$3-1979)*4+S$1+2,FALSE)+VLOOKUP("FL343073053.Q",Data!$A$3:$EX$360,(S$3-1979)*4+S$1+2,FALSE)</f>
        <v>1344641</v>
      </c>
      <c r="T85" s="11">
        <f>VLOOKUP("FL344190045.Q",Data!$A$3:$EX$360,(T$3-1979)*4+T$1+2,FALSE)+VLOOKUP("FL343073053.Q",Data!$A$3:$EX$360,(T$3-1979)*4+T$1+2,FALSE)</f>
        <v>1412385</v>
      </c>
      <c r="U85" s="11">
        <f>VLOOKUP("FL344190045.Q",Data!$A$3:$EX$360,(U$3-1979)*4+U$1+2,FALSE)+VLOOKUP("FL343073053.Q",Data!$A$3:$EX$360,(U$3-1979)*4+U$1+2,FALSE)</f>
        <v>1479503</v>
      </c>
      <c r="V85" s="11">
        <f>VLOOKUP("FL344190045.Q",Data!$A$3:$EX$360,(V$3-1979)*4+V$1+2,FALSE)+VLOOKUP("FL343073053.Q",Data!$A$3:$EX$360,(V$3-1979)*4+V$1+2,FALSE)</f>
        <v>1547003</v>
      </c>
      <c r="W85" s="11">
        <f>VLOOKUP("FL344190045.Q",Data!$A$3:$EX$360,(W$3-1979)*4+W$1+2,FALSE)+VLOOKUP("FL343073053.Q",Data!$A$3:$EX$360,(W$3-1979)*4+W$1+2,FALSE)</f>
        <v>1613766</v>
      </c>
      <c r="X85" s="11">
        <f>VLOOKUP("FL344190045.Q",Data!$A$3:$EX$360,(X$3-1979)*4+X$1+2,FALSE)+VLOOKUP("FL343073053.Q",Data!$A$3:$EX$360,(X$3-1979)*4+X$1+2,FALSE)</f>
        <v>1680871</v>
      </c>
      <c r="Y85" s="11">
        <f>VLOOKUP("FL344190045.Q",Data!$A$3:$EX$360,(Y$3-1979)*4+Y$1+2,FALSE)+VLOOKUP("FL343073053.Q",Data!$A$3:$EX$360,(Y$3-1979)*4+Y$1+2,FALSE)</f>
        <v>1749772</v>
      </c>
      <c r="Z85" s="11">
        <f>VLOOKUP("FL344190045.Q",Data!$A$3:$EX$360,(Z$3-1979)*4+Z$1+2,FALSE)+VLOOKUP("FL343073053.Q",Data!$A$3:$EX$360,(Z$3-1979)*4+Z$1+2,FALSE)</f>
        <v>1820453</v>
      </c>
      <c r="AA85" s="11">
        <f>VLOOKUP("FL344190045.Q",Data!$A$3:$EX$360,(AA$3-1979)*4+AA$1+2,FALSE)+VLOOKUP("FL343073053.Q",Data!$A$3:$EX$360,(AA$3-1979)*4+AA$1+2,FALSE)</f>
        <v>1892569</v>
      </c>
      <c r="AB85" s="11">
        <f>VLOOKUP("FL344190045.Q",Data!$A$3:$EX$360,(AB$3-1979)*4+AB$1+2,FALSE)+VLOOKUP("FL343073053.Q",Data!$A$3:$EX$360,(AB$3-1979)*4+AB$1+2,FALSE)</f>
        <v>1966716</v>
      </c>
      <c r="AC85" s="11">
        <f>VLOOKUP("FL344190045.Q",Data!$A$3:$EX$360,(AC$3-1979)*4+AC$1+2,FALSE)+VLOOKUP("FL343073053.Q",Data!$A$3:$EX$360,(AC$3-1979)*4+AC$1+2,FALSE)</f>
        <v>2041703</v>
      </c>
      <c r="AD85" s="11">
        <f>VLOOKUP("FL344190045.Q",Data!$A$3:$EX$360,(AD$3-1979)*4+AD$1+2,FALSE)+VLOOKUP("FL343073053.Q",Data!$A$3:$EX$360,(AD$3-1979)*4+AD$1+2,FALSE)</f>
        <v>2141340</v>
      </c>
      <c r="AE85" s="11">
        <f>VLOOKUP("FL344190045.Q",Data!$A$3:$EX$360,(AE$3-1979)*4+AE$1+2,FALSE)+VLOOKUP("FL343073053.Q",Data!$A$3:$EX$360,(AE$3-1979)*4+AE$1+2,FALSE)</f>
        <v>2224094</v>
      </c>
      <c r="AF85" s="11">
        <f>VLOOKUP("FL344190045.Q",Data!$A$3:$EX$360,(AF$3-1979)*4+AF$1+2,FALSE)+VLOOKUP("FL343073053.Q",Data!$A$3:$EX$360,(AF$3-1979)*4+AF$1+2,FALSE)</f>
        <v>2309605</v>
      </c>
      <c r="AG85" s="11">
        <f>VLOOKUP("FL344190045.Q",Data!$A$3:$EX$360,(AG$3-1979)*4+AG$1+2,FALSE)+VLOOKUP("FL343073053.Q",Data!$A$3:$EX$360,(AG$3-1979)*4+AG$1+2,FALSE)</f>
        <v>2392263</v>
      </c>
      <c r="AH85" s="11">
        <f>VLOOKUP("FL344190045.Q",Data!$A$3:$EX$360,(AH$3-1979)*4+AH$1+2,FALSE)+VLOOKUP("FL343073053.Q",Data!$A$3:$EX$360,(AH$3-1979)*4+AH$1+2,FALSE)</f>
        <v>2474823</v>
      </c>
      <c r="AI85" s="11">
        <f>VLOOKUP("FL344190045.Q",Data!$A$3:$EX$360,(AI$3-1979)*4+AI$1+2,FALSE)+VLOOKUP("FL343073053.Q",Data!$A$3:$EX$360,(AI$3-1979)*4+AI$1+2,FALSE)</f>
        <v>2552284</v>
      </c>
      <c r="AJ85" s="11">
        <f>VLOOKUP("FL344190045.Q",Data!$A$3:$EX$360,(AJ$3-1979)*4+AJ$1+2,FALSE)+VLOOKUP("FL343073053.Q",Data!$A$3:$EX$360,(AJ$3-1979)*4+AJ$1+2,FALSE)</f>
        <v>2661621</v>
      </c>
      <c r="AK85" s="11">
        <f>VLOOKUP("FL344190045.Q",Data!$A$3:$EX$360,(AK$3-1979)*4+AK$1+2,FALSE)+VLOOKUP("FL343073053.Q",Data!$A$3:$EX$360,(AK$3-1979)*4+AK$1+2,FALSE)</f>
        <v>2840133</v>
      </c>
      <c r="AL85" s="11">
        <f>VLOOKUP("FL344190045.Q",Data!$A$3:$EX$360,(AL$3-1979)*4+AL$1+2,FALSE)+VLOOKUP("FL343073053.Q",Data!$A$3:$EX$360,(AL$3-1979)*4+AL$1+2,FALSE)</f>
        <v>2955410</v>
      </c>
      <c r="AM85" s="11">
        <f>VLOOKUP("FL344190045.Q",Data!$A$3:$EX$360,(AM$3-1979)*4+AM$1+2,FALSE)+VLOOKUP("FL343073053.Q",Data!$A$3:$EX$360,(AM$3-1979)*4+AM$1+2,FALSE)</f>
        <v>3044316</v>
      </c>
      <c r="AN85" s="11">
        <f>VLOOKUP("FL344190045.Q",Data!$A$3:$EX$360,(AN$3-1979)*4+AN$1+2,FALSE)+VLOOKUP("FL343073053.Q",Data!$A$3:$EX$360,(AN$3-1979)*4+AN$1+2,FALSE)</f>
        <v>3247938</v>
      </c>
      <c r="AO85" s="11">
        <f>VLOOKUP("FL344190045.Q",Data!$A$3:$EX$360,(AO$3-1979)*4+AO$1+2,FALSE)+VLOOKUP("FL343073053.Q",Data!$A$3:$EX$360,(AO$3-1979)*4+AO$1+2,FALSE)</f>
        <v>3221313</v>
      </c>
      <c r="AP85" s="11">
        <f>VLOOKUP("FL344190045.Q",Data!$A$3:$EX$360,(AP$3-1979)*4+AP$1+2,FALSE)+VLOOKUP("FL343073053.Q",Data!$A$3:$EX$360,(AP$3-1979)*4+AP$1+2,FALSE)</f>
        <v>3509985</v>
      </c>
      <c r="AQ85" s="4">
        <f>VLOOKUP("FL344190045.Q",Data!$A$3:$EX$360,(AQ$3-1979)*4+AQ$1+2,FALSE)+VLOOKUP("FL343073053.Q",Data!$A$3:$EX$360,(AQ$3-1979)*4+AQ$1+2,FALSE)</f>
        <v>3404205</v>
      </c>
    </row>
    <row r="86" spans="1:43">
      <c r="B86" s="4" t="s">
        <v>736</v>
      </c>
      <c r="C86" s="4" t="str">
        <f>D83</f>
        <v>Memo:</v>
      </c>
      <c r="D86" s="4" t="s">
        <v>265</v>
      </c>
      <c r="E86" s="4" t="s">
        <v>266</v>
      </c>
      <c r="F86" s="4">
        <f t="shared" ref="F86:AQ86" si="5">F81+F85-F79</f>
        <v>268083</v>
      </c>
      <c r="G86" s="11">
        <f t="shared" si="5"/>
        <v>304316</v>
      </c>
      <c r="H86" s="11">
        <f t="shared" si="5"/>
        <v>328953</v>
      </c>
      <c r="I86" s="11">
        <f t="shared" si="5"/>
        <v>291664</v>
      </c>
      <c r="J86" s="11">
        <f t="shared" si="5"/>
        <v>152997</v>
      </c>
      <c r="K86" s="11">
        <f t="shared" si="5"/>
        <v>47425</v>
      </c>
      <c r="L86" s="11">
        <f t="shared" si="5"/>
        <v>-76604</v>
      </c>
      <c r="M86" s="11">
        <f t="shared" si="5"/>
        <v>-248809</v>
      </c>
      <c r="N86" s="11">
        <f t="shared" si="5"/>
        <v>-348645</v>
      </c>
      <c r="O86" s="11">
        <f t="shared" si="5"/>
        <v>-451498</v>
      </c>
      <c r="P86" s="11">
        <f t="shared" si="5"/>
        <v>-534350</v>
      </c>
      <c r="Q86" s="11">
        <f t="shared" si="5"/>
        <v>-627220</v>
      </c>
      <c r="R86" s="11">
        <f t="shared" si="5"/>
        <v>-788679</v>
      </c>
      <c r="S86" s="11">
        <f t="shared" si="5"/>
        <v>-1020823</v>
      </c>
      <c r="T86" s="11">
        <f t="shared" si="5"/>
        <v>-1250099</v>
      </c>
      <c r="U86" s="11">
        <f t="shared" si="5"/>
        <v>-1400129</v>
      </c>
      <c r="V86" s="11">
        <f t="shared" si="5"/>
        <v>-1504661</v>
      </c>
      <c r="W86" s="11">
        <f t="shared" si="5"/>
        <v>-1608979</v>
      </c>
      <c r="X86" s="11">
        <f t="shared" si="5"/>
        <v>-1555864</v>
      </c>
      <c r="Y86" s="11">
        <f t="shared" si="5"/>
        <v>-1461006</v>
      </c>
      <c r="Z86" s="11">
        <f t="shared" si="5"/>
        <v>-1258284</v>
      </c>
      <c r="AA86" s="11">
        <f t="shared" si="5"/>
        <v>-989576</v>
      </c>
      <c r="AB86" s="11">
        <f t="shared" si="5"/>
        <v>-851383</v>
      </c>
      <c r="AC86" s="11">
        <f t="shared" si="5"/>
        <v>-991999</v>
      </c>
      <c r="AD86" s="11">
        <f t="shared" si="5"/>
        <v>-1377104</v>
      </c>
      <c r="AE86" s="11">
        <f t="shared" si="5"/>
        <v>-1700839</v>
      </c>
      <c r="AF86" s="11">
        <f t="shared" si="5"/>
        <v>-1891578</v>
      </c>
      <c r="AG86" s="11">
        <f t="shared" si="5"/>
        <v>-1968209</v>
      </c>
      <c r="AH86" s="11">
        <f t="shared" si="5"/>
        <v>-2071138</v>
      </c>
      <c r="AI86" s="11">
        <f t="shared" si="5"/>
        <v>-2469610</v>
      </c>
      <c r="AJ86" s="11">
        <f t="shared" si="5"/>
        <v>-3793363</v>
      </c>
      <c r="AK86" s="11">
        <f t="shared" si="5"/>
        <v>-5071148</v>
      </c>
      <c r="AL86" s="11">
        <f t="shared" si="5"/>
        <v>-6238224</v>
      </c>
      <c r="AM86" s="11">
        <f t="shared" si="5"/>
        <v>-7244458</v>
      </c>
      <c r="AN86" s="11">
        <f t="shared" si="5"/>
        <v>-7794731</v>
      </c>
      <c r="AO86" s="11">
        <f t="shared" si="5"/>
        <v>-8355827</v>
      </c>
      <c r="AP86" s="11">
        <f t="shared" si="5"/>
        <v>-8524615</v>
      </c>
      <c r="AQ86" s="4">
        <f t="shared" si="5"/>
        <v>-9281731</v>
      </c>
    </row>
    <row r="88" spans="1:43">
      <c r="A88" s="4" t="s">
        <v>740</v>
      </c>
      <c r="B88" s="4" t="s">
        <v>735</v>
      </c>
      <c r="D88" s="4" t="s">
        <v>408</v>
      </c>
    </row>
    <row r="89" spans="1:43">
      <c r="B89" s="4" t="s">
        <v>741</v>
      </c>
      <c r="C89" s="4" t="str">
        <f>D88</f>
        <v>Note: Treasury Securities Held by the Public is Approximate to Treasury Department's Debt Held by the Public</v>
      </c>
      <c r="D89" s="4" t="s">
        <v>409</v>
      </c>
    </row>
    <row r="90" spans="1:43">
      <c r="B90" s="4" t="s">
        <v>736</v>
      </c>
      <c r="C90" s="4" t="str">
        <f>D88</f>
        <v>Note: Treasury Securities Held by the Public is Approximate to Treasury Department's Debt Held by the Public</v>
      </c>
      <c r="D90" s="4" t="s">
        <v>717</v>
      </c>
      <c r="E90" s="4" t="s">
        <v>149</v>
      </c>
      <c r="F90" s="4">
        <f>VLOOKUP($E90,Data!$A$3:$EX$360,(F$3-1979)*4+F$1+2,FALSE)</f>
        <v>90086</v>
      </c>
      <c r="G90" s="4">
        <f>VLOOKUP($E90,Data!$A$3:$EX$360,(G$3-1979)*4+G$1+2,FALSE)</f>
        <v>87987</v>
      </c>
      <c r="H90" s="4">
        <f>VLOOKUP($E90,Data!$A$3:$EX$360,(H$3-1979)*4+H$1+2,FALSE)</f>
        <v>106929</v>
      </c>
      <c r="I90" s="4">
        <f>VLOOKUP($E90,Data!$A$3:$EX$360,(I$3-1979)*4+I$1+2,FALSE)</f>
        <v>122791</v>
      </c>
      <c r="J90" s="4">
        <f>VLOOKUP($E90,Data!$A$3:$EX$360,(J$3-1979)*4+J$1+2,FALSE)</f>
        <v>142844</v>
      </c>
      <c r="K90" s="4">
        <f>VLOOKUP($E90,Data!$A$3:$EX$360,(K$3-1979)*4+K$1+2,FALSE)</f>
        <v>161925</v>
      </c>
      <c r="L90" s="4">
        <f>VLOOKUP($E90,Data!$A$3:$EX$360,(L$3-1979)*4+L$1+2,FALSE)</f>
        <v>196949</v>
      </c>
      <c r="M90" s="4">
        <f>VLOOKUP($E90,Data!$A$3:$EX$360,(M$3-1979)*4+M$1+2,FALSE)</f>
        <v>292579</v>
      </c>
      <c r="N90" s="4">
        <f>VLOOKUP($E90,Data!$A$3:$EX$360,(N$3-1979)*4+N$1+2,FALSE)</f>
        <v>352819</v>
      </c>
      <c r="O90" s="4">
        <f>VLOOKUP($E90,Data!$A$3:$EX$360,(O$3-1979)*4+O$1+2,FALSE)</f>
        <v>355855</v>
      </c>
      <c r="P90" s="4">
        <f>VLOOKUP($E90,Data!$A$3:$EX$360,(P$3-1979)*4+P$1+2,FALSE)</f>
        <v>359807</v>
      </c>
      <c r="Q90" s="4">
        <f>VLOOKUP($E90,Data!$A$3:$EX$360,(Q$3-1979)*4+Q$1+2,FALSE)</f>
        <v>407261</v>
      </c>
      <c r="R90" s="4">
        <f>VLOOKUP($E90,Data!$A$3:$EX$360,(R$3-1979)*4+R$1+2,FALSE)</f>
        <v>430235</v>
      </c>
      <c r="S90" s="4">
        <f>VLOOKUP($E90,Data!$A$3:$EX$360,(S$3-1979)*4+S$1+2,FALSE)</f>
        <v>429310</v>
      </c>
      <c r="T90" s="4">
        <f>VLOOKUP($E90,Data!$A$3:$EX$360,(T$3-1979)*4+T$1+2,FALSE)</f>
        <v>433979</v>
      </c>
      <c r="U90" s="4">
        <f>VLOOKUP($E90,Data!$A$3:$EX$360,(U$3-1979)*4+U$1+2,FALSE)</f>
        <v>398154</v>
      </c>
      <c r="V90" s="4">
        <f>VLOOKUP($E90,Data!$A$3:$EX$360,(V$3-1979)*4+V$1+2,FALSE)</f>
        <v>304289</v>
      </c>
      <c r="W90" s="4">
        <f>VLOOKUP($E90,Data!$A$3:$EX$360,(W$3-1979)*4+W$1+2,FALSE)</f>
        <v>263745</v>
      </c>
      <c r="X90" s="4">
        <f>VLOOKUP($E90,Data!$A$3:$EX$360,(X$3-1979)*4+X$1+2,FALSE)</f>
        <v>235205</v>
      </c>
      <c r="Y90" s="4">
        <f>VLOOKUP($E90,Data!$A$3:$EX$360,(Y$3-1979)*4+Y$1+2,FALSE)</f>
        <v>271846</v>
      </c>
      <c r="Z90" s="4">
        <f>VLOOKUP($E90,Data!$A$3:$EX$360,(Z$3-1979)*4+Z$1+2,FALSE)</f>
        <v>299230</v>
      </c>
      <c r="AA90" s="4">
        <f>VLOOKUP($E90,Data!$A$3:$EX$360,(AA$3-1979)*4+AA$1+2,FALSE)</f>
        <v>307862</v>
      </c>
      <c r="AB90" s="4">
        <f>VLOOKUP($E90,Data!$A$3:$EX$360,(AB$3-1979)*4+AB$1+2,FALSE)</f>
        <v>321165</v>
      </c>
      <c r="AC90" s="4">
        <f>VLOOKUP($E90,Data!$A$3:$EX$360,(AC$3-1979)*4+AC$1+2,FALSE)</f>
        <v>338576</v>
      </c>
      <c r="AD90" s="4">
        <f>VLOOKUP($E90,Data!$A$3:$EX$360,(AD$3-1979)*4+AD$1+2,FALSE)</f>
        <v>356067</v>
      </c>
      <c r="AE90" s="4">
        <f>VLOOKUP($E90,Data!$A$3:$EX$360,(AE$3-1979)*4+AE$1+2,FALSE)</f>
        <v>392476</v>
      </c>
      <c r="AF90" s="4">
        <f>VLOOKUP($E90,Data!$A$3:$EX$360,(AF$3-1979)*4+AF$1+2,FALSE)</f>
        <v>493600</v>
      </c>
      <c r="AG90" s="4">
        <f>VLOOKUP($E90,Data!$A$3:$EX$360,(AG$3-1979)*4+AG$1+2,FALSE)</f>
        <v>542253</v>
      </c>
      <c r="AH90" s="4">
        <f>VLOOKUP($E90,Data!$A$3:$EX$360,(AH$3-1979)*4+AH$1+2,FALSE)</f>
        <v>643737</v>
      </c>
      <c r="AI90" s="4">
        <f>VLOOKUP($E90,Data!$A$3:$EX$360,(AI$3-1979)*4+AI$1+2,FALSE)</f>
        <v>613583</v>
      </c>
      <c r="AJ90" s="4">
        <f>VLOOKUP($E90,Data!$A$3:$EX$360,(AJ$3-1979)*4+AJ$1+2,FALSE)</f>
        <v>583853</v>
      </c>
      <c r="AK90" s="4">
        <f>VLOOKUP($E90,Data!$A$3:$EX$360,(AK$3-1979)*4+AK$1+2,FALSE)</f>
        <v>585616</v>
      </c>
      <c r="AL90" s="4">
        <f>VLOOKUP($E90,Data!$A$3:$EX$360,(AL$3-1979)*4+AL$1+2,FALSE)</f>
        <v>557921</v>
      </c>
      <c r="AM90" s="4">
        <f>VLOOKUP($E90,Data!$A$3:$EX$360,(AM$3-1979)*4+AM$1+2,FALSE)</f>
        <v>593681</v>
      </c>
      <c r="AN90" s="4">
        <f>VLOOKUP($E90,Data!$A$3:$EX$360,(AN$3-1979)*4+AN$1+2,FALSE)</f>
        <v>584137</v>
      </c>
      <c r="AO90" s="4">
        <f>VLOOKUP($E90,Data!$A$3:$EX$360,(AO$3-1979)*4+AO$1+2,FALSE)</f>
        <v>601570</v>
      </c>
      <c r="AP90" s="4">
        <f>VLOOKUP($E90,Data!$A$3:$EX$360,(AP$3-1979)*4+AP$1+2,FALSE)</f>
        <v>643629</v>
      </c>
      <c r="AQ90" s="4">
        <f>VLOOKUP($E90,Data!$A$3:$EX$360,(AQ$3-1979)*4+AQ$1+2,FALSE)</f>
        <v>712953</v>
      </c>
    </row>
    <row r="91" spans="1:43">
      <c r="B91" s="4" t="s">
        <v>736</v>
      </c>
      <c r="C91" s="4" t="str">
        <f>D88</f>
        <v>Note: Treasury Securities Held by the Public is Approximate to Treasury Department's Debt Held by the Public</v>
      </c>
      <c r="D91" s="4" t="s">
        <v>718</v>
      </c>
      <c r="E91" s="4" t="s">
        <v>299</v>
      </c>
      <c r="F91" s="4">
        <f>VLOOKUP($E91,Data!$A$3:$EX$360,(F$3-1979)*4+F$1+2,FALSE)</f>
        <v>13287</v>
      </c>
      <c r="G91" s="4">
        <f>VLOOKUP($E91,Data!$A$3:$EX$360,(G$3-1979)*4+G$1+2,FALSE)</f>
        <v>19999</v>
      </c>
      <c r="H91" s="4">
        <f>VLOOKUP($E91,Data!$A$3:$EX$360,(H$3-1979)*4+H$1+2,FALSE)</f>
        <v>25215</v>
      </c>
      <c r="I91" s="4">
        <f>VLOOKUP($E91,Data!$A$3:$EX$360,(I$3-1979)*4+I$1+2,FALSE)</f>
        <v>35849</v>
      </c>
      <c r="J91" s="4">
        <f>VLOOKUP($E91,Data!$A$3:$EX$360,(J$3-1979)*4+J$1+2,FALSE)</f>
        <v>46278</v>
      </c>
      <c r="K91" s="4">
        <f>VLOOKUP($E91,Data!$A$3:$EX$360,(K$3-1979)*4+K$1+2,FALSE)</f>
        <v>64331</v>
      </c>
      <c r="L91" s="4">
        <f>VLOOKUP($E91,Data!$A$3:$EX$360,(L$3-1979)*4+L$1+2,FALSE)</f>
        <v>79910</v>
      </c>
      <c r="M91" s="4">
        <f>VLOOKUP($E91,Data!$A$3:$EX$360,(M$3-1979)*4+M$1+2,FALSE)</f>
        <v>104604</v>
      </c>
      <c r="N91" s="4">
        <f>VLOOKUP($E91,Data!$A$3:$EX$360,(N$3-1979)*4+N$1+2,FALSE)</f>
        <v>135414</v>
      </c>
      <c r="O91" s="4">
        <f>VLOOKUP($E91,Data!$A$3:$EX$360,(O$3-1979)*4+O$1+2,FALSE)</f>
        <v>148740</v>
      </c>
      <c r="P91" s="4">
        <f>VLOOKUP($E91,Data!$A$3:$EX$360,(P$3-1979)*4+P$1+2,FALSE)</f>
        <v>153198</v>
      </c>
      <c r="Q91" s="4">
        <f>VLOOKUP($E91,Data!$A$3:$EX$360,(Q$3-1979)*4+Q$1+2,FALSE)</f>
        <v>170147</v>
      </c>
      <c r="R91" s="4">
        <f>VLOOKUP($E91,Data!$A$3:$EX$360,(R$3-1979)*4+R$1+2,FALSE)</f>
        <v>163948</v>
      </c>
      <c r="S91" s="4">
        <f>VLOOKUP($E91,Data!$A$3:$EX$360,(S$3-1979)*4+S$1+2,FALSE)</f>
        <v>197677</v>
      </c>
      <c r="T91" s="4">
        <f>VLOOKUP($E91,Data!$A$3:$EX$360,(T$3-1979)*4+T$1+2,FALSE)</f>
        <v>221833</v>
      </c>
      <c r="U91" s="4">
        <f>VLOOKUP($E91,Data!$A$3:$EX$360,(U$3-1979)*4+U$1+2,FALSE)</f>
        <v>217370</v>
      </c>
      <c r="V91" s="4">
        <f>VLOOKUP($E91,Data!$A$3:$EX$360,(V$3-1979)*4+V$1+2,FALSE)</f>
        <v>211282</v>
      </c>
      <c r="W91" s="4">
        <f>VLOOKUP($E91,Data!$A$3:$EX$360,(W$3-1979)*4+W$1+2,FALSE)</f>
        <v>213439</v>
      </c>
      <c r="X91" s="4">
        <f>VLOOKUP($E91,Data!$A$3:$EX$360,(X$3-1979)*4+X$1+2,FALSE)</f>
        <v>223531</v>
      </c>
      <c r="Y91" s="4">
        <f>VLOOKUP($E91,Data!$A$3:$EX$360,(Y$3-1979)*4+Y$1+2,FALSE)</f>
        <v>207823</v>
      </c>
      <c r="Z91" s="4">
        <f>VLOOKUP($E91,Data!$A$3:$EX$360,(Z$3-1979)*4+Z$1+2,FALSE)</f>
        <v>204790</v>
      </c>
      <c r="AA91" s="4">
        <f>VLOOKUP($E91,Data!$A$3:$EX$360,(AA$3-1979)*4+AA$1+2,FALSE)</f>
        <v>185471</v>
      </c>
      <c r="AB91" s="4">
        <f>VLOOKUP($E91,Data!$A$3:$EX$360,(AB$3-1979)*4+AB$1+2,FALSE)</f>
        <v>166813</v>
      </c>
      <c r="AC91" s="4">
        <f>VLOOKUP($E91,Data!$A$3:$EX$360,(AC$3-1979)*4+AC$1+2,FALSE)</f>
        <v>156284</v>
      </c>
      <c r="AD91" s="4">
        <f>VLOOKUP($E91,Data!$A$3:$EX$360,(AD$3-1979)*4+AD$1+2,FALSE)</f>
        <v>155486</v>
      </c>
      <c r="AE91" s="4">
        <f>VLOOKUP($E91,Data!$A$3:$EX$360,(AE$3-1979)*4+AE$1+2,FALSE)</f>
        <v>139774</v>
      </c>
      <c r="AF91" s="4">
        <f>VLOOKUP($E91,Data!$A$3:$EX$360,(AF$3-1979)*4+AF$1+2,FALSE)</f>
        <v>159742</v>
      </c>
      <c r="AG91" s="4">
        <f>VLOOKUP($E91,Data!$A$3:$EX$360,(AG$3-1979)*4+AG$1+2,FALSE)</f>
        <v>145818</v>
      </c>
      <c r="AH91" s="4">
        <f>VLOOKUP($E91,Data!$A$3:$EX$360,(AH$3-1979)*4+AH$1+2,FALSE)</f>
        <v>149118</v>
      </c>
      <c r="AI91" s="4">
        <f>VLOOKUP($E91,Data!$A$3:$EX$360,(AI$3-1979)*4+AI$1+2,FALSE)</f>
        <v>134215</v>
      </c>
      <c r="AJ91" s="4">
        <f>VLOOKUP($E91,Data!$A$3:$EX$360,(AJ$3-1979)*4+AJ$1+2,FALSE)</f>
        <v>139603</v>
      </c>
      <c r="AK91" s="4">
        <f>VLOOKUP($E91,Data!$A$3:$EX$360,(AK$3-1979)*4+AK$1+2,FALSE)</f>
        <v>145189</v>
      </c>
      <c r="AL91" s="4">
        <f>VLOOKUP($E91,Data!$A$3:$EX$360,(AL$3-1979)*4+AL$1+2,FALSE)</f>
        <v>155657</v>
      </c>
      <c r="AM91" s="4">
        <f>VLOOKUP($E91,Data!$A$3:$EX$360,(AM$3-1979)*4+AM$1+2,FALSE)</f>
        <v>171422</v>
      </c>
      <c r="AN91" s="4">
        <f>VLOOKUP($E91,Data!$A$3:$EX$360,(AN$3-1979)*4+AN$1+2,FALSE)</f>
        <v>182788</v>
      </c>
      <c r="AO91" s="4">
        <f>VLOOKUP($E91,Data!$A$3:$EX$360,(AO$3-1979)*4+AO$1+2,FALSE)</f>
        <v>187149</v>
      </c>
      <c r="AP91" s="4">
        <f>VLOOKUP($E91,Data!$A$3:$EX$360,(AP$3-1979)*4+AP$1+2,FALSE)</f>
        <v>173523</v>
      </c>
      <c r="AQ91" s="4">
        <f>VLOOKUP($E91,Data!$A$3:$EX$360,(AQ$3-1979)*4+AQ$1+2,FALSE)</f>
        <v>186359</v>
      </c>
    </row>
  </sheetData>
  <mergeCells count="1">
    <mergeCell ref="G2:A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3"/>
  <sheetViews>
    <sheetView workbookViewId="0">
      <selection activeCell="E38" sqref="E38"/>
    </sheetView>
  </sheetViews>
  <sheetFormatPr baseColWidth="10" defaultColWidth="9.1640625" defaultRowHeight="13" outlineLevelRow="2" outlineLevelCol="1" x14ac:dyDescent="0"/>
  <cols>
    <col min="1" max="4" width="9.1640625" style="4" customWidth="1"/>
    <col min="5" max="5" width="9.1640625" style="4"/>
    <col min="6" max="6" width="60" style="4" customWidth="1"/>
    <col min="7" max="7" width="16.66406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lapsed="1"/>
    <col min="30" max="33" width="9.1640625" style="4" customWidth="1" outlineLevel="1"/>
    <col min="34" max="34" width="10.1640625" style="4" bestFit="1" customWidth="1" collapsed="1"/>
    <col min="35" max="38" width="9.1640625" style="4" customWidth="1" outlineLevel="1"/>
    <col min="39" max="39" width="10.1640625" style="4" bestFit="1" customWidth="1" collapsed="1"/>
    <col min="40" max="45" width="10.1640625" style="4" bestFit="1" customWidth="1"/>
    <col min="46" max="16384" width="9.1640625" style="4"/>
  </cols>
  <sheetData>
    <row r="1" spans="1:45">
      <c r="A1" s="4" t="s">
        <v>743</v>
      </c>
      <c r="B1" s="4" t="s">
        <v>742</v>
      </c>
      <c r="C1" s="4" t="s">
        <v>733</v>
      </c>
      <c r="D1" s="4" t="s">
        <v>732</v>
      </c>
      <c r="E1" s="4" t="s">
        <v>730</v>
      </c>
      <c r="F1" s="4" t="s">
        <v>731</v>
      </c>
      <c r="G1" s="4" t="s">
        <v>734</v>
      </c>
      <c r="H1" s="3">
        <v>2</v>
      </c>
      <c r="I1" s="4">
        <f>H1</f>
        <v>2</v>
      </c>
      <c r="J1" s="4">
        <f t="shared" ref="J1:AS1" si="0">I1</f>
        <v>2</v>
      </c>
      <c r="K1" s="4">
        <f t="shared" si="0"/>
        <v>2</v>
      </c>
      <c r="L1" s="4">
        <f t="shared" si="0"/>
        <v>2</v>
      </c>
      <c r="M1" s="4">
        <f t="shared" si="0"/>
        <v>2</v>
      </c>
      <c r="N1" s="4">
        <f t="shared" si="0"/>
        <v>2</v>
      </c>
      <c r="O1" s="4">
        <f t="shared" si="0"/>
        <v>2</v>
      </c>
      <c r="P1" s="4">
        <f t="shared" si="0"/>
        <v>2</v>
      </c>
      <c r="Q1" s="4">
        <f t="shared" si="0"/>
        <v>2</v>
      </c>
      <c r="R1" s="4">
        <f t="shared" si="0"/>
        <v>2</v>
      </c>
      <c r="S1" s="4">
        <f t="shared" si="0"/>
        <v>2</v>
      </c>
      <c r="T1" s="4">
        <f t="shared" si="0"/>
        <v>2</v>
      </c>
      <c r="U1" s="4">
        <f t="shared" si="0"/>
        <v>2</v>
      </c>
      <c r="V1" s="4">
        <f t="shared" si="0"/>
        <v>2</v>
      </c>
      <c r="W1" s="4">
        <f t="shared" si="0"/>
        <v>2</v>
      </c>
      <c r="X1" s="4">
        <f t="shared" si="0"/>
        <v>2</v>
      </c>
      <c r="Y1" s="4">
        <f t="shared" si="0"/>
        <v>2</v>
      </c>
      <c r="Z1" s="4">
        <f t="shared" si="0"/>
        <v>2</v>
      </c>
      <c r="AA1" s="4">
        <f t="shared" si="0"/>
        <v>2</v>
      </c>
      <c r="AB1" s="4">
        <f t="shared" si="0"/>
        <v>2</v>
      </c>
      <c r="AC1" s="4">
        <f t="shared" si="0"/>
        <v>2</v>
      </c>
      <c r="AD1" s="4">
        <f t="shared" si="0"/>
        <v>2</v>
      </c>
      <c r="AE1" s="4">
        <f t="shared" si="0"/>
        <v>2</v>
      </c>
      <c r="AF1" s="4">
        <f t="shared" si="0"/>
        <v>2</v>
      </c>
      <c r="AG1" s="4">
        <f t="shared" si="0"/>
        <v>2</v>
      </c>
      <c r="AH1" s="4">
        <f t="shared" si="0"/>
        <v>2</v>
      </c>
      <c r="AI1" s="4">
        <f t="shared" si="0"/>
        <v>2</v>
      </c>
      <c r="AJ1" s="4">
        <f t="shared" si="0"/>
        <v>2</v>
      </c>
      <c r="AK1" s="4">
        <f t="shared" si="0"/>
        <v>2</v>
      </c>
      <c r="AL1" s="4">
        <f t="shared" si="0"/>
        <v>2</v>
      </c>
      <c r="AM1" s="4">
        <f t="shared" si="0"/>
        <v>2</v>
      </c>
      <c r="AN1" s="4">
        <f t="shared" si="0"/>
        <v>2</v>
      </c>
      <c r="AO1" s="4">
        <f t="shared" si="0"/>
        <v>2</v>
      </c>
      <c r="AP1" s="4">
        <f t="shared" si="0"/>
        <v>2</v>
      </c>
      <c r="AQ1" s="4">
        <f t="shared" si="0"/>
        <v>2</v>
      </c>
      <c r="AR1" s="4">
        <f t="shared" si="0"/>
        <v>2</v>
      </c>
      <c r="AS1" s="4">
        <f t="shared" si="0"/>
        <v>2</v>
      </c>
    </row>
    <row r="2" spans="1:45">
      <c r="F2" s="2"/>
      <c r="G2" s="2"/>
      <c r="H2" s="2"/>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75"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c r="C5" s="4" t="s">
        <v>739</v>
      </c>
      <c r="D5" s="4" t="s">
        <v>735</v>
      </c>
      <c r="F5" s="28" t="s">
        <v>645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outlineLevel="1">
      <c r="D6" s="4" t="s">
        <v>736</v>
      </c>
      <c r="E6" s="4" t="str">
        <f>F33</f>
        <v>Financial Assets</v>
      </c>
      <c r="F6" s="7" t="s">
        <v>30</v>
      </c>
      <c r="G6" s="4" t="s">
        <v>144</v>
      </c>
      <c r="H6" s="4">
        <f>VLOOKUP($G6,Data!$A$3:$EX$360,(H$3-1979)*4+H$1+2,FALSE)</f>
        <v>12066</v>
      </c>
      <c r="I6" s="11">
        <f>VLOOKUP($G6,Data!$A$3:$EX$360,(I$3-1979)*4+I$1+2,FALSE)</f>
        <v>11979</v>
      </c>
      <c r="J6" s="11">
        <f>VLOOKUP($G6,Data!$A$3:$EX$360,(J$3-1979)*4+J$1+2,FALSE)</f>
        <v>10806</v>
      </c>
      <c r="K6" s="11">
        <f>VLOOKUP($G6,Data!$A$3:$EX$360,(K$3-1979)*4+K$1+2,FALSE)</f>
        <v>10008</v>
      </c>
      <c r="L6" s="11">
        <f>VLOOKUP($G6,Data!$A$3:$EX$360,(L$3-1979)*4+L$1+2,FALSE)</f>
        <v>9317</v>
      </c>
      <c r="M6" s="11">
        <f>VLOOKUP($G6,Data!$A$3:$EX$360,(M$3-1979)*4+M$1+2,FALSE)</f>
        <v>12940</v>
      </c>
      <c r="N6" s="11">
        <f>VLOOKUP($G6,Data!$A$3:$EX$360,(N$3-1979)*4+N$1+2,FALSE)</f>
        <v>14109</v>
      </c>
      <c r="O6" s="11">
        <f>VLOOKUP($G6,Data!$A$3:$EX$360,(O$3-1979)*4+O$1+2,FALSE)</f>
        <v>18099</v>
      </c>
      <c r="P6" s="11">
        <f>VLOOKUP($G6,Data!$A$3:$EX$360,(P$3-1979)*4+P$1+2,FALSE)</f>
        <v>15650</v>
      </c>
      <c r="Q6" s="11">
        <f>VLOOKUP($G6,Data!$A$3:$EX$360,(Q$3-1979)*4+Q$1+2,FALSE)</f>
        <v>23229</v>
      </c>
      <c r="R6" s="11">
        <f>VLOOKUP($G6,Data!$A$3:$EX$360,(R$3-1979)*4+R$1+2,FALSE)</f>
        <v>23257</v>
      </c>
      <c r="S6" s="11">
        <f>VLOOKUP($G6,Data!$A$3:$EX$360,(S$3-1979)*4+S$1+2,FALSE)</f>
        <v>23595</v>
      </c>
      <c r="T6" s="11">
        <f>VLOOKUP($G6,Data!$A$3:$EX$360,(T$3-1979)*4+T$1+2,FALSE)</f>
        <v>25506</v>
      </c>
      <c r="U6" s="11">
        <f>VLOOKUP($G6,Data!$A$3:$EX$360,(U$3-1979)*4+U$1+2,FALSE)</f>
        <v>29717</v>
      </c>
      <c r="V6" s="11">
        <f>VLOOKUP($G6,Data!$A$3:$EX$360,(V$3-1979)*4+V$1+2,FALSE)</f>
        <v>32977</v>
      </c>
      <c r="W6" s="11">
        <f>VLOOKUP($G6,Data!$A$3:$EX$360,(W$3-1979)*4+W$1+2,FALSE)</f>
        <v>35404</v>
      </c>
      <c r="X6" s="11">
        <f>VLOOKUP($G6,Data!$A$3:$EX$360,(X$3-1979)*4+X$1+2,FALSE)</f>
        <v>37243</v>
      </c>
      <c r="Y6" s="11">
        <f>VLOOKUP($G6,Data!$A$3:$EX$360,(Y$3-1979)*4+Y$1+2,FALSE)</f>
        <v>34291</v>
      </c>
      <c r="Z6" s="11">
        <f>VLOOKUP($G6,Data!$A$3:$EX$360,(Z$3-1979)*4+Z$1+2,FALSE)</f>
        <v>31800</v>
      </c>
      <c r="AA6" s="11">
        <f>VLOOKUP($G6,Data!$A$3:$EX$360,(AA$3-1979)*4+AA$1+2,FALSE)</f>
        <v>34300</v>
      </c>
      <c r="AB6" s="11">
        <f>VLOOKUP($G6,Data!$A$3:$EX$360,(AB$3-1979)*4+AB$1+2,FALSE)</f>
        <v>32451</v>
      </c>
      <c r="AC6" s="11">
        <f>VLOOKUP($G6,Data!$A$3:$EX$360,(AC$3-1979)*4+AC$1+2,FALSE)</f>
        <v>32042</v>
      </c>
      <c r="AD6" s="11">
        <f>VLOOKUP($G6,Data!$A$3:$EX$360,(AD$3-1979)*4+AD$1+2,FALSE)</f>
        <v>34148</v>
      </c>
      <c r="AE6" s="11">
        <f>VLOOKUP($G6,Data!$A$3:$EX$360,(AE$3-1979)*4+AE$1+2,FALSE)</f>
        <v>43970</v>
      </c>
      <c r="AF6" s="11">
        <f>VLOOKUP($G6,Data!$A$3:$EX$360,(AF$3-1979)*4+AF$1+2,FALSE)</f>
        <v>45000</v>
      </c>
      <c r="AG6" s="11">
        <f>VLOOKUP($G6,Data!$A$3:$EX$360,(AG$3-1979)*4+AG$1+2,FALSE)</f>
        <v>49151</v>
      </c>
      <c r="AH6" s="11">
        <f>VLOOKUP($G6,Data!$A$3:$EX$360,(AH$3-1979)*4+AH$1+2,FALSE)</f>
        <v>63404</v>
      </c>
      <c r="AI6" s="11">
        <f>VLOOKUP($G6,Data!$A$3:$EX$360,(AI$3-1979)*4+AI$1+2,FALSE)</f>
        <v>66612</v>
      </c>
      <c r="AJ6" s="11">
        <f>VLOOKUP($G6,Data!$A$3:$EX$360,(AJ$3-1979)*4+AJ$1+2,FALSE)</f>
        <v>61014</v>
      </c>
      <c r="AK6" s="11">
        <f>VLOOKUP($G6,Data!$A$3:$EX$360,(AK$3-1979)*4+AK$1+2,FALSE)</f>
        <v>66351</v>
      </c>
      <c r="AL6" s="11">
        <f>VLOOKUP($G6,Data!$A$3:$EX$360,(AL$3-1979)*4+AL$1+2,FALSE)</f>
        <v>99500</v>
      </c>
      <c r="AM6" s="11">
        <f>VLOOKUP($G6,Data!$A$3:$EX$360,(AM$3-1979)*4+AM$1+2,FALSE)</f>
        <v>95894</v>
      </c>
      <c r="AN6" s="11">
        <f>VLOOKUP($G6,Data!$A$3:$EX$360,(AN$3-1979)*4+AN$1+2,FALSE)</f>
        <v>108792</v>
      </c>
      <c r="AO6" s="11">
        <f>VLOOKUP($G6,Data!$A$3:$EX$360,(AO$3-1979)*4+AO$1+2,FALSE)</f>
        <v>117502</v>
      </c>
      <c r="AP6" s="11">
        <f>VLOOKUP($G6,Data!$A$3:$EX$360,(AP$3-1979)*4+AP$1+2,FALSE)</f>
        <v>112922</v>
      </c>
      <c r="AQ6" s="11">
        <f>VLOOKUP($G6,Data!$A$3:$EX$360,(AQ$3-1979)*4+AQ$1+2,FALSE)</f>
        <v>121992</v>
      </c>
      <c r="AR6" s="11">
        <f>VLOOKUP($G6,Data!$A$3:$EX$360,(AR$3-1979)*4+AR$1+2,FALSE)</f>
        <v>134282</v>
      </c>
      <c r="AS6" s="11">
        <f>VLOOKUP($G6,Data!$A$3:$EX$360,(AS$3-1979)*4+AS$1+2,FALSE)</f>
        <v>132330</v>
      </c>
    </row>
    <row r="7" spans="1:45" outlineLevel="1">
      <c r="D7" s="4" t="s">
        <v>736</v>
      </c>
      <c r="E7" s="4" t="str">
        <f>F33</f>
        <v>Financial Assets</v>
      </c>
      <c r="F7" s="7" t="s">
        <v>282</v>
      </c>
      <c r="G7" s="4" t="s">
        <v>285</v>
      </c>
      <c r="H7" s="4">
        <f>VLOOKUP($G7,Data!$A$3:$EX$360,(H$3-1979)*4+H$1+2,FALSE)</f>
        <v>479</v>
      </c>
      <c r="I7" s="11">
        <f>VLOOKUP($G7,Data!$A$3:$EX$360,(I$3-1979)*4+I$1+2,FALSE)</f>
        <v>664</v>
      </c>
      <c r="J7" s="11">
        <f>VLOOKUP($G7,Data!$A$3:$EX$360,(J$3-1979)*4+J$1+2,FALSE)</f>
        <v>716</v>
      </c>
      <c r="K7" s="11">
        <f>VLOOKUP($G7,Data!$A$3:$EX$360,(K$3-1979)*4+K$1+2,FALSE)</f>
        <v>760</v>
      </c>
      <c r="L7" s="11">
        <f>VLOOKUP($G7,Data!$A$3:$EX$360,(L$3-1979)*4+L$1+2,FALSE)</f>
        <v>1226</v>
      </c>
      <c r="M7" s="11">
        <f>VLOOKUP($G7,Data!$A$3:$EX$360,(M$3-1979)*4+M$1+2,FALSE)</f>
        <v>1790</v>
      </c>
      <c r="N7" s="11">
        <f>VLOOKUP($G7,Data!$A$3:$EX$360,(N$3-1979)*4+N$1+2,FALSE)</f>
        <v>2886</v>
      </c>
      <c r="O7" s="11">
        <f>VLOOKUP($G7,Data!$A$3:$EX$360,(O$3-1979)*4+O$1+2,FALSE)</f>
        <v>2200</v>
      </c>
      <c r="P7" s="11">
        <f>VLOOKUP($G7,Data!$A$3:$EX$360,(P$3-1979)*4+P$1+2,FALSE)</f>
        <v>4301</v>
      </c>
      <c r="Q7" s="11">
        <f>VLOOKUP($G7,Data!$A$3:$EX$360,(Q$3-1979)*4+Q$1+2,FALSE)</f>
        <v>5095</v>
      </c>
      <c r="R7" s="11">
        <f>VLOOKUP($G7,Data!$A$3:$EX$360,(R$3-1979)*4+R$1+2,FALSE)</f>
        <v>3593</v>
      </c>
      <c r="S7" s="11">
        <f>VLOOKUP($G7,Data!$A$3:$EX$360,(S$3-1979)*4+S$1+2,FALSE)</f>
        <v>4318</v>
      </c>
      <c r="T7" s="11">
        <f>VLOOKUP($G7,Data!$A$3:$EX$360,(T$3-1979)*4+T$1+2,FALSE)</f>
        <v>4640</v>
      </c>
      <c r="U7" s="11">
        <f>VLOOKUP($G7,Data!$A$3:$EX$360,(U$3-1979)*4+U$1+2,FALSE)</f>
        <v>4435</v>
      </c>
      <c r="V7" s="11">
        <f>VLOOKUP($G7,Data!$A$3:$EX$360,(V$3-1979)*4+V$1+2,FALSE)</f>
        <v>6129</v>
      </c>
      <c r="W7" s="11">
        <f>VLOOKUP($G7,Data!$A$3:$EX$360,(W$3-1979)*4+W$1+2,FALSE)</f>
        <v>5794</v>
      </c>
      <c r="X7" s="11">
        <f>VLOOKUP($G7,Data!$A$3:$EX$360,(X$3-1979)*4+X$1+2,FALSE)</f>
        <v>4687</v>
      </c>
      <c r="Y7" s="11">
        <f>VLOOKUP($G7,Data!$A$3:$EX$360,(Y$3-1979)*4+Y$1+2,FALSE)</f>
        <v>5883</v>
      </c>
      <c r="Z7" s="11">
        <f>VLOOKUP($G7,Data!$A$3:$EX$360,(Z$3-1979)*4+Z$1+2,FALSE)</f>
        <v>8820</v>
      </c>
      <c r="AA7" s="11">
        <f>VLOOKUP($G7,Data!$A$3:$EX$360,(AA$3-1979)*4+AA$1+2,FALSE)</f>
        <v>7610</v>
      </c>
      <c r="AB7" s="11">
        <f>VLOOKUP($G7,Data!$A$3:$EX$360,(AB$3-1979)*4+AB$1+2,FALSE)</f>
        <v>9450</v>
      </c>
      <c r="AC7" s="11">
        <f>VLOOKUP($G7,Data!$A$3:$EX$360,(AC$3-1979)*4+AC$1+2,FALSE)</f>
        <v>12778</v>
      </c>
      <c r="AD7" s="11">
        <f>VLOOKUP($G7,Data!$A$3:$EX$360,(AD$3-1979)*4+AD$1+2,FALSE)</f>
        <v>13291</v>
      </c>
      <c r="AE7" s="11">
        <f>VLOOKUP($G7,Data!$A$3:$EX$360,(AE$3-1979)*4+AE$1+2,FALSE)</f>
        <v>11004</v>
      </c>
      <c r="AF7" s="11">
        <f>VLOOKUP($G7,Data!$A$3:$EX$360,(AF$3-1979)*4+AF$1+2,FALSE)</f>
        <v>14731</v>
      </c>
      <c r="AG7" s="11">
        <f>VLOOKUP($G7,Data!$A$3:$EX$360,(AG$3-1979)*4+AG$1+2,FALSE)</f>
        <v>12517</v>
      </c>
      <c r="AH7" s="11">
        <f>VLOOKUP($G7,Data!$A$3:$EX$360,(AH$3-1979)*4+AH$1+2,FALSE)</f>
        <v>8105</v>
      </c>
      <c r="AI7" s="11">
        <f>VLOOKUP($G7,Data!$A$3:$EX$360,(AI$3-1979)*4+AI$1+2,FALSE)</f>
        <v>2897</v>
      </c>
      <c r="AJ7" s="11">
        <f>VLOOKUP($G7,Data!$A$3:$EX$360,(AJ$3-1979)*4+AJ$1+2,FALSE)</f>
        <v>3664</v>
      </c>
      <c r="AK7" s="11">
        <f>VLOOKUP($G7,Data!$A$3:$EX$360,(AK$3-1979)*4+AK$1+2,FALSE)</f>
        <v>3425</v>
      </c>
      <c r="AL7" s="11">
        <f>VLOOKUP($G7,Data!$A$3:$EX$360,(AL$3-1979)*4+AL$1+2,FALSE)</f>
        <v>3445</v>
      </c>
      <c r="AM7" s="11">
        <f>VLOOKUP($G7,Data!$A$3:$EX$360,(AM$3-1979)*4+AM$1+2,FALSE)</f>
        <v>3404</v>
      </c>
      <c r="AN7" s="11">
        <f>VLOOKUP($G7,Data!$A$3:$EX$360,(AN$3-1979)*4+AN$1+2,FALSE)</f>
        <v>4495</v>
      </c>
      <c r="AO7" s="11">
        <f>VLOOKUP($G7,Data!$A$3:$EX$360,(AO$3-1979)*4+AO$1+2,FALSE)</f>
        <v>3744</v>
      </c>
      <c r="AP7" s="11">
        <f>VLOOKUP($G7,Data!$A$3:$EX$360,(AP$3-1979)*4+AP$1+2,FALSE)</f>
        <v>3818</v>
      </c>
      <c r="AQ7" s="11">
        <f>VLOOKUP($G7,Data!$A$3:$EX$360,(AQ$3-1979)*4+AQ$1+2,FALSE)</f>
        <v>4292</v>
      </c>
      <c r="AR7" s="11">
        <f>VLOOKUP($G7,Data!$A$3:$EX$360,(AR$3-1979)*4+AR$1+2,FALSE)</f>
        <v>4554</v>
      </c>
      <c r="AS7" s="11">
        <f>VLOOKUP($G7,Data!$A$3:$EX$360,(AS$3-1979)*4+AS$1+2,FALSE)</f>
        <v>4431</v>
      </c>
    </row>
    <row r="8" spans="1:45" outlineLevel="1">
      <c r="D8" s="4" t="s">
        <v>736</v>
      </c>
      <c r="E8" s="4" t="str">
        <f>F33</f>
        <v>Financial Assets</v>
      </c>
      <c r="F8" s="7" t="s">
        <v>12</v>
      </c>
      <c r="G8" s="4" t="s">
        <v>145</v>
      </c>
      <c r="H8" s="4">
        <f>VLOOKUP($G8,Data!$A$3:$EX$360,(H$3-1979)*4+H$1+2,FALSE)</f>
        <v>62093</v>
      </c>
      <c r="I8" s="11">
        <f>VLOOKUP($G8,Data!$A$3:$EX$360,(I$3-1979)*4+I$1+2,FALSE)</f>
        <v>58925</v>
      </c>
      <c r="J8" s="11">
        <f>VLOOKUP($G8,Data!$A$3:$EX$360,(J$3-1979)*4+J$1+2,FALSE)</f>
        <v>57854</v>
      </c>
      <c r="K8" s="11">
        <f>VLOOKUP($G8,Data!$A$3:$EX$360,(K$3-1979)*4+K$1+2,FALSE)</f>
        <v>63508</v>
      </c>
      <c r="L8" s="11">
        <f>VLOOKUP($G8,Data!$A$3:$EX$360,(L$3-1979)*4+L$1+2,FALSE)</f>
        <v>60535</v>
      </c>
      <c r="M8" s="11">
        <f>VLOOKUP($G8,Data!$A$3:$EX$360,(M$3-1979)*4+M$1+2,FALSE)</f>
        <v>55083</v>
      </c>
      <c r="N8" s="11">
        <f>VLOOKUP($G8,Data!$A$3:$EX$360,(N$3-1979)*4+N$1+2,FALSE)</f>
        <v>60563</v>
      </c>
      <c r="O8" s="11">
        <f>VLOOKUP($G8,Data!$A$3:$EX$360,(O$3-1979)*4+O$1+2,FALSE)</f>
        <v>65426</v>
      </c>
      <c r="P8" s="11">
        <f>VLOOKUP($G8,Data!$A$3:$EX$360,(P$3-1979)*4+P$1+2,FALSE)</f>
        <v>73491</v>
      </c>
      <c r="Q8" s="11">
        <f>VLOOKUP($G8,Data!$A$3:$EX$360,(Q$3-1979)*4+Q$1+2,FALSE)</f>
        <v>73820</v>
      </c>
      <c r="R8" s="11">
        <f>VLOOKUP($G8,Data!$A$3:$EX$360,(R$3-1979)*4+R$1+2,FALSE)</f>
        <v>72775</v>
      </c>
      <c r="S8" s="11">
        <f>VLOOKUP($G8,Data!$A$3:$EX$360,(S$3-1979)*4+S$1+2,FALSE)</f>
        <v>69140</v>
      </c>
      <c r="T8" s="11">
        <f>VLOOKUP($G8,Data!$A$3:$EX$360,(T$3-1979)*4+T$1+2,FALSE)</f>
        <v>60660</v>
      </c>
      <c r="U8" s="11">
        <f>VLOOKUP($G8,Data!$A$3:$EX$360,(U$3-1979)*4+U$1+2,FALSE)</f>
        <v>52180</v>
      </c>
      <c r="V8" s="11">
        <f>VLOOKUP($G8,Data!$A$3:$EX$360,(V$3-1979)*4+V$1+2,FALSE)</f>
        <v>48363</v>
      </c>
      <c r="W8" s="11">
        <f>VLOOKUP($G8,Data!$A$3:$EX$360,(W$3-1979)*4+W$1+2,FALSE)</f>
        <v>49715</v>
      </c>
      <c r="X8" s="11">
        <f>VLOOKUP($G8,Data!$A$3:$EX$360,(X$3-1979)*4+X$1+2,FALSE)</f>
        <v>58001</v>
      </c>
      <c r="Y8" s="11">
        <f>VLOOKUP($G8,Data!$A$3:$EX$360,(Y$3-1979)*4+Y$1+2,FALSE)</f>
        <v>67411</v>
      </c>
      <c r="Z8" s="11">
        <f>VLOOKUP($G8,Data!$A$3:$EX$360,(Z$3-1979)*4+Z$1+2,FALSE)</f>
        <v>74490</v>
      </c>
      <c r="AA8" s="11">
        <f>VLOOKUP($G8,Data!$A$3:$EX$360,(AA$3-1979)*4+AA$1+2,FALSE)</f>
        <v>85820</v>
      </c>
      <c r="AB8" s="11">
        <f>VLOOKUP($G8,Data!$A$3:$EX$360,(AB$3-1979)*4+AB$1+2,FALSE)</f>
        <v>99354</v>
      </c>
      <c r="AC8" s="11">
        <f>VLOOKUP($G8,Data!$A$3:$EX$360,(AC$3-1979)*4+AC$1+2,FALSE)</f>
        <v>112633</v>
      </c>
      <c r="AD8" s="11">
        <f>VLOOKUP($G8,Data!$A$3:$EX$360,(AD$3-1979)*4+AD$1+2,FALSE)</f>
        <v>124498</v>
      </c>
      <c r="AE8" s="11">
        <f>VLOOKUP($G8,Data!$A$3:$EX$360,(AE$3-1979)*4+AE$1+2,FALSE)</f>
        <v>133631</v>
      </c>
      <c r="AF8" s="11">
        <f>VLOOKUP($G8,Data!$A$3:$EX$360,(AF$3-1979)*4+AF$1+2,FALSE)</f>
        <v>146660</v>
      </c>
      <c r="AG8" s="11">
        <f>VLOOKUP($G8,Data!$A$3:$EX$360,(AG$3-1979)*4+AG$1+2,FALSE)</f>
        <v>162187</v>
      </c>
      <c r="AH8" s="11">
        <f>VLOOKUP($G8,Data!$A$3:$EX$360,(AH$3-1979)*4+AH$1+2,FALSE)</f>
        <v>160406</v>
      </c>
      <c r="AI8" s="11">
        <f>VLOOKUP($G8,Data!$A$3:$EX$360,(AI$3-1979)*4+AI$1+2,FALSE)</f>
        <v>170079</v>
      </c>
      <c r="AJ8" s="11">
        <f>VLOOKUP($G8,Data!$A$3:$EX$360,(AJ$3-1979)*4+AJ$1+2,FALSE)</f>
        <v>190474</v>
      </c>
      <c r="AK8" s="11">
        <f>VLOOKUP($G8,Data!$A$3:$EX$360,(AK$3-1979)*4+AK$1+2,FALSE)</f>
        <v>217807</v>
      </c>
      <c r="AL8" s="11">
        <f>VLOOKUP($G8,Data!$A$3:$EX$360,(AL$3-1979)*4+AL$1+2,FALSE)</f>
        <v>240964</v>
      </c>
      <c r="AM8" s="11">
        <f>VLOOKUP($G8,Data!$A$3:$EX$360,(AM$3-1979)*4+AM$1+2,FALSE)</f>
        <v>237826</v>
      </c>
      <c r="AN8" s="11">
        <f>VLOOKUP($G8,Data!$A$3:$EX$360,(AN$3-1979)*4+AN$1+2,FALSE)</f>
        <v>236610</v>
      </c>
      <c r="AO8" s="11">
        <f>VLOOKUP($G8,Data!$A$3:$EX$360,(AO$3-1979)*4+AO$1+2,FALSE)</f>
        <v>274868</v>
      </c>
      <c r="AP8" s="11">
        <f>VLOOKUP($G8,Data!$A$3:$EX$360,(AP$3-1979)*4+AP$1+2,FALSE)</f>
        <v>298421</v>
      </c>
      <c r="AQ8" s="11">
        <f>VLOOKUP($G8,Data!$A$3:$EX$360,(AQ$3-1979)*4+AQ$1+2,FALSE)</f>
        <v>312427</v>
      </c>
      <c r="AR8" s="11">
        <f>VLOOKUP($G8,Data!$A$3:$EX$360,(AR$3-1979)*4+AR$1+2,FALSE)</f>
        <v>323666</v>
      </c>
      <c r="AS8" s="11">
        <f>VLOOKUP($G8,Data!$A$3:$EX$360,(AS$3-1979)*4+AS$1+2,FALSE)</f>
        <v>335178</v>
      </c>
    </row>
    <row r="9" spans="1:45" outlineLevel="1">
      <c r="D9" s="4" t="s">
        <v>736</v>
      </c>
      <c r="E9" s="4" t="str">
        <f>F33</f>
        <v>Financial Assets</v>
      </c>
      <c r="F9" s="7" t="s">
        <v>283</v>
      </c>
      <c r="G9" s="4" t="s">
        <v>284</v>
      </c>
      <c r="H9" s="4">
        <f>VLOOKUP($G9,Data!$A$3:$EX$360,(H$3-1979)*4+H$1+2,FALSE)</f>
        <v>2844</v>
      </c>
      <c r="I9" s="11">
        <f>VLOOKUP($G9,Data!$A$3:$EX$360,(I$3-1979)*4+I$1+2,FALSE)</f>
        <v>3556</v>
      </c>
      <c r="J9" s="11">
        <f>VLOOKUP($G9,Data!$A$3:$EX$360,(J$3-1979)*4+J$1+2,FALSE)</f>
        <v>3761</v>
      </c>
      <c r="K9" s="11">
        <f>VLOOKUP($G9,Data!$A$3:$EX$360,(K$3-1979)*4+K$1+2,FALSE)</f>
        <v>4610</v>
      </c>
      <c r="L9" s="11">
        <f>VLOOKUP($G9,Data!$A$3:$EX$360,(L$3-1979)*4+L$1+2,FALSE)</f>
        <v>7757</v>
      </c>
      <c r="M9" s="11">
        <f>VLOOKUP($G9,Data!$A$3:$EX$360,(M$3-1979)*4+M$1+2,FALSE)</f>
        <v>11093</v>
      </c>
      <c r="N9" s="11">
        <f>VLOOKUP($G9,Data!$A$3:$EX$360,(N$3-1979)*4+N$1+2,FALSE)</f>
        <v>14614</v>
      </c>
      <c r="O9" s="11">
        <f>VLOOKUP($G9,Data!$A$3:$EX$360,(O$3-1979)*4+O$1+2,FALSE)</f>
        <v>14183</v>
      </c>
      <c r="P9" s="11">
        <f>VLOOKUP($G9,Data!$A$3:$EX$360,(P$3-1979)*4+P$1+2,FALSE)</f>
        <v>5753</v>
      </c>
      <c r="Q9" s="11">
        <f>VLOOKUP($G9,Data!$A$3:$EX$360,(Q$3-1979)*4+Q$1+2,FALSE)</f>
        <v>5865</v>
      </c>
      <c r="R9" s="11">
        <f>VLOOKUP($G9,Data!$A$3:$EX$360,(R$3-1979)*4+R$1+2,FALSE)</f>
        <v>8418</v>
      </c>
      <c r="S9" s="11">
        <f>VLOOKUP($G9,Data!$A$3:$EX$360,(S$3-1979)*4+S$1+2,FALSE)</f>
        <v>7953</v>
      </c>
      <c r="T9" s="11">
        <f>VLOOKUP($G9,Data!$A$3:$EX$360,(T$3-1979)*4+T$1+2,FALSE)</f>
        <v>12230</v>
      </c>
      <c r="U9" s="11">
        <f>VLOOKUP($G9,Data!$A$3:$EX$360,(U$3-1979)*4+U$1+2,FALSE)</f>
        <v>8358</v>
      </c>
      <c r="V9" s="11">
        <f>VLOOKUP($G9,Data!$A$3:$EX$360,(V$3-1979)*4+V$1+2,FALSE)</f>
        <v>8601</v>
      </c>
      <c r="W9" s="11">
        <f>VLOOKUP($G9,Data!$A$3:$EX$360,(W$3-1979)*4+W$1+2,FALSE)</f>
        <v>5520</v>
      </c>
      <c r="X9" s="11">
        <f>VLOOKUP($G9,Data!$A$3:$EX$360,(X$3-1979)*4+X$1+2,FALSE)</f>
        <v>2594</v>
      </c>
      <c r="Y9" s="11">
        <f>VLOOKUP($G9,Data!$A$3:$EX$360,(Y$3-1979)*4+Y$1+2,FALSE)</f>
        <v>3871</v>
      </c>
      <c r="Z9" s="11">
        <f>VLOOKUP($G9,Data!$A$3:$EX$360,(Z$3-1979)*4+Z$1+2,FALSE)</f>
        <v>2302</v>
      </c>
      <c r="AA9" s="11">
        <f>VLOOKUP($G9,Data!$A$3:$EX$360,(AA$3-1979)*4+AA$1+2,FALSE)</f>
        <v>1621</v>
      </c>
      <c r="AB9" s="11">
        <f>VLOOKUP($G9,Data!$A$3:$EX$360,(AB$3-1979)*4+AB$1+2,FALSE)</f>
        <v>1651</v>
      </c>
      <c r="AC9" s="11">
        <f>VLOOKUP($G9,Data!$A$3:$EX$360,(AC$3-1979)*4+AC$1+2,FALSE)</f>
        <v>2869</v>
      </c>
      <c r="AD9" s="11">
        <f>VLOOKUP($G9,Data!$A$3:$EX$360,(AD$3-1979)*4+AD$1+2,FALSE)</f>
        <v>1944</v>
      </c>
      <c r="AE9" s="11">
        <f>VLOOKUP($G9,Data!$A$3:$EX$360,(AE$3-1979)*4+AE$1+2,FALSE)</f>
        <v>2619</v>
      </c>
      <c r="AF9" s="11">
        <f>VLOOKUP($G9,Data!$A$3:$EX$360,(AF$3-1979)*4+AF$1+2,FALSE)</f>
        <v>903</v>
      </c>
      <c r="AG9" s="11">
        <f>VLOOKUP($G9,Data!$A$3:$EX$360,(AG$3-1979)*4+AG$1+2,FALSE)</f>
        <v>767</v>
      </c>
      <c r="AH9" s="11">
        <f>VLOOKUP($G9,Data!$A$3:$EX$360,(AH$3-1979)*4+AH$1+2,FALSE)</f>
        <v>9371</v>
      </c>
      <c r="AI9" s="11">
        <f>VLOOKUP($G9,Data!$A$3:$EX$360,(AI$3-1979)*4+AI$1+2,FALSE)</f>
        <v>19655</v>
      </c>
      <c r="AJ9" s="11">
        <f>VLOOKUP($G9,Data!$A$3:$EX$360,(AJ$3-1979)*4+AJ$1+2,FALSE)</f>
        <v>26231</v>
      </c>
      <c r="AK9" s="11">
        <f>VLOOKUP($G9,Data!$A$3:$EX$360,(AK$3-1979)*4+AK$1+2,FALSE)</f>
        <v>25780</v>
      </c>
      <c r="AL9" s="11">
        <f>VLOOKUP($G9,Data!$A$3:$EX$360,(AL$3-1979)*4+AL$1+2,FALSE)</f>
        <v>27149</v>
      </c>
      <c r="AM9" s="11">
        <f>VLOOKUP($G9,Data!$A$3:$EX$360,(AM$3-1979)*4+AM$1+2,FALSE)</f>
        <v>28008</v>
      </c>
      <c r="AN9" s="11">
        <f>VLOOKUP($G9,Data!$A$3:$EX$360,(AN$3-1979)*4+AN$1+2,FALSE)</f>
        <v>38493</v>
      </c>
      <c r="AO9" s="11">
        <f>VLOOKUP($G9,Data!$A$3:$EX$360,(AO$3-1979)*4+AO$1+2,FALSE)</f>
        <v>32062</v>
      </c>
      <c r="AP9" s="11">
        <f>VLOOKUP($G9,Data!$A$3:$EX$360,(AP$3-1979)*4+AP$1+2,FALSE)</f>
        <v>32701</v>
      </c>
      <c r="AQ9" s="11">
        <f>VLOOKUP($G9,Data!$A$3:$EX$360,(AQ$3-1979)*4+AQ$1+2,FALSE)</f>
        <v>36751</v>
      </c>
      <c r="AR9" s="11">
        <f>VLOOKUP($G9,Data!$A$3:$EX$360,(AR$3-1979)*4+AR$1+2,FALSE)</f>
        <v>39000</v>
      </c>
      <c r="AS9" s="11">
        <f>VLOOKUP($G9,Data!$A$3:$EX$360,(AS$3-1979)*4+AS$1+2,FALSE)</f>
        <v>37948</v>
      </c>
    </row>
    <row r="10" spans="1:45" outlineLevel="1">
      <c r="D10" s="4" t="s">
        <v>736</v>
      </c>
      <c r="E10" s="4" t="str">
        <f>F33</f>
        <v>Financial Assets</v>
      </c>
      <c r="F10" s="7" t="s">
        <v>27</v>
      </c>
      <c r="G10" s="4" t="s">
        <v>146</v>
      </c>
      <c r="H10" s="4">
        <f>VLOOKUP($G10,Data!$A$3:$EX$360,(H$3-1979)*4+H$1+2,FALSE)</f>
        <v>0</v>
      </c>
      <c r="I10" s="11">
        <f>VLOOKUP($G10,Data!$A$3:$EX$360,(I$3-1979)*4+I$1+2,FALSE)</f>
        <v>0</v>
      </c>
      <c r="J10" s="11">
        <f>VLOOKUP($G10,Data!$A$3:$EX$360,(J$3-1979)*4+J$1+2,FALSE)</f>
        <v>0</v>
      </c>
      <c r="K10" s="11">
        <f>VLOOKUP($G10,Data!$A$3:$EX$360,(K$3-1979)*4+K$1+2,FALSE)</f>
        <v>0</v>
      </c>
      <c r="L10" s="11">
        <f>VLOOKUP($G10,Data!$A$3:$EX$360,(L$3-1979)*4+L$1+2,FALSE)</f>
        <v>0</v>
      </c>
      <c r="M10" s="11">
        <f>VLOOKUP($G10,Data!$A$3:$EX$360,(M$3-1979)*4+M$1+2,FALSE)</f>
        <v>0</v>
      </c>
      <c r="N10" s="11">
        <f>VLOOKUP($G10,Data!$A$3:$EX$360,(N$3-1979)*4+N$1+2,FALSE)</f>
        <v>0</v>
      </c>
      <c r="O10" s="11">
        <f>VLOOKUP($G10,Data!$A$3:$EX$360,(O$3-1979)*4+O$1+2,FALSE)</f>
        <v>0</v>
      </c>
      <c r="P10" s="11">
        <f>VLOOKUP($G10,Data!$A$3:$EX$360,(P$3-1979)*4+P$1+2,FALSE)</f>
        <v>0</v>
      </c>
      <c r="Q10" s="11">
        <f>VLOOKUP($G10,Data!$A$3:$EX$360,(Q$3-1979)*4+Q$1+2,FALSE)</f>
        <v>0</v>
      </c>
      <c r="R10" s="11">
        <f>VLOOKUP($G10,Data!$A$3:$EX$360,(R$3-1979)*4+R$1+2,FALSE)</f>
        <v>0</v>
      </c>
      <c r="S10" s="11">
        <f>VLOOKUP($G10,Data!$A$3:$EX$360,(S$3-1979)*4+S$1+2,FALSE)</f>
        <v>0</v>
      </c>
      <c r="T10" s="11">
        <f>VLOOKUP($G10,Data!$A$3:$EX$360,(T$3-1979)*4+T$1+2,FALSE)</f>
        <v>0</v>
      </c>
      <c r="U10" s="11">
        <f>VLOOKUP($G10,Data!$A$3:$EX$360,(U$3-1979)*4+U$1+2,FALSE)</f>
        <v>0</v>
      </c>
      <c r="V10" s="11">
        <f>VLOOKUP($G10,Data!$A$3:$EX$360,(V$3-1979)*4+V$1+2,FALSE)</f>
        <v>585</v>
      </c>
      <c r="W10" s="11">
        <f>VLOOKUP($G10,Data!$A$3:$EX$360,(W$3-1979)*4+W$1+2,FALSE)</f>
        <v>3511</v>
      </c>
      <c r="X10" s="11">
        <f>VLOOKUP($G10,Data!$A$3:$EX$360,(X$3-1979)*4+X$1+2,FALSE)</f>
        <v>8802</v>
      </c>
      <c r="Y10" s="11">
        <f>VLOOKUP($G10,Data!$A$3:$EX$360,(Y$3-1979)*4+Y$1+2,FALSE)</f>
        <v>11156</v>
      </c>
      <c r="Z10" s="11">
        <f>VLOOKUP($G10,Data!$A$3:$EX$360,(Z$3-1979)*4+Z$1+2,FALSE)</f>
        <v>13716</v>
      </c>
      <c r="AA10" s="11">
        <f>VLOOKUP($G10,Data!$A$3:$EX$360,(AA$3-1979)*4+AA$1+2,FALSE)</f>
        <v>18936</v>
      </c>
      <c r="AB10" s="11">
        <f>VLOOKUP($G10,Data!$A$3:$EX$360,(AB$3-1979)*4+AB$1+2,FALSE)</f>
        <v>48597</v>
      </c>
      <c r="AC10" s="11">
        <f>VLOOKUP($G10,Data!$A$3:$EX$360,(AC$3-1979)*4+AC$1+2,FALSE)</f>
        <v>52581</v>
      </c>
      <c r="AD10" s="11">
        <f>VLOOKUP($G10,Data!$A$3:$EX$360,(AD$3-1979)*4+AD$1+2,FALSE)</f>
        <v>55842</v>
      </c>
      <c r="AE10" s="11">
        <f>VLOOKUP($G10,Data!$A$3:$EX$360,(AE$3-1979)*4+AE$1+2,FALSE)</f>
        <v>57678</v>
      </c>
      <c r="AF10" s="11">
        <f>VLOOKUP($G10,Data!$A$3:$EX$360,(AF$3-1979)*4+AF$1+2,FALSE)</f>
        <v>60468</v>
      </c>
      <c r="AG10" s="11">
        <f>VLOOKUP($G10,Data!$A$3:$EX$360,(AG$3-1979)*4+AG$1+2,FALSE)</f>
        <v>69903</v>
      </c>
      <c r="AH10" s="11">
        <f>VLOOKUP($G10,Data!$A$3:$EX$360,(AH$3-1979)*4+AH$1+2,FALSE)</f>
        <v>81049</v>
      </c>
      <c r="AI10" s="11">
        <f>VLOOKUP($G10,Data!$A$3:$EX$360,(AI$3-1979)*4+AI$1+2,FALSE)</f>
        <v>95709</v>
      </c>
      <c r="AJ10" s="11">
        <f>VLOOKUP($G10,Data!$A$3:$EX$360,(AJ$3-1979)*4+AJ$1+2,FALSE)</f>
        <v>115183</v>
      </c>
      <c r="AK10" s="11">
        <f>VLOOKUP($G10,Data!$A$3:$EX$360,(AK$3-1979)*4+AK$1+2,FALSE)</f>
        <v>126691</v>
      </c>
      <c r="AL10" s="11">
        <f>VLOOKUP($G10,Data!$A$3:$EX$360,(AL$3-1979)*4+AL$1+2,FALSE)</f>
        <v>128716</v>
      </c>
      <c r="AM10" s="11">
        <f>VLOOKUP($G10,Data!$A$3:$EX$360,(AM$3-1979)*4+AM$1+2,FALSE)</f>
        <v>140849</v>
      </c>
      <c r="AN10" s="11">
        <f>VLOOKUP($G10,Data!$A$3:$EX$360,(AN$3-1979)*4+AN$1+2,FALSE)</f>
        <v>153890</v>
      </c>
      <c r="AO10" s="11">
        <f>VLOOKUP($G10,Data!$A$3:$EX$360,(AO$3-1979)*4+AO$1+2,FALSE)</f>
        <v>154528</v>
      </c>
      <c r="AP10" s="11">
        <f>VLOOKUP($G10,Data!$A$3:$EX$360,(AP$3-1979)*4+AP$1+2,FALSE)</f>
        <v>158200</v>
      </c>
      <c r="AQ10" s="11">
        <f>VLOOKUP($G10,Data!$A$3:$EX$360,(AQ$3-1979)*4+AQ$1+2,FALSE)</f>
        <v>164736</v>
      </c>
      <c r="AR10" s="11">
        <f>VLOOKUP($G10,Data!$A$3:$EX$360,(AR$3-1979)*4+AR$1+2,FALSE)</f>
        <v>170060</v>
      </c>
      <c r="AS10" s="11">
        <f>VLOOKUP($G10,Data!$A$3:$EX$360,(AS$3-1979)*4+AS$1+2,FALSE)</f>
        <v>179559</v>
      </c>
    </row>
    <row r="11" spans="1:45" outlineLevel="1">
      <c r="D11" s="4" t="s">
        <v>736</v>
      </c>
      <c r="E11" s="4" t="str">
        <f>F33</f>
        <v>Financial Assets</v>
      </c>
      <c r="F11" s="7" t="s">
        <v>287</v>
      </c>
      <c r="G11" s="4" t="s">
        <v>286</v>
      </c>
      <c r="H11" s="4">
        <f>VLOOKUP($G11,Data!$A$3:$EX$360,(H$3-1979)*4+H$1+2,FALSE)</f>
        <v>0</v>
      </c>
      <c r="I11" s="11">
        <f>VLOOKUP($G11,Data!$A$3:$EX$360,(I$3-1979)*4+I$1+2,FALSE)</f>
        <v>0</v>
      </c>
      <c r="J11" s="11">
        <f>VLOOKUP($G11,Data!$A$3:$EX$360,(J$3-1979)*4+J$1+2,FALSE)</f>
        <v>0</v>
      </c>
      <c r="K11" s="11">
        <f>VLOOKUP($G11,Data!$A$3:$EX$360,(K$3-1979)*4+K$1+2,FALSE)</f>
        <v>0</v>
      </c>
      <c r="L11" s="11">
        <f>VLOOKUP($G11,Data!$A$3:$EX$360,(L$3-1979)*4+L$1+2,FALSE)</f>
        <v>0</v>
      </c>
      <c r="M11" s="11">
        <f>VLOOKUP($G11,Data!$A$3:$EX$360,(M$3-1979)*4+M$1+2,FALSE)</f>
        <v>0</v>
      </c>
      <c r="N11" s="11">
        <f>VLOOKUP($G11,Data!$A$3:$EX$360,(N$3-1979)*4+N$1+2,FALSE)</f>
        <v>0</v>
      </c>
      <c r="O11" s="11">
        <f>VLOOKUP($G11,Data!$A$3:$EX$360,(O$3-1979)*4+O$1+2,FALSE)</f>
        <v>1480</v>
      </c>
      <c r="P11" s="11">
        <f>VLOOKUP($G11,Data!$A$3:$EX$360,(P$3-1979)*4+P$1+2,FALSE)</f>
        <v>1885</v>
      </c>
      <c r="Q11" s="11">
        <f>VLOOKUP($G11,Data!$A$3:$EX$360,(Q$3-1979)*4+Q$1+2,FALSE)</f>
        <v>2270</v>
      </c>
      <c r="R11" s="11">
        <f>VLOOKUP($G11,Data!$A$3:$EX$360,(R$3-1979)*4+R$1+2,FALSE)</f>
        <v>2599</v>
      </c>
      <c r="S11" s="11">
        <f>VLOOKUP($G11,Data!$A$3:$EX$360,(S$3-1979)*4+S$1+2,FALSE)</f>
        <v>2813</v>
      </c>
      <c r="T11" s="11">
        <f>VLOOKUP($G11,Data!$A$3:$EX$360,(T$3-1979)*4+T$1+2,FALSE)</f>
        <v>2804</v>
      </c>
      <c r="U11" s="11">
        <f>VLOOKUP($G11,Data!$A$3:$EX$360,(U$3-1979)*4+U$1+2,FALSE)</f>
        <v>2979</v>
      </c>
      <c r="V11" s="11">
        <f>VLOOKUP($G11,Data!$A$3:$EX$360,(V$3-1979)*4+V$1+2,FALSE)</f>
        <v>3766</v>
      </c>
      <c r="W11" s="11">
        <f>VLOOKUP($G11,Data!$A$3:$EX$360,(W$3-1979)*4+W$1+2,FALSE)</f>
        <v>4763</v>
      </c>
      <c r="X11" s="11">
        <f>VLOOKUP($G11,Data!$A$3:$EX$360,(X$3-1979)*4+X$1+2,FALSE)</f>
        <v>5443</v>
      </c>
      <c r="Y11" s="11">
        <f>VLOOKUP($G11,Data!$A$3:$EX$360,(Y$3-1979)*4+Y$1+2,FALSE)</f>
        <v>6593</v>
      </c>
      <c r="Z11" s="11">
        <f>VLOOKUP($G11,Data!$A$3:$EX$360,(Z$3-1979)*4+Z$1+2,FALSE)</f>
        <v>8689</v>
      </c>
      <c r="AA11" s="11">
        <f>VLOOKUP($G11,Data!$A$3:$EX$360,(AA$3-1979)*4+AA$1+2,FALSE)</f>
        <v>9759</v>
      </c>
      <c r="AB11" s="11">
        <f>VLOOKUP($G11,Data!$A$3:$EX$360,(AB$3-1979)*4+AB$1+2,FALSE)</f>
        <v>10968</v>
      </c>
      <c r="AC11" s="11">
        <f>VLOOKUP($G11,Data!$A$3:$EX$360,(AC$3-1979)*4+AC$1+2,FALSE)</f>
        <v>12107</v>
      </c>
      <c r="AD11" s="11">
        <f>VLOOKUP($G11,Data!$A$3:$EX$360,(AD$3-1979)*4+AD$1+2,FALSE)</f>
        <v>14434</v>
      </c>
      <c r="AE11" s="11">
        <f>VLOOKUP($G11,Data!$A$3:$EX$360,(AE$3-1979)*4+AE$1+2,FALSE)</f>
        <v>16461</v>
      </c>
      <c r="AF11" s="11">
        <f>VLOOKUP($G11,Data!$A$3:$EX$360,(AF$3-1979)*4+AF$1+2,FALSE)</f>
        <v>14413</v>
      </c>
      <c r="AG11" s="11">
        <f>VLOOKUP($G11,Data!$A$3:$EX$360,(AG$3-1979)*4+AG$1+2,FALSE)</f>
        <v>12247</v>
      </c>
      <c r="AH11" s="11">
        <f>VLOOKUP($G11,Data!$A$3:$EX$360,(AH$3-1979)*4+AH$1+2,FALSE)</f>
        <v>28899</v>
      </c>
      <c r="AI11" s="11">
        <f>VLOOKUP($G11,Data!$A$3:$EX$360,(AI$3-1979)*4+AI$1+2,FALSE)</f>
        <v>43258</v>
      </c>
      <c r="AJ11" s="11">
        <f>VLOOKUP($G11,Data!$A$3:$EX$360,(AJ$3-1979)*4+AJ$1+2,FALSE)</f>
        <v>51074</v>
      </c>
      <c r="AK11" s="11">
        <f>VLOOKUP($G11,Data!$A$3:$EX$360,(AK$3-1979)*4+AK$1+2,FALSE)</f>
        <v>44441</v>
      </c>
      <c r="AL11" s="11">
        <f>VLOOKUP($G11,Data!$A$3:$EX$360,(AL$3-1979)*4+AL$1+2,FALSE)</f>
        <v>41464</v>
      </c>
      <c r="AM11" s="11">
        <f>VLOOKUP($G11,Data!$A$3:$EX$360,(AM$3-1979)*4+AM$1+2,FALSE)</f>
        <v>37873</v>
      </c>
      <c r="AN11" s="11">
        <f>VLOOKUP($G11,Data!$A$3:$EX$360,(AN$3-1979)*4+AN$1+2,FALSE)</f>
        <v>46015</v>
      </c>
      <c r="AO11" s="11">
        <f>VLOOKUP($G11,Data!$A$3:$EX$360,(AO$3-1979)*4+AO$1+2,FALSE)</f>
        <v>38327</v>
      </c>
      <c r="AP11" s="11">
        <f>VLOOKUP($G11,Data!$A$3:$EX$360,(AP$3-1979)*4+AP$1+2,FALSE)</f>
        <v>39090</v>
      </c>
      <c r="AQ11" s="11">
        <f>VLOOKUP($G11,Data!$A$3:$EX$360,(AQ$3-1979)*4+AQ$1+2,FALSE)</f>
        <v>43933</v>
      </c>
      <c r="AR11" s="11">
        <f>VLOOKUP($G11,Data!$A$3:$EX$360,(AR$3-1979)*4+AR$1+2,FALSE)</f>
        <v>46621</v>
      </c>
      <c r="AS11" s="11">
        <f>VLOOKUP($G11,Data!$A$3:$EX$360,(AS$3-1979)*4+AS$1+2,FALSE)</f>
        <v>45362</v>
      </c>
    </row>
    <row r="12" spans="1:45" outlineLevel="1">
      <c r="D12" s="4" t="s">
        <v>736</v>
      </c>
      <c r="E12" s="4" t="str">
        <f>F33</f>
        <v>Financial Assets</v>
      </c>
      <c r="F12" s="7" t="s">
        <v>31</v>
      </c>
      <c r="G12" s="4" t="s">
        <v>147</v>
      </c>
      <c r="H12" s="4">
        <f>VLOOKUP($G12,Data!$A$3:$EX$360,(H$3-1979)*4+H$1+2,FALSE)</f>
        <v>8000</v>
      </c>
      <c r="I12" s="11">
        <f>VLOOKUP($G12,Data!$A$3:$EX$360,(I$3-1979)*4+I$1+2,FALSE)</f>
        <v>17500</v>
      </c>
      <c r="J12" s="11">
        <f>VLOOKUP($G12,Data!$A$3:$EX$360,(J$3-1979)*4+J$1+2,FALSE)</f>
        <v>16301</v>
      </c>
      <c r="K12" s="11">
        <f>VLOOKUP($G12,Data!$A$3:$EX$360,(K$3-1979)*4+K$1+2,FALSE)</f>
        <v>13450</v>
      </c>
      <c r="L12" s="11">
        <f>VLOOKUP($G12,Data!$A$3:$EX$360,(L$3-1979)*4+L$1+2,FALSE)</f>
        <v>23422</v>
      </c>
      <c r="M12" s="11">
        <f>VLOOKUP($G12,Data!$A$3:$EX$360,(M$3-1979)*4+M$1+2,FALSE)</f>
        <v>40000</v>
      </c>
      <c r="N12" s="11">
        <f>VLOOKUP($G12,Data!$A$3:$EX$360,(N$3-1979)*4+N$1+2,FALSE)</f>
        <v>67216</v>
      </c>
      <c r="O12" s="11">
        <f>VLOOKUP($G12,Data!$A$3:$EX$360,(O$3-1979)*4+O$1+2,FALSE)</f>
        <v>75637</v>
      </c>
      <c r="P12" s="11">
        <f>VLOOKUP($G12,Data!$A$3:$EX$360,(P$3-1979)*4+P$1+2,FALSE)</f>
        <v>85191</v>
      </c>
      <c r="Q12" s="11">
        <f>VLOOKUP($G12,Data!$A$3:$EX$360,(Q$3-1979)*4+Q$1+2,FALSE)</f>
        <v>92201</v>
      </c>
      <c r="R12" s="11">
        <f>VLOOKUP($G12,Data!$A$3:$EX$360,(R$3-1979)*4+R$1+2,FALSE)</f>
        <v>100237</v>
      </c>
      <c r="S12" s="11">
        <f>VLOOKUP($G12,Data!$A$3:$EX$360,(S$3-1979)*4+S$1+2,FALSE)</f>
        <v>109562</v>
      </c>
      <c r="T12" s="11">
        <f>VLOOKUP($G12,Data!$A$3:$EX$360,(T$3-1979)*4+T$1+2,FALSE)</f>
        <v>114641</v>
      </c>
      <c r="U12" s="11">
        <f>VLOOKUP($G12,Data!$A$3:$EX$360,(U$3-1979)*4+U$1+2,FALSE)</f>
        <v>122350</v>
      </c>
      <c r="V12" s="11">
        <f>VLOOKUP($G12,Data!$A$3:$EX$360,(V$3-1979)*4+V$1+2,FALSE)</f>
        <v>124170</v>
      </c>
      <c r="W12" s="11">
        <f>VLOOKUP($G12,Data!$A$3:$EX$360,(W$3-1979)*4+W$1+2,FALSE)</f>
        <v>125790</v>
      </c>
      <c r="X12" s="11">
        <f>VLOOKUP($G12,Data!$A$3:$EX$360,(X$3-1979)*4+X$1+2,FALSE)</f>
        <v>101100</v>
      </c>
      <c r="Y12" s="11">
        <f>VLOOKUP($G12,Data!$A$3:$EX$360,(Y$3-1979)*4+Y$1+2,FALSE)</f>
        <v>143807</v>
      </c>
      <c r="Z12" s="11">
        <f>VLOOKUP($G12,Data!$A$3:$EX$360,(Z$3-1979)*4+Z$1+2,FALSE)</f>
        <v>149431</v>
      </c>
      <c r="AA12" s="11">
        <f>VLOOKUP($G12,Data!$A$3:$EX$360,(AA$3-1979)*4+AA$1+2,FALSE)</f>
        <v>154000</v>
      </c>
      <c r="AB12" s="11">
        <f>VLOOKUP($G12,Data!$A$3:$EX$360,(AB$3-1979)*4+AB$1+2,FALSE)</f>
        <v>153653</v>
      </c>
      <c r="AC12" s="11">
        <f>VLOOKUP($G12,Data!$A$3:$EX$360,(AC$3-1979)*4+AC$1+2,FALSE)</f>
        <v>148326</v>
      </c>
      <c r="AD12" s="11">
        <f>VLOOKUP($G12,Data!$A$3:$EX$360,(AD$3-1979)*4+AD$1+2,FALSE)</f>
        <v>138489</v>
      </c>
      <c r="AE12" s="11">
        <f>VLOOKUP($G12,Data!$A$3:$EX$360,(AE$3-1979)*4+AE$1+2,FALSE)</f>
        <v>123382</v>
      </c>
      <c r="AF12" s="11">
        <f>VLOOKUP($G12,Data!$A$3:$EX$360,(AF$3-1979)*4+AF$1+2,FALSE)</f>
        <v>119044</v>
      </c>
      <c r="AG12" s="11">
        <f>VLOOKUP($G12,Data!$A$3:$EX$360,(AG$3-1979)*4+AG$1+2,FALSE)</f>
        <v>121146</v>
      </c>
      <c r="AH12" s="11">
        <f>VLOOKUP($G12,Data!$A$3:$EX$360,(AH$3-1979)*4+AH$1+2,FALSE)</f>
        <v>124398</v>
      </c>
      <c r="AI12" s="11">
        <f>VLOOKUP($G12,Data!$A$3:$EX$360,(AI$3-1979)*4+AI$1+2,FALSE)</f>
        <v>130683</v>
      </c>
      <c r="AJ12" s="11">
        <f>VLOOKUP($G12,Data!$A$3:$EX$360,(AJ$3-1979)*4+AJ$1+2,FALSE)</f>
        <v>140397</v>
      </c>
      <c r="AK12" s="11">
        <f>VLOOKUP($G12,Data!$A$3:$EX$360,(AK$3-1979)*4+AK$1+2,FALSE)</f>
        <v>138175</v>
      </c>
      <c r="AL12" s="11">
        <f>VLOOKUP($G12,Data!$A$3:$EX$360,(AL$3-1979)*4+AL$1+2,FALSE)</f>
        <v>125884</v>
      </c>
      <c r="AM12" s="11">
        <f>VLOOKUP($G12,Data!$A$3:$EX$360,(AM$3-1979)*4+AM$1+2,FALSE)</f>
        <v>123669</v>
      </c>
      <c r="AN12" s="11">
        <f>VLOOKUP($G12,Data!$A$3:$EX$360,(AN$3-1979)*4+AN$1+2,FALSE)</f>
        <v>121372</v>
      </c>
      <c r="AO12" s="11">
        <f>VLOOKUP($G12,Data!$A$3:$EX$360,(AO$3-1979)*4+AO$1+2,FALSE)</f>
        <v>122226</v>
      </c>
      <c r="AP12" s="11">
        <f>VLOOKUP($G12,Data!$A$3:$EX$360,(AP$3-1979)*4+AP$1+2,FALSE)</f>
        <v>125598</v>
      </c>
      <c r="AQ12" s="11">
        <f>VLOOKUP($G12,Data!$A$3:$EX$360,(AQ$3-1979)*4+AQ$1+2,FALSE)</f>
        <v>131261</v>
      </c>
      <c r="AR12" s="11">
        <f>VLOOKUP($G12,Data!$A$3:$EX$360,(AR$3-1979)*4+AR$1+2,FALSE)</f>
        <v>135978</v>
      </c>
      <c r="AS12" s="11">
        <f>VLOOKUP($G12,Data!$A$3:$EX$360,(AS$3-1979)*4+AS$1+2,FALSE)</f>
        <v>143821</v>
      </c>
    </row>
    <row r="13" spans="1:45" outlineLevel="1">
      <c r="D13" s="4" t="s">
        <v>736</v>
      </c>
      <c r="E13" s="4" t="str">
        <f>F33</f>
        <v>Financial Assets</v>
      </c>
      <c r="F13" s="7" t="s">
        <v>288</v>
      </c>
      <c r="G13" s="4" t="s">
        <v>289</v>
      </c>
      <c r="H13" s="4">
        <f>VLOOKUP($G13,Data!$A$3:$EX$360,(H$3-1979)*4+H$1+2,FALSE)</f>
        <v>0</v>
      </c>
      <c r="I13" s="11">
        <f>VLOOKUP($G13,Data!$A$3:$EX$360,(I$3-1979)*4+I$1+2,FALSE)</f>
        <v>0</v>
      </c>
      <c r="J13" s="11">
        <f>VLOOKUP($G13,Data!$A$3:$EX$360,(J$3-1979)*4+J$1+2,FALSE)</f>
        <v>0</v>
      </c>
      <c r="K13" s="11">
        <f>VLOOKUP($G13,Data!$A$3:$EX$360,(K$3-1979)*4+K$1+2,FALSE)</f>
        <v>0</v>
      </c>
      <c r="L13" s="11">
        <f>VLOOKUP($G13,Data!$A$3:$EX$360,(L$3-1979)*4+L$1+2,FALSE)</f>
        <v>406</v>
      </c>
      <c r="M13" s="11">
        <f>VLOOKUP($G13,Data!$A$3:$EX$360,(M$3-1979)*4+M$1+2,FALSE)</f>
        <v>1657</v>
      </c>
      <c r="N13" s="11">
        <f>VLOOKUP($G13,Data!$A$3:$EX$360,(N$3-1979)*4+N$1+2,FALSE)</f>
        <v>3656</v>
      </c>
      <c r="O13" s="11">
        <f>VLOOKUP($G13,Data!$A$3:$EX$360,(O$3-1979)*4+O$1+2,FALSE)</f>
        <v>6480</v>
      </c>
      <c r="P13" s="11">
        <f>VLOOKUP($G13,Data!$A$3:$EX$360,(P$3-1979)*4+P$1+2,FALSE)</f>
        <v>10170</v>
      </c>
      <c r="Q13" s="11">
        <f>VLOOKUP($G13,Data!$A$3:$EX$360,(Q$3-1979)*4+Q$1+2,FALSE)</f>
        <v>10900</v>
      </c>
      <c r="R13" s="11">
        <f>VLOOKUP($G13,Data!$A$3:$EX$360,(R$3-1979)*4+R$1+2,FALSE)</f>
        <v>10353</v>
      </c>
      <c r="S13" s="11">
        <f>VLOOKUP($G13,Data!$A$3:$EX$360,(S$3-1979)*4+S$1+2,FALSE)</f>
        <v>11410</v>
      </c>
      <c r="T13" s="11">
        <f>VLOOKUP($G13,Data!$A$3:$EX$360,(T$3-1979)*4+T$1+2,FALSE)</f>
        <v>16515</v>
      </c>
      <c r="U13" s="11">
        <f>VLOOKUP($G13,Data!$A$3:$EX$360,(U$3-1979)*4+U$1+2,FALSE)</f>
        <v>20685</v>
      </c>
      <c r="V13" s="11">
        <f>VLOOKUP($G13,Data!$A$3:$EX$360,(V$3-1979)*4+V$1+2,FALSE)</f>
        <v>26344</v>
      </c>
      <c r="W13" s="11">
        <f>VLOOKUP($G13,Data!$A$3:$EX$360,(W$3-1979)*4+W$1+2,FALSE)</f>
        <v>22909</v>
      </c>
      <c r="X13" s="11">
        <f>VLOOKUP($G13,Data!$A$3:$EX$360,(X$3-1979)*4+X$1+2,FALSE)</f>
        <v>31257</v>
      </c>
      <c r="Y13" s="11">
        <f>VLOOKUP($G13,Data!$A$3:$EX$360,(Y$3-1979)*4+Y$1+2,FALSE)</f>
        <v>28179</v>
      </c>
      <c r="Z13" s="11">
        <f>VLOOKUP($G13,Data!$A$3:$EX$360,(Z$3-1979)*4+Z$1+2,FALSE)</f>
        <v>32233</v>
      </c>
      <c r="AA13" s="11">
        <f>VLOOKUP($G13,Data!$A$3:$EX$360,(AA$3-1979)*4+AA$1+2,FALSE)</f>
        <v>35839</v>
      </c>
      <c r="AB13" s="11">
        <f>VLOOKUP($G13,Data!$A$3:$EX$360,(AB$3-1979)*4+AB$1+2,FALSE)</f>
        <v>40909</v>
      </c>
      <c r="AC13" s="11">
        <f>VLOOKUP($G13,Data!$A$3:$EX$360,(AC$3-1979)*4+AC$1+2,FALSE)</f>
        <v>45179</v>
      </c>
      <c r="AD13" s="11">
        <f>VLOOKUP($G13,Data!$A$3:$EX$360,(AD$3-1979)*4+AD$1+2,FALSE)</f>
        <v>38694</v>
      </c>
      <c r="AE13" s="11">
        <f>VLOOKUP($G13,Data!$A$3:$EX$360,(AE$3-1979)*4+AE$1+2,FALSE)</f>
        <v>28708</v>
      </c>
      <c r="AF13" s="11">
        <f>VLOOKUP($G13,Data!$A$3:$EX$360,(AF$3-1979)*4+AF$1+2,FALSE)</f>
        <v>25137</v>
      </c>
      <c r="AG13" s="11">
        <f>VLOOKUP($G13,Data!$A$3:$EX$360,(AG$3-1979)*4+AG$1+2,FALSE)</f>
        <v>21359</v>
      </c>
      <c r="AH13" s="11">
        <f>VLOOKUP($G13,Data!$A$3:$EX$360,(AH$3-1979)*4+AH$1+2,FALSE)</f>
        <v>12800</v>
      </c>
      <c r="AI13" s="11">
        <f>VLOOKUP($G13,Data!$A$3:$EX$360,(AI$3-1979)*4+AI$1+2,FALSE)</f>
        <v>2727</v>
      </c>
      <c r="AJ13" s="11">
        <f>VLOOKUP($G13,Data!$A$3:$EX$360,(AJ$3-1979)*4+AJ$1+2,FALSE)</f>
        <v>3345</v>
      </c>
      <c r="AK13" s="11">
        <f>VLOOKUP($G13,Data!$A$3:$EX$360,(AK$3-1979)*4+AK$1+2,FALSE)</f>
        <v>3033</v>
      </c>
      <c r="AL13" s="11">
        <f>VLOOKUP($G13,Data!$A$3:$EX$360,(AL$3-1979)*4+AL$1+2,FALSE)</f>
        <v>2958</v>
      </c>
      <c r="AM13" s="11">
        <f>VLOOKUP($G13,Data!$A$3:$EX$360,(AM$3-1979)*4+AM$1+2,FALSE)</f>
        <v>2835</v>
      </c>
      <c r="AN13" s="11">
        <f>VLOOKUP($G13,Data!$A$3:$EX$360,(AN$3-1979)*4+AN$1+2,FALSE)</f>
        <v>3630</v>
      </c>
      <c r="AO13" s="11">
        <f>VLOOKUP($G13,Data!$A$3:$EX$360,(AO$3-1979)*4+AO$1+2,FALSE)</f>
        <v>3023</v>
      </c>
      <c r="AP13" s="11">
        <f>VLOOKUP($G13,Data!$A$3:$EX$360,(AP$3-1979)*4+AP$1+2,FALSE)</f>
        <v>3084</v>
      </c>
      <c r="AQ13" s="11">
        <f>VLOOKUP($G13,Data!$A$3:$EX$360,(AQ$3-1979)*4+AQ$1+2,FALSE)</f>
        <v>3466</v>
      </c>
      <c r="AR13" s="11">
        <f>VLOOKUP($G13,Data!$A$3:$EX$360,(AR$3-1979)*4+AR$1+2,FALSE)</f>
        <v>3678</v>
      </c>
      <c r="AS13" s="11">
        <f>VLOOKUP($G13,Data!$A$3:$EX$360,(AS$3-1979)*4+AS$1+2,FALSE)</f>
        <v>3578</v>
      </c>
    </row>
    <row r="14" spans="1:45" outlineLevel="2">
      <c r="D14" s="4" t="s">
        <v>736</v>
      </c>
      <c r="E14" s="4" t="str">
        <f>F22</f>
        <v>Debt Securities</v>
      </c>
      <c r="F14" s="8" t="s">
        <v>73</v>
      </c>
      <c r="G14" s="4" t="s">
        <v>148</v>
      </c>
      <c r="H14" s="4">
        <f>VLOOKUP($G14,Data!$A$3:$EX$360,(H$3-1979)*4+H$1+2,FALSE)</f>
        <v>0</v>
      </c>
      <c r="I14" s="11">
        <f>VLOOKUP($G14,Data!$A$3:$EX$360,(I$3-1979)*4+I$1+2,FALSE)</f>
        <v>0</v>
      </c>
      <c r="J14" s="11">
        <f>VLOOKUP($G14,Data!$A$3:$EX$360,(J$3-1979)*4+J$1+2,FALSE)</f>
        <v>0</v>
      </c>
      <c r="K14" s="11">
        <f>VLOOKUP($G14,Data!$A$3:$EX$360,(K$3-1979)*4+K$1+2,FALSE)</f>
        <v>0</v>
      </c>
      <c r="L14" s="11">
        <f>VLOOKUP($G14,Data!$A$3:$EX$360,(L$3-1979)*4+L$1+2,FALSE)</f>
        <v>0</v>
      </c>
      <c r="M14" s="11">
        <f>VLOOKUP($G14,Data!$A$3:$EX$360,(M$3-1979)*4+M$1+2,FALSE)</f>
        <v>0</v>
      </c>
      <c r="N14" s="11">
        <f>VLOOKUP($G14,Data!$A$3:$EX$360,(N$3-1979)*4+N$1+2,FALSE)</f>
        <v>0</v>
      </c>
      <c r="O14" s="11">
        <f>VLOOKUP($G14,Data!$A$3:$EX$360,(O$3-1979)*4+O$1+2,FALSE)</f>
        <v>0</v>
      </c>
      <c r="P14" s="11">
        <f>VLOOKUP($G14,Data!$A$3:$EX$360,(P$3-1979)*4+P$1+2,FALSE)</f>
        <v>0</v>
      </c>
      <c r="Q14" s="11">
        <f>VLOOKUP($G14,Data!$A$3:$EX$360,(Q$3-1979)*4+Q$1+2,FALSE)</f>
        <v>500</v>
      </c>
      <c r="R14" s="11">
        <f>VLOOKUP($G14,Data!$A$3:$EX$360,(R$3-1979)*4+R$1+2,FALSE)</f>
        <v>1000</v>
      </c>
      <c r="S14" s="11">
        <f>VLOOKUP($G14,Data!$A$3:$EX$360,(S$3-1979)*4+S$1+2,FALSE)</f>
        <v>2500</v>
      </c>
      <c r="T14" s="11">
        <f>VLOOKUP($G14,Data!$A$3:$EX$360,(T$3-1979)*4+T$1+2,FALSE)</f>
        <v>6000</v>
      </c>
      <c r="U14" s="11">
        <f>VLOOKUP($G14,Data!$A$3:$EX$360,(U$3-1979)*4+U$1+2,FALSE)</f>
        <v>12000</v>
      </c>
      <c r="V14" s="11">
        <f>VLOOKUP($G14,Data!$A$3:$EX$360,(V$3-1979)*4+V$1+2,FALSE)</f>
        <v>16000</v>
      </c>
      <c r="W14" s="11">
        <f>VLOOKUP($G14,Data!$A$3:$EX$360,(W$3-1979)*4+W$1+2,FALSE)</f>
        <v>20000</v>
      </c>
      <c r="X14" s="11">
        <f>VLOOKUP($G14,Data!$A$3:$EX$360,(X$3-1979)*4+X$1+2,FALSE)</f>
        <v>26180</v>
      </c>
      <c r="Y14" s="11">
        <f>VLOOKUP($G14,Data!$A$3:$EX$360,(Y$3-1979)*4+Y$1+2,FALSE)</f>
        <v>50436</v>
      </c>
      <c r="Z14" s="11">
        <f>VLOOKUP($G14,Data!$A$3:$EX$360,(Z$3-1979)*4+Z$1+2,FALSE)</f>
        <v>67053</v>
      </c>
      <c r="AA14" s="11">
        <f>VLOOKUP($G14,Data!$A$3:$EX$360,(AA$3-1979)*4+AA$1+2,FALSE)</f>
        <v>77849</v>
      </c>
      <c r="AB14" s="11">
        <f>VLOOKUP($G14,Data!$A$3:$EX$360,(AB$3-1979)*4+AB$1+2,FALSE)</f>
        <v>94720</v>
      </c>
      <c r="AC14" s="11">
        <f>VLOOKUP($G14,Data!$A$3:$EX$360,(AC$3-1979)*4+AC$1+2,FALSE)</f>
        <v>111927</v>
      </c>
      <c r="AD14" s="11">
        <f>VLOOKUP($G14,Data!$A$3:$EX$360,(AD$3-1979)*4+AD$1+2,FALSE)</f>
        <v>128896</v>
      </c>
      <c r="AE14" s="11">
        <f>VLOOKUP($G14,Data!$A$3:$EX$360,(AE$3-1979)*4+AE$1+2,FALSE)</f>
        <v>143491</v>
      </c>
      <c r="AF14" s="11">
        <f>VLOOKUP($G14,Data!$A$3:$EX$360,(AF$3-1979)*4+AF$1+2,FALSE)</f>
        <v>155861</v>
      </c>
      <c r="AG14" s="11">
        <f>VLOOKUP($G14,Data!$A$3:$EX$360,(AG$3-1979)*4+AG$1+2,FALSE)</f>
        <v>152680</v>
      </c>
      <c r="AH14" s="11">
        <f>VLOOKUP($G14,Data!$A$3:$EX$360,(AH$3-1979)*4+AH$1+2,FALSE)</f>
        <v>150208</v>
      </c>
      <c r="AI14" s="11">
        <f>VLOOKUP($G14,Data!$A$3:$EX$360,(AI$3-1979)*4+AI$1+2,FALSE)</f>
        <v>150307</v>
      </c>
      <c r="AJ14" s="11">
        <f>VLOOKUP($G14,Data!$A$3:$EX$360,(AJ$3-1979)*4+AJ$1+2,FALSE)</f>
        <v>152719</v>
      </c>
      <c r="AK14" s="11">
        <f>VLOOKUP($G14,Data!$A$3:$EX$360,(AK$3-1979)*4+AK$1+2,FALSE)</f>
        <v>140850</v>
      </c>
      <c r="AL14" s="11">
        <f>VLOOKUP($G14,Data!$A$3:$EX$360,(AL$3-1979)*4+AL$1+2,FALSE)</f>
        <v>118896</v>
      </c>
      <c r="AM14" s="11">
        <f>VLOOKUP($G14,Data!$A$3:$EX$360,(AM$3-1979)*4+AM$1+2,FALSE)</f>
        <v>106597</v>
      </c>
      <c r="AN14" s="11">
        <f>VLOOKUP($G14,Data!$A$3:$EX$360,(AN$3-1979)*4+AN$1+2,FALSE)</f>
        <v>93517</v>
      </c>
      <c r="AO14" s="11">
        <f>VLOOKUP($G14,Data!$A$3:$EX$360,(AO$3-1979)*4+AO$1+2,FALSE)</f>
        <v>86239</v>
      </c>
      <c r="AP14" s="11">
        <f>VLOOKUP($G14,Data!$A$3:$EX$360,(AP$3-1979)*4+AP$1+2,FALSE)</f>
        <v>78094</v>
      </c>
      <c r="AQ14" s="11">
        <f>VLOOKUP($G14,Data!$A$3:$EX$360,(AQ$3-1979)*4+AQ$1+2,FALSE)</f>
        <v>71001</v>
      </c>
      <c r="AR14" s="11">
        <f>VLOOKUP($G14,Data!$A$3:$EX$360,(AR$3-1979)*4+AR$1+2,FALSE)</f>
        <v>62935</v>
      </c>
      <c r="AS14" s="11">
        <f>VLOOKUP($G14,Data!$A$3:$EX$360,(AS$3-1979)*4+AS$1+2,FALSE)</f>
        <v>61049</v>
      </c>
    </row>
    <row r="15" spans="1:45" outlineLevel="2">
      <c r="D15" s="4" t="s">
        <v>736</v>
      </c>
      <c r="E15" s="4" t="str">
        <f>F22</f>
        <v>Debt Securities</v>
      </c>
      <c r="F15" s="8" t="s">
        <v>377</v>
      </c>
      <c r="G15" s="4" t="s">
        <v>300</v>
      </c>
      <c r="H15" s="4">
        <f>VLOOKUP($G15,Data!$A$3:$EX$360,(H$3-1979)*4+H$1+2,FALSE)</f>
        <v>0</v>
      </c>
      <c r="I15" s="11">
        <f>VLOOKUP($G15,Data!$A$3:$EX$360,(I$3-1979)*4+I$1+2,FALSE)</f>
        <v>0</v>
      </c>
      <c r="J15" s="11">
        <f>VLOOKUP($G15,Data!$A$3:$EX$360,(J$3-1979)*4+J$1+2,FALSE)</f>
        <v>0</v>
      </c>
      <c r="K15" s="11">
        <f>VLOOKUP($G15,Data!$A$3:$EX$360,(K$3-1979)*4+K$1+2,FALSE)</f>
        <v>0</v>
      </c>
      <c r="L15" s="11">
        <f>VLOOKUP($G15,Data!$A$3:$EX$360,(L$3-1979)*4+L$1+2,FALSE)</f>
        <v>406</v>
      </c>
      <c r="M15" s="11">
        <f>VLOOKUP($G15,Data!$A$3:$EX$360,(M$3-1979)*4+M$1+2,FALSE)</f>
        <v>1657</v>
      </c>
      <c r="N15" s="11">
        <f>VLOOKUP($G15,Data!$A$3:$EX$360,(N$3-1979)*4+N$1+2,FALSE)</f>
        <v>3656</v>
      </c>
      <c r="O15" s="11">
        <f>VLOOKUP($G15,Data!$A$3:$EX$360,(O$3-1979)*4+O$1+2,FALSE)</f>
        <v>6480</v>
      </c>
      <c r="P15" s="11">
        <f>VLOOKUP($G15,Data!$A$3:$EX$360,(P$3-1979)*4+P$1+2,FALSE)</f>
        <v>10170</v>
      </c>
      <c r="Q15" s="11">
        <f>VLOOKUP($G15,Data!$A$3:$EX$360,(Q$3-1979)*4+Q$1+2,FALSE)</f>
        <v>10900</v>
      </c>
      <c r="R15" s="11">
        <f>VLOOKUP($G15,Data!$A$3:$EX$360,(R$3-1979)*4+R$1+2,FALSE)</f>
        <v>10353</v>
      </c>
      <c r="S15" s="11">
        <f>VLOOKUP($G15,Data!$A$3:$EX$360,(S$3-1979)*4+S$1+2,FALSE)</f>
        <v>11410</v>
      </c>
      <c r="T15" s="11">
        <f>VLOOKUP($G15,Data!$A$3:$EX$360,(T$3-1979)*4+T$1+2,FALSE)</f>
        <v>16515</v>
      </c>
      <c r="U15" s="11">
        <f>VLOOKUP($G15,Data!$A$3:$EX$360,(U$3-1979)*4+U$1+2,FALSE)</f>
        <v>20685</v>
      </c>
      <c r="V15" s="11">
        <f>VLOOKUP($G15,Data!$A$3:$EX$360,(V$3-1979)*4+V$1+2,FALSE)</f>
        <v>26344</v>
      </c>
      <c r="W15" s="11">
        <f>VLOOKUP($G15,Data!$A$3:$EX$360,(W$3-1979)*4+W$1+2,FALSE)</f>
        <v>22909</v>
      </c>
      <c r="X15" s="11">
        <f>VLOOKUP($G15,Data!$A$3:$EX$360,(X$3-1979)*4+X$1+2,FALSE)</f>
        <v>31257</v>
      </c>
      <c r="Y15" s="11">
        <f>VLOOKUP($G15,Data!$A$3:$EX$360,(Y$3-1979)*4+Y$1+2,FALSE)</f>
        <v>28179</v>
      </c>
      <c r="Z15" s="11">
        <f>VLOOKUP($G15,Data!$A$3:$EX$360,(Z$3-1979)*4+Z$1+2,FALSE)</f>
        <v>32233</v>
      </c>
      <c r="AA15" s="11">
        <f>VLOOKUP($G15,Data!$A$3:$EX$360,(AA$3-1979)*4+AA$1+2,FALSE)</f>
        <v>35839</v>
      </c>
      <c r="AB15" s="11">
        <f>VLOOKUP($G15,Data!$A$3:$EX$360,(AB$3-1979)*4+AB$1+2,FALSE)</f>
        <v>40909</v>
      </c>
      <c r="AC15" s="11">
        <f>VLOOKUP($G15,Data!$A$3:$EX$360,(AC$3-1979)*4+AC$1+2,FALSE)</f>
        <v>47652</v>
      </c>
      <c r="AD15" s="11">
        <f>VLOOKUP($G15,Data!$A$3:$EX$360,(AD$3-1979)*4+AD$1+2,FALSE)</f>
        <v>51061</v>
      </c>
      <c r="AE15" s="11">
        <f>VLOOKUP($G15,Data!$A$3:$EX$360,(AE$3-1979)*4+AE$1+2,FALSE)</f>
        <v>50970</v>
      </c>
      <c r="AF15" s="11">
        <f>VLOOKUP($G15,Data!$A$3:$EX$360,(AF$3-1979)*4+AF$1+2,FALSE)</f>
        <v>44629</v>
      </c>
      <c r="AG15" s="11">
        <f>VLOOKUP($G15,Data!$A$3:$EX$360,(AG$3-1979)*4+AG$1+2,FALSE)</f>
        <v>37921</v>
      </c>
      <c r="AH15" s="11">
        <f>VLOOKUP($G15,Data!$A$3:$EX$360,(AH$3-1979)*4+AH$1+2,FALSE)</f>
        <v>31806</v>
      </c>
      <c r="AI15" s="11">
        <f>VLOOKUP($G15,Data!$A$3:$EX$360,(AI$3-1979)*4+AI$1+2,FALSE)</f>
        <v>24355</v>
      </c>
      <c r="AJ15" s="11">
        <f>VLOOKUP($G15,Data!$A$3:$EX$360,(AJ$3-1979)*4+AJ$1+2,FALSE)</f>
        <v>31512</v>
      </c>
      <c r="AK15" s="11">
        <f>VLOOKUP($G15,Data!$A$3:$EX$360,(AK$3-1979)*4+AK$1+2,FALSE)</f>
        <v>30112</v>
      </c>
      <c r="AL15" s="11">
        <f>VLOOKUP($G15,Data!$A$3:$EX$360,(AL$3-1979)*4+AL$1+2,FALSE)</f>
        <v>30917</v>
      </c>
      <c r="AM15" s="11">
        <f>VLOOKUP($G15,Data!$A$3:$EX$360,(AM$3-1979)*4+AM$1+2,FALSE)</f>
        <v>31164</v>
      </c>
      <c r="AN15" s="11">
        <f>VLOOKUP($G15,Data!$A$3:$EX$360,(AN$3-1979)*4+AN$1+2,FALSE)</f>
        <v>41932</v>
      </c>
      <c r="AO15" s="11">
        <f>VLOOKUP($G15,Data!$A$3:$EX$360,(AO$3-1979)*4+AO$1+2,FALSE)</f>
        <v>34927</v>
      </c>
      <c r="AP15" s="11">
        <f>VLOOKUP($G15,Data!$A$3:$EX$360,(AP$3-1979)*4+AP$1+2,FALSE)</f>
        <v>35621</v>
      </c>
      <c r="AQ15" s="11">
        <f>VLOOKUP($G15,Data!$A$3:$EX$360,(AQ$3-1979)*4+AQ$1+2,FALSE)</f>
        <v>40035</v>
      </c>
      <c r="AR15" s="11">
        <f>VLOOKUP($G15,Data!$A$3:$EX$360,(AR$3-1979)*4+AR$1+2,FALSE)</f>
        <v>42484</v>
      </c>
      <c r="AS15" s="11">
        <f>VLOOKUP($G15,Data!$A$3:$EX$360,(AS$3-1979)*4+AS$1+2,FALSE)</f>
        <v>41338</v>
      </c>
    </row>
    <row r="16" spans="1:45" outlineLevel="2">
      <c r="D16" s="4" t="s">
        <v>736</v>
      </c>
      <c r="E16" s="4" t="str">
        <f>F22</f>
        <v>Debt Securities</v>
      </c>
      <c r="F16" s="8" t="s">
        <v>22</v>
      </c>
      <c r="G16" s="4" t="s">
        <v>149</v>
      </c>
      <c r="H16" s="4">
        <f>VLOOKUP($G16,Data!$A$3:$EX$360,(H$3-1979)*4+H$1+2,FALSE)</f>
        <v>89331</v>
      </c>
      <c r="I16" s="11">
        <f>VLOOKUP($G16,Data!$A$3:$EX$360,(I$3-1979)*4+I$1+2,FALSE)</f>
        <v>82477</v>
      </c>
      <c r="J16" s="11">
        <f>VLOOKUP($G16,Data!$A$3:$EX$360,(J$3-1979)*4+J$1+2,FALSE)</f>
        <v>103545</v>
      </c>
      <c r="K16" s="11">
        <f>VLOOKUP($G16,Data!$A$3:$EX$360,(K$3-1979)*4+K$1+2,FALSE)</f>
        <v>125500</v>
      </c>
      <c r="L16" s="11">
        <f>VLOOKUP($G16,Data!$A$3:$EX$360,(L$3-1979)*4+L$1+2,FALSE)</f>
        <v>140253</v>
      </c>
      <c r="M16" s="11">
        <f>VLOOKUP($G16,Data!$A$3:$EX$360,(M$3-1979)*4+M$1+2,FALSE)</f>
        <v>159581</v>
      </c>
      <c r="N16" s="11">
        <f>VLOOKUP($G16,Data!$A$3:$EX$360,(N$3-1979)*4+N$1+2,FALSE)</f>
        <v>190544</v>
      </c>
      <c r="O16" s="11">
        <f>VLOOKUP($G16,Data!$A$3:$EX$360,(O$3-1979)*4+O$1+2,FALSE)</f>
        <v>292695</v>
      </c>
      <c r="P16" s="11">
        <f>VLOOKUP($G16,Data!$A$3:$EX$360,(P$3-1979)*4+P$1+2,FALSE)</f>
        <v>348605</v>
      </c>
      <c r="Q16" s="11">
        <f>VLOOKUP($G16,Data!$A$3:$EX$360,(Q$3-1979)*4+Q$1+2,FALSE)</f>
        <v>363439</v>
      </c>
      <c r="R16" s="11">
        <f>VLOOKUP($G16,Data!$A$3:$EX$360,(R$3-1979)*4+R$1+2,FALSE)</f>
        <v>358584</v>
      </c>
      <c r="S16" s="11">
        <f>VLOOKUP($G16,Data!$A$3:$EX$360,(S$3-1979)*4+S$1+2,FALSE)</f>
        <v>404999</v>
      </c>
      <c r="T16" s="11">
        <f>VLOOKUP($G16,Data!$A$3:$EX$360,(T$3-1979)*4+T$1+2,FALSE)</f>
        <v>416835</v>
      </c>
      <c r="U16" s="11">
        <f>VLOOKUP($G16,Data!$A$3:$EX$360,(U$3-1979)*4+U$1+2,FALSE)</f>
        <v>435563</v>
      </c>
      <c r="V16" s="11">
        <f>VLOOKUP($G16,Data!$A$3:$EX$360,(V$3-1979)*4+V$1+2,FALSE)</f>
        <v>441228</v>
      </c>
      <c r="W16" s="11">
        <f>VLOOKUP($G16,Data!$A$3:$EX$360,(W$3-1979)*4+W$1+2,FALSE)</f>
        <v>425212</v>
      </c>
      <c r="X16" s="11">
        <f>VLOOKUP($G16,Data!$A$3:$EX$360,(X$3-1979)*4+X$1+2,FALSE)</f>
        <v>313657</v>
      </c>
      <c r="Y16" s="11">
        <f>VLOOKUP($G16,Data!$A$3:$EX$360,(Y$3-1979)*4+Y$1+2,FALSE)</f>
        <v>283255</v>
      </c>
      <c r="Z16" s="11">
        <f>VLOOKUP($G16,Data!$A$3:$EX$360,(Z$3-1979)*4+Z$1+2,FALSE)</f>
        <v>243332</v>
      </c>
      <c r="AA16" s="11">
        <f>VLOOKUP($G16,Data!$A$3:$EX$360,(AA$3-1979)*4+AA$1+2,FALSE)</f>
        <v>258470</v>
      </c>
      <c r="AB16" s="11">
        <f>VLOOKUP($G16,Data!$A$3:$EX$360,(AB$3-1979)*4+AB$1+2,FALSE)</f>
        <v>298601</v>
      </c>
      <c r="AC16" s="11">
        <f>VLOOKUP($G16,Data!$A$3:$EX$360,(AC$3-1979)*4+AC$1+2,FALSE)</f>
        <v>309254</v>
      </c>
      <c r="AD16" s="11">
        <f>VLOOKUP($G16,Data!$A$3:$EX$360,(AD$3-1979)*4+AD$1+2,FALSE)</f>
        <v>324800</v>
      </c>
      <c r="AE16" s="11">
        <f>VLOOKUP($G16,Data!$A$3:$EX$360,(AE$3-1979)*4+AE$1+2,FALSE)</f>
        <v>333649</v>
      </c>
      <c r="AF16" s="11">
        <f>VLOOKUP($G16,Data!$A$3:$EX$360,(AF$3-1979)*4+AF$1+2,FALSE)</f>
        <v>347857</v>
      </c>
      <c r="AG16" s="11">
        <f>VLOOKUP($G16,Data!$A$3:$EX$360,(AG$3-1979)*4+AG$1+2,FALSE)</f>
        <v>390124</v>
      </c>
      <c r="AH16" s="11">
        <f>VLOOKUP($G16,Data!$A$3:$EX$360,(AH$3-1979)*4+AH$1+2,FALSE)</f>
        <v>461068</v>
      </c>
      <c r="AI16" s="11">
        <f>VLOOKUP($G16,Data!$A$3:$EX$360,(AI$3-1979)*4+AI$1+2,FALSE)</f>
        <v>531464</v>
      </c>
      <c r="AJ16" s="11">
        <f>VLOOKUP($G16,Data!$A$3:$EX$360,(AJ$3-1979)*4+AJ$1+2,FALSE)</f>
        <v>638627</v>
      </c>
      <c r="AK16" s="11">
        <f>VLOOKUP($G16,Data!$A$3:$EX$360,(AK$3-1979)*4+AK$1+2,FALSE)</f>
        <v>634969</v>
      </c>
      <c r="AL16" s="11">
        <f>VLOOKUP($G16,Data!$A$3:$EX$360,(AL$3-1979)*4+AL$1+2,FALSE)</f>
        <v>588755</v>
      </c>
      <c r="AM16" s="11">
        <f>VLOOKUP($G16,Data!$A$3:$EX$360,(AM$3-1979)*4+AM$1+2,FALSE)</f>
        <v>583870</v>
      </c>
      <c r="AN16" s="11">
        <f>VLOOKUP($G16,Data!$A$3:$EX$360,(AN$3-1979)*4+AN$1+2,FALSE)</f>
        <v>572233</v>
      </c>
      <c r="AO16" s="11">
        <f>VLOOKUP($G16,Data!$A$3:$EX$360,(AO$3-1979)*4+AO$1+2,FALSE)</f>
        <v>585089</v>
      </c>
      <c r="AP16" s="11">
        <f>VLOOKUP($G16,Data!$A$3:$EX$360,(AP$3-1979)*4+AP$1+2,FALSE)</f>
        <v>608718</v>
      </c>
      <c r="AQ16" s="11">
        <f>VLOOKUP($G16,Data!$A$3:$EX$360,(AQ$3-1979)*4+AQ$1+2,FALSE)</f>
        <v>605419</v>
      </c>
      <c r="AR16" s="11">
        <f>VLOOKUP($G16,Data!$A$3:$EX$360,(AR$3-1979)*4+AR$1+2,FALSE)</f>
        <v>630335</v>
      </c>
      <c r="AS16" s="11">
        <f>VLOOKUP($G16,Data!$A$3:$EX$360,(AS$3-1979)*4+AS$1+2,FALSE)</f>
        <v>697957</v>
      </c>
    </row>
    <row r="17" spans="4:45" outlineLevel="2">
      <c r="D17" s="4" t="s">
        <v>736</v>
      </c>
      <c r="E17" s="4" t="str">
        <f>F22</f>
        <v>Debt Securities</v>
      </c>
      <c r="F17" s="8" t="s">
        <v>279</v>
      </c>
      <c r="G17" s="4" t="s">
        <v>299</v>
      </c>
      <c r="H17" s="4">
        <f>VLOOKUP($G17,Data!$A$3:$EX$360,(H$3-1979)*4+H$1+2,FALSE)</f>
        <v>13327</v>
      </c>
      <c r="I17" s="11">
        <f>VLOOKUP($G17,Data!$A$3:$EX$360,(I$3-1979)*4+I$1+2,FALSE)</f>
        <v>17582</v>
      </c>
      <c r="J17" s="11">
        <f>VLOOKUP($G17,Data!$A$3:$EX$360,(J$3-1979)*4+J$1+2,FALSE)</f>
        <v>24531</v>
      </c>
      <c r="K17" s="11">
        <f>VLOOKUP($G17,Data!$A$3:$EX$360,(K$3-1979)*4+K$1+2,FALSE)</f>
        <v>32417</v>
      </c>
      <c r="L17" s="11">
        <f>VLOOKUP($G17,Data!$A$3:$EX$360,(L$3-1979)*4+L$1+2,FALSE)</f>
        <v>43672</v>
      </c>
      <c r="M17" s="11">
        <f>VLOOKUP($G17,Data!$A$3:$EX$360,(M$3-1979)*4+M$1+2,FALSE)</f>
        <v>59177</v>
      </c>
      <c r="N17" s="11">
        <f>VLOOKUP($G17,Data!$A$3:$EX$360,(N$3-1979)*4+N$1+2,FALSE)</f>
        <v>77190</v>
      </c>
      <c r="O17" s="11">
        <f>VLOOKUP($G17,Data!$A$3:$EX$360,(O$3-1979)*4+O$1+2,FALSE)</f>
        <v>98507</v>
      </c>
      <c r="P17" s="11">
        <f>VLOOKUP($G17,Data!$A$3:$EX$360,(P$3-1979)*4+P$1+2,FALSE)</f>
        <v>129503</v>
      </c>
      <c r="Q17" s="11">
        <f>VLOOKUP($G17,Data!$A$3:$EX$360,(Q$3-1979)*4+Q$1+2,FALSE)</f>
        <v>142940</v>
      </c>
      <c r="R17" s="11">
        <f>VLOOKUP($G17,Data!$A$3:$EX$360,(R$3-1979)*4+R$1+2,FALSE)</f>
        <v>151664</v>
      </c>
      <c r="S17" s="11">
        <f>VLOOKUP($G17,Data!$A$3:$EX$360,(S$3-1979)*4+S$1+2,FALSE)</f>
        <v>168301</v>
      </c>
      <c r="T17" s="11">
        <f>VLOOKUP($G17,Data!$A$3:$EX$360,(T$3-1979)*4+T$1+2,FALSE)</f>
        <v>178753</v>
      </c>
      <c r="U17" s="11">
        <f>VLOOKUP($G17,Data!$A$3:$EX$360,(U$3-1979)*4+U$1+2,FALSE)</f>
        <v>177959</v>
      </c>
      <c r="V17" s="11">
        <f>VLOOKUP($G17,Data!$A$3:$EX$360,(V$3-1979)*4+V$1+2,FALSE)</f>
        <v>211378</v>
      </c>
      <c r="W17" s="11">
        <f>VLOOKUP($G17,Data!$A$3:$EX$360,(W$3-1979)*4+W$1+2,FALSE)</f>
        <v>220641</v>
      </c>
      <c r="X17" s="11">
        <f>VLOOKUP($G17,Data!$A$3:$EX$360,(X$3-1979)*4+X$1+2,FALSE)</f>
        <v>217221</v>
      </c>
      <c r="Y17" s="11">
        <f>VLOOKUP($G17,Data!$A$3:$EX$360,(Y$3-1979)*4+Y$1+2,FALSE)</f>
        <v>221067</v>
      </c>
      <c r="Z17" s="11">
        <f>VLOOKUP($G17,Data!$A$3:$EX$360,(Z$3-1979)*4+Z$1+2,FALSE)</f>
        <v>214907</v>
      </c>
      <c r="AA17" s="11">
        <f>VLOOKUP($G17,Data!$A$3:$EX$360,(AA$3-1979)*4+AA$1+2,FALSE)</f>
        <v>213210</v>
      </c>
      <c r="AB17" s="11">
        <f>VLOOKUP($G17,Data!$A$3:$EX$360,(AB$3-1979)*4+AB$1+2,FALSE)</f>
        <v>213790</v>
      </c>
      <c r="AC17" s="11">
        <f>VLOOKUP($G17,Data!$A$3:$EX$360,(AC$3-1979)*4+AC$1+2,FALSE)</f>
        <v>194886</v>
      </c>
      <c r="AD17" s="11">
        <f>VLOOKUP($G17,Data!$A$3:$EX$360,(AD$3-1979)*4+AD$1+2,FALSE)</f>
        <v>183128</v>
      </c>
      <c r="AE17" s="11">
        <f>VLOOKUP($G17,Data!$A$3:$EX$360,(AE$3-1979)*4+AE$1+2,FALSE)</f>
        <v>153870</v>
      </c>
      <c r="AF17" s="11">
        <f>VLOOKUP($G17,Data!$A$3:$EX$360,(AF$3-1979)*4+AF$1+2,FALSE)</f>
        <v>161290</v>
      </c>
      <c r="AG17" s="11">
        <f>VLOOKUP($G17,Data!$A$3:$EX$360,(AG$3-1979)*4+AG$1+2,FALSE)</f>
        <v>134943</v>
      </c>
      <c r="AH17" s="11">
        <f>VLOOKUP($G17,Data!$A$3:$EX$360,(AH$3-1979)*4+AH$1+2,FALSE)</f>
        <v>164628</v>
      </c>
      <c r="AI17" s="11">
        <f>VLOOKUP($G17,Data!$A$3:$EX$360,(AI$3-1979)*4+AI$1+2,FALSE)</f>
        <v>145994</v>
      </c>
      <c r="AJ17" s="11">
        <f>VLOOKUP($G17,Data!$A$3:$EX$360,(AJ$3-1979)*4+AJ$1+2,FALSE)</f>
        <v>158227</v>
      </c>
      <c r="AK17" s="11">
        <f>VLOOKUP($G17,Data!$A$3:$EX$360,(AK$3-1979)*4+AK$1+2,FALSE)</f>
        <v>131788</v>
      </c>
      <c r="AL17" s="11">
        <f>VLOOKUP($G17,Data!$A$3:$EX$360,(AL$3-1979)*4+AL$1+2,FALSE)</f>
        <v>138636</v>
      </c>
      <c r="AM17" s="11">
        <f>VLOOKUP($G17,Data!$A$3:$EX$360,(AM$3-1979)*4+AM$1+2,FALSE)</f>
        <v>144778</v>
      </c>
      <c r="AN17" s="11">
        <f>VLOOKUP($G17,Data!$A$3:$EX$360,(AN$3-1979)*4+AN$1+2,FALSE)</f>
        <v>158018</v>
      </c>
      <c r="AO17" s="11">
        <f>VLOOKUP($G17,Data!$A$3:$EX$360,(AO$3-1979)*4+AO$1+2,FALSE)</f>
        <v>171173</v>
      </c>
      <c r="AP17" s="11">
        <f>VLOOKUP($G17,Data!$A$3:$EX$360,(AP$3-1979)*4+AP$1+2,FALSE)</f>
        <v>178734</v>
      </c>
      <c r="AQ17" s="11">
        <f>VLOOKUP($G17,Data!$A$3:$EX$360,(AQ$3-1979)*4+AQ$1+2,FALSE)</f>
        <v>189329</v>
      </c>
      <c r="AR17" s="11">
        <f>VLOOKUP($G17,Data!$A$3:$EX$360,(AR$3-1979)*4+AR$1+2,FALSE)</f>
        <v>177973</v>
      </c>
      <c r="AS17" s="11">
        <f>VLOOKUP($G17,Data!$A$3:$EX$360,(AS$3-1979)*4+AS$1+2,FALSE)</f>
        <v>182244</v>
      </c>
    </row>
    <row r="18" spans="4:45" outlineLevel="2">
      <c r="D18" s="4" t="s">
        <v>736</v>
      </c>
      <c r="E18" s="4" t="str">
        <f>F22</f>
        <v>Debt Securities</v>
      </c>
      <c r="F18" s="8" t="s">
        <v>26</v>
      </c>
      <c r="G18" s="4" t="s">
        <v>150</v>
      </c>
      <c r="H18" s="4">
        <f>VLOOKUP($G18,Data!$A$3:$EX$360,(H$3-1979)*4+H$1+2,FALSE)</f>
        <v>46504</v>
      </c>
      <c r="I18" s="11">
        <f>VLOOKUP($G18,Data!$A$3:$EX$360,(I$3-1979)*4+I$1+2,FALSE)</f>
        <v>60336</v>
      </c>
      <c r="J18" s="11">
        <f>VLOOKUP($G18,Data!$A$3:$EX$360,(J$3-1979)*4+J$1+2,FALSE)</f>
        <v>62628</v>
      </c>
      <c r="K18" s="11">
        <f>VLOOKUP($G18,Data!$A$3:$EX$360,(K$3-1979)*4+K$1+2,FALSE)</f>
        <v>64250</v>
      </c>
      <c r="L18" s="11">
        <f>VLOOKUP($G18,Data!$A$3:$EX$360,(L$3-1979)*4+L$1+2,FALSE)</f>
        <v>71057</v>
      </c>
      <c r="M18" s="11">
        <f>VLOOKUP($G18,Data!$A$3:$EX$360,(M$3-1979)*4+M$1+2,FALSE)</f>
        <v>71707</v>
      </c>
      <c r="N18" s="11">
        <f>VLOOKUP($G18,Data!$A$3:$EX$360,(N$3-1979)*4+N$1+2,FALSE)</f>
        <v>88968</v>
      </c>
      <c r="O18" s="11">
        <f>VLOOKUP($G18,Data!$A$3:$EX$360,(O$3-1979)*4+O$1+2,FALSE)</f>
        <v>95669</v>
      </c>
      <c r="P18" s="11">
        <f>VLOOKUP($G18,Data!$A$3:$EX$360,(P$3-1979)*4+P$1+2,FALSE)</f>
        <v>94242</v>
      </c>
      <c r="Q18" s="11">
        <f>VLOOKUP($G18,Data!$A$3:$EX$360,(Q$3-1979)*4+Q$1+2,FALSE)</f>
        <v>110888</v>
      </c>
      <c r="R18" s="11">
        <f>VLOOKUP($G18,Data!$A$3:$EX$360,(R$3-1979)*4+R$1+2,FALSE)</f>
        <v>152932</v>
      </c>
      <c r="S18" s="11">
        <f>VLOOKUP($G18,Data!$A$3:$EX$360,(S$3-1979)*4+S$1+2,FALSE)</f>
        <v>151960</v>
      </c>
      <c r="T18" s="11">
        <f>VLOOKUP($G18,Data!$A$3:$EX$360,(T$3-1979)*4+T$1+2,FALSE)</f>
        <v>153813</v>
      </c>
      <c r="U18" s="11">
        <f>VLOOKUP($G18,Data!$A$3:$EX$360,(U$3-1979)*4+U$1+2,FALSE)</f>
        <v>166627</v>
      </c>
      <c r="V18" s="11">
        <f>VLOOKUP($G18,Data!$A$3:$EX$360,(V$3-1979)*4+V$1+2,FALSE)</f>
        <v>166402</v>
      </c>
      <c r="W18" s="11">
        <f>VLOOKUP($G18,Data!$A$3:$EX$360,(W$3-1979)*4+W$1+2,FALSE)</f>
        <v>172648</v>
      </c>
      <c r="X18" s="11">
        <f>VLOOKUP($G18,Data!$A$3:$EX$360,(X$3-1979)*4+X$1+2,FALSE)</f>
        <v>200300</v>
      </c>
      <c r="Y18" s="11">
        <f>VLOOKUP($G18,Data!$A$3:$EX$360,(Y$3-1979)*4+Y$1+2,FALSE)</f>
        <v>149423</v>
      </c>
      <c r="Z18" s="11">
        <f>VLOOKUP($G18,Data!$A$3:$EX$360,(Z$3-1979)*4+Z$1+2,FALSE)</f>
        <v>121578</v>
      </c>
      <c r="AA18" s="11">
        <f>VLOOKUP($G18,Data!$A$3:$EX$360,(AA$3-1979)*4+AA$1+2,FALSE)</f>
        <v>132500</v>
      </c>
      <c r="AB18" s="11">
        <f>VLOOKUP($G18,Data!$A$3:$EX$360,(AB$3-1979)*4+AB$1+2,FALSE)</f>
        <v>174399</v>
      </c>
      <c r="AC18" s="11">
        <f>VLOOKUP($G18,Data!$A$3:$EX$360,(AC$3-1979)*4+AC$1+2,FALSE)</f>
        <v>218932</v>
      </c>
      <c r="AD18" s="11">
        <f>VLOOKUP($G18,Data!$A$3:$EX$360,(AD$3-1979)*4+AD$1+2,FALSE)</f>
        <v>264619</v>
      </c>
      <c r="AE18" s="11">
        <f>VLOOKUP($G18,Data!$A$3:$EX$360,(AE$3-1979)*4+AE$1+2,FALSE)</f>
        <v>306487</v>
      </c>
      <c r="AF18" s="11">
        <f>VLOOKUP($G18,Data!$A$3:$EX$360,(AF$3-1979)*4+AF$1+2,FALSE)</f>
        <v>338697</v>
      </c>
      <c r="AG18" s="11">
        <f>VLOOKUP($G18,Data!$A$3:$EX$360,(AG$3-1979)*4+AG$1+2,FALSE)</f>
        <v>359947</v>
      </c>
      <c r="AH18" s="11">
        <f>VLOOKUP($G18,Data!$A$3:$EX$360,(AH$3-1979)*4+AH$1+2,FALSE)</f>
        <v>386524</v>
      </c>
      <c r="AI18" s="11">
        <f>VLOOKUP($G18,Data!$A$3:$EX$360,(AI$3-1979)*4+AI$1+2,FALSE)</f>
        <v>425332</v>
      </c>
      <c r="AJ18" s="11">
        <f>VLOOKUP($G18,Data!$A$3:$EX$360,(AJ$3-1979)*4+AJ$1+2,FALSE)</f>
        <v>479502</v>
      </c>
      <c r="AK18" s="11">
        <f>VLOOKUP($G18,Data!$A$3:$EX$360,(AK$3-1979)*4+AK$1+2,FALSE)</f>
        <v>496237</v>
      </c>
      <c r="AL18" s="11">
        <f>VLOOKUP($G18,Data!$A$3:$EX$360,(AL$3-1979)*4+AL$1+2,FALSE)</f>
        <v>476356</v>
      </c>
      <c r="AM18" s="11">
        <f>VLOOKUP($G18,Data!$A$3:$EX$360,(AM$3-1979)*4+AM$1+2,FALSE)</f>
        <v>494247</v>
      </c>
      <c r="AN18" s="11">
        <f>VLOOKUP($G18,Data!$A$3:$EX$360,(AN$3-1979)*4+AN$1+2,FALSE)</f>
        <v>513638</v>
      </c>
      <c r="AO18" s="11">
        <f>VLOOKUP($G18,Data!$A$3:$EX$360,(AO$3-1979)*4+AO$1+2,FALSE)</f>
        <v>490250</v>
      </c>
      <c r="AP18" s="11">
        <f>VLOOKUP($G18,Data!$A$3:$EX$360,(AP$3-1979)*4+AP$1+2,FALSE)</f>
        <v>467965</v>
      </c>
      <c r="AQ18" s="11">
        <f>VLOOKUP($G18,Data!$A$3:$EX$360,(AQ$3-1979)*4+AQ$1+2,FALSE)</f>
        <v>452948</v>
      </c>
      <c r="AR18" s="11">
        <f>VLOOKUP($G18,Data!$A$3:$EX$360,(AR$3-1979)*4+AR$1+2,FALSE)</f>
        <v>433101</v>
      </c>
      <c r="AS18" s="11">
        <f>VLOOKUP($G18,Data!$A$3:$EX$360,(AS$3-1979)*4+AS$1+2,FALSE)</f>
        <v>414311</v>
      </c>
    </row>
    <row r="19" spans="4:45" outlineLevel="2">
      <c r="D19" s="4" t="s">
        <v>736</v>
      </c>
      <c r="E19" s="4" t="str">
        <f>F22</f>
        <v>Debt Securities</v>
      </c>
      <c r="F19" s="8" t="s">
        <v>280</v>
      </c>
      <c r="G19" s="4" t="s">
        <v>298</v>
      </c>
      <c r="H19" s="4">
        <f>VLOOKUP($G19,Data!$A$3:$EX$360,(H$3-1979)*4+H$1+2,FALSE)</f>
        <v>14496</v>
      </c>
      <c r="I19" s="11">
        <f>VLOOKUP($G19,Data!$A$3:$EX$360,(I$3-1979)*4+I$1+2,FALSE)</f>
        <v>17783</v>
      </c>
      <c r="J19" s="11">
        <f>VLOOKUP($G19,Data!$A$3:$EX$360,(J$3-1979)*4+J$1+2,FALSE)</f>
        <v>20948</v>
      </c>
      <c r="K19" s="11">
        <f>VLOOKUP($G19,Data!$A$3:$EX$360,(K$3-1979)*4+K$1+2,FALSE)</f>
        <v>27893</v>
      </c>
      <c r="L19" s="11">
        <f>VLOOKUP($G19,Data!$A$3:$EX$360,(L$3-1979)*4+L$1+2,FALSE)</f>
        <v>36156</v>
      </c>
      <c r="M19" s="11">
        <f>VLOOKUP($G19,Data!$A$3:$EX$360,(M$3-1979)*4+M$1+2,FALSE)</f>
        <v>38801</v>
      </c>
      <c r="N19" s="11">
        <f>VLOOKUP($G19,Data!$A$3:$EX$360,(N$3-1979)*4+N$1+2,FALSE)</f>
        <v>40841</v>
      </c>
      <c r="O19" s="11">
        <f>VLOOKUP($G19,Data!$A$3:$EX$360,(O$3-1979)*4+O$1+2,FALSE)</f>
        <v>36024</v>
      </c>
      <c r="P19" s="11">
        <f>VLOOKUP($G19,Data!$A$3:$EX$360,(P$3-1979)*4+P$1+2,FALSE)</f>
        <v>41311</v>
      </c>
      <c r="Q19" s="11">
        <f>VLOOKUP($G19,Data!$A$3:$EX$360,(Q$3-1979)*4+Q$1+2,FALSE)</f>
        <v>39568</v>
      </c>
      <c r="R19" s="11">
        <f>VLOOKUP($G19,Data!$A$3:$EX$360,(R$3-1979)*4+R$1+2,FALSE)</f>
        <v>43928</v>
      </c>
      <c r="S19" s="11">
        <f>VLOOKUP($G19,Data!$A$3:$EX$360,(S$3-1979)*4+S$1+2,FALSE)</f>
        <v>56085</v>
      </c>
      <c r="T19" s="11">
        <f>VLOOKUP($G19,Data!$A$3:$EX$360,(T$3-1979)*4+T$1+2,FALSE)</f>
        <v>64651</v>
      </c>
      <c r="U19" s="11">
        <f>VLOOKUP($G19,Data!$A$3:$EX$360,(U$3-1979)*4+U$1+2,FALSE)</f>
        <v>49236</v>
      </c>
      <c r="V19" s="11">
        <f>VLOOKUP($G19,Data!$A$3:$EX$360,(V$3-1979)*4+V$1+2,FALSE)</f>
        <v>32078</v>
      </c>
      <c r="W19" s="11">
        <f>VLOOKUP($G19,Data!$A$3:$EX$360,(W$3-1979)*4+W$1+2,FALSE)</f>
        <v>45014</v>
      </c>
      <c r="X19" s="11">
        <f>VLOOKUP($G19,Data!$A$3:$EX$360,(X$3-1979)*4+X$1+2,FALSE)</f>
        <v>48067</v>
      </c>
      <c r="Y19" s="11">
        <f>VLOOKUP($G19,Data!$A$3:$EX$360,(Y$3-1979)*4+Y$1+2,FALSE)</f>
        <v>70214</v>
      </c>
      <c r="Z19" s="11">
        <f>VLOOKUP($G19,Data!$A$3:$EX$360,(Z$3-1979)*4+Z$1+2,FALSE)</f>
        <v>78798</v>
      </c>
      <c r="AA19" s="11">
        <f>VLOOKUP($G19,Data!$A$3:$EX$360,(AA$3-1979)*4+AA$1+2,FALSE)</f>
        <v>98041</v>
      </c>
      <c r="AB19" s="11">
        <f>VLOOKUP($G19,Data!$A$3:$EX$360,(AB$3-1979)*4+AB$1+2,FALSE)</f>
        <v>114932</v>
      </c>
      <c r="AC19" s="11">
        <f>VLOOKUP($G19,Data!$A$3:$EX$360,(AC$3-1979)*4+AC$1+2,FALSE)</f>
        <v>143291</v>
      </c>
      <c r="AD19" s="11">
        <f>VLOOKUP($G19,Data!$A$3:$EX$360,(AD$3-1979)*4+AD$1+2,FALSE)</f>
        <v>194655</v>
      </c>
      <c r="AE19" s="11">
        <f>VLOOKUP($G19,Data!$A$3:$EX$360,(AE$3-1979)*4+AE$1+2,FALSE)</f>
        <v>186219</v>
      </c>
      <c r="AF19" s="11">
        <f>VLOOKUP($G19,Data!$A$3:$EX$360,(AF$3-1979)*4+AF$1+2,FALSE)</f>
        <v>195736</v>
      </c>
      <c r="AG19" s="11">
        <f>VLOOKUP($G19,Data!$A$3:$EX$360,(AG$3-1979)*4+AG$1+2,FALSE)</f>
        <v>273153</v>
      </c>
      <c r="AH19" s="11">
        <f>VLOOKUP($G19,Data!$A$3:$EX$360,(AH$3-1979)*4+AH$1+2,FALSE)</f>
        <v>184810</v>
      </c>
      <c r="AI19" s="11">
        <f>VLOOKUP($G19,Data!$A$3:$EX$360,(AI$3-1979)*4+AI$1+2,FALSE)</f>
        <v>178983</v>
      </c>
      <c r="AJ19" s="11">
        <f>VLOOKUP($G19,Data!$A$3:$EX$360,(AJ$3-1979)*4+AJ$1+2,FALSE)</f>
        <v>196619</v>
      </c>
      <c r="AK19" s="11">
        <f>VLOOKUP($G19,Data!$A$3:$EX$360,(AK$3-1979)*4+AK$1+2,FALSE)</f>
        <v>182928</v>
      </c>
      <c r="AL19" s="11">
        <f>VLOOKUP($G19,Data!$A$3:$EX$360,(AL$3-1979)*4+AL$1+2,FALSE)</f>
        <v>143452</v>
      </c>
      <c r="AM19" s="11">
        <f>VLOOKUP($G19,Data!$A$3:$EX$360,(AM$3-1979)*4+AM$1+2,FALSE)</f>
        <v>156660</v>
      </c>
      <c r="AN19" s="11">
        <f>VLOOKUP($G19,Data!$A$3:$EX$360,(AN$3-1979)*4+AN$1+2,FALSE)</f>
        <v>149996</v>
      </c>
      <c r="AO19" s="11">
        <f>VLOOKUP($G19,Data!$A$3:$EX$360,(AO$3-1979)*4+AO$1+2,FALSE)</f>
        <v>108894</v>
      </c>
      <c r="AP19" s="11">
        <f>VLOOKUP($G19,Data!$A$3:$EX$360,(AP$3-1979)*4+AP$1+2,FALSE)</f>
        <v>101186</v>
      </c>
      <c r="AQ19" s="11">
        <f>VLOOKUP($G19,Data!$A$3:$EX$360,(AQ$3-1979)*4+AQ$1+2,FALSE)</f>
        <v>108306</v>
      </c>
      <c r="AR19" s="11">
        <f>VLOOKUP($G19,Data!$A$3:$EX$360,(AR$3-1979)*4+AR$1+2,FALSE)</f>
        <v>97068</v>
      </c>
      <c r="AS19" s="11">
        <f>VLOOKUP($G19,Data!$A$3:$EX$360,(AS$3-1979)*4+AS$1+2,FALSE)</f>
        <v>99591</v>
      </c>
    </row>
    <row r="20" spans="4:45" outlineLevel="2">
      <c r="D20" s="4" t="s">
        <v>736</v>
      </c>
      <c r="E20" s="4" t="str">
        <f>F22</f>
        <v>Debt Securities</v>
      </c>
      <c r="F20" s="8" t="s">
        <v>14</v>
      </c>
      <c r="G20" s="4" t="s">
        <v>151</v>
      </c>
      <c r="H20" s="4">
        <f>VLOOKUP($G20,Data!$A$3:$EX$360,(H$3-1979)*4+H$1+2,FALSE)</f>
        <v>0</v>
      </c>
      <c r="I20" s="11">
        <f>VLOOKUP($G20,Data!$A$3:$EX$360,(I$3-1979)*4+I$1+2,FALSE)</f>
        <v>0</v>
      </c>
      <c r="J20" s="11">
        <f>VLOOKUP($G20,Data!$A$3:$EX$360,(J$3-1979)*4+J$1+2,FALSE)</f>
        <v>0</v>
      </c>
      <c r="K20" s="11">
        <f>VLOOKUP($G20,Data!$A$3:$EX$360,(K$3-1979)*4+K$1+2,FALSE)</f>
        <v>0</v>
      </c>
      <c r="L20" s="11">
        <f>VLOOKUP($G20,Data!$A$3:$EX$360,(L$3-1979)*4+L$1+2,FALSE)</f>
        <v>250</v>
      </c>
      <c r="M20" s="11">
        <f>VLOOKUP($G20,Data!$A$3:$EX$360,(M$3-1979)*4+M$1+2,FALSE)</f>
        <v>2875</v>
      </c>
      <c r="N20" s="11">
        <f>VLOOKUP($G20,Data!$A$3:$EX$360,(N$3-1979)*4+N$1+2,FALSE)</f>
        <v>6625</v>
      </c>
      <c r="O20" s="11">
        <f>VLOOKUP($G20,Data!$A$3:$EX$360,(O$3-1979)*4+O$1+2,FALSE)</f>
        <v>9062</v>
      </c>
      <c r="P20" s="11">
        <f>VLOOKUP($G20,Data!$A$3:$EX$360,(P$3-1979)*4+P$1+2,FALSE)</f>
        <v>11063</v>
      </c>
      <c r="Q20" s="11">
        <f>VLOOKUP($G20,Data!$A$3:$EX$360,(Q$3-1979)*4+Q$1+2,FALSE)</f>
        <v>12501</v>
      </c>
      <c r="R20" s="11">
        <f>VLOOKUP($G20,Data!$A$3:$EX$360,(R$3-1979)*4+R$1+2,FALSE)</f>
        <v>14001</v>
      </c>
      <c r="S20" s="11">
        <f>VLOOKUP($G20,Data!$A$3:$EX$360,(S$3-1979)*4+S$1+2,FALSE)</f>
        <v>15501</v>
      </c>
      <c r="T20" s="11">
        <f>VLOOKUP($G20,Data!$A$3:$EX$360,(T$3-1979)*4+T$1+2,FALSE)</f>
        <v>16938</v>
      </c>
      <c r="U20" s="11">
        <f>VLOOKUP($G20,Data!$A$3:$EX$360,(U$3-1979)*4+U$1+2,FALSE)</f>
        <v>19312</v>
      </c>
      <c r="V20" s="11">
        <f>VLOOKUP($G20,Data!$A$3:$EX$360,(V$3-1979)*4+V$1+2,FALSE)</f>
        <v>23613</v>
      </c>
      <c r="W20" s="11">
        <f>VLOOKUP($G20,Data!$A$3:$EX$360,(W$3-1979)*4+W$1+2,FALSE)</f>
        <v>29200</v>
      </c>
      <c r="X20" s="11">
        <f>VLOOKUP($G20,Data!$A$3:$EX$360,(X$3-1979)*4+X$1+2,FALSE)</f>
        <v>35730</v>
      </c>
      <c r="Y20" s="11">
        <f>VLOOKUP($G20,Data!$A$3:$EX$360,(Y$3-1979)*4+Y$1+2,FALSE)</f>
        <v>45872</v>
      </c>
      <c r="Z20" s="11">
        <f>VLOOKUP($G20,Data!$A$3:$EX$360,(Z$3-1979)*4+Z$1+2,FALSE)</f>
        <v>49753</v>
      </c>
      <c r="AA20" s="11">
        <f>VLOOKUP($G20,Data!$A$3:$EX$360,(AA$3-1979)*4+AA$1+2,FALSE)</f>
        <v>56434</v>
      </c>
      <c r="AB20" s="11">
        <f>VLOOKUP($G20,Data!$A$3:$EX$360,(AB$3-1979)*4+AB$1+2,FALSE)</f>
        <v>67653</v>
      </c>
      <c r="AC20" s="11">
        <f>VLOOKUP($G20,Data!$A$3:$EX$360,(AC$3-1979)*4+AC$1+2,FALSE)</f>
        <v>78947</v>
      </c>
      <c r="AD20" s="11">
        <f>VLOOKUP($G20,Data!$A$3:$EX$360,(AD$3-1979)*4+AD$1+2,FALSE)</f>
        <v>89948</v>
      </c>
      <c r="AE20" s="11">
        <f>VLOOKUP($G20,Data!$A$3:$EX$360,(AE$3-1979)*4+AE$1+2,FALSE)</f>
        <v>99212</v>
      </c>
      <c r="AF20" s="11">
        <f>VLOOKUP($G20,Data!$A$3:$EX$360,(AF$3-1979)*4+AF$1+2,FALSE)</f>
        <v>107316</v>
      </c>
      <c r="AG20" s="11">
        <f>VLOOKUP($G20,Data!$A$3:$EX$360,(AG$3-1979)*4+AG$1+2,FALSE)</f>
        <v>114218</v>
      </c>
      <c r="AH20" s="11">
        <f>VLOOKUP($G20,Data!$A$3:$EX$360,(AH$3-1979)*4+AH$1+2,FALSE)</f>
        <v>122831</v>
      </c>
      <c r="AI20" s="11">
        <f>VLOOKUP($G20,Data!$A$3:$EX$360,(AI$3-1979)*4+AI$1+2,FALSE)</f>
        <v>135359</v>
      </c>
      <c r="AJ20" s="11">
        <f>VLOOKUP($G20,Data!$A$3:$EX$360,(AJ$3-1979)*4+AJ$1+2,FALSE)</f>
        <v>152817</v>
      </c>
      <c r="AK20" s="11">
        <f>VLOOKUP($G20,Data!$A$3:$EX$360,(AK$3-1979)*4+AK$1+2,FALSE)</f>
        <v>158375</v>
      </c>
      <c r="AL20" s="11">
        <f>VLOOKUP($G20,Data!$A$3:$EX$360,(AL$3-1979)*4+AL$1+2,FALSE)</f>
        <v>152243</v>
      </c>
      <c r="AM20" s="11">
        <f>VLOOKUP($G20,Data!$A$3:$EX$360,(AM$3-1979)*4+AM$1+2,FALSE)</f>
        <v>158180</v>
      </c>
      <c r="AN20" s="11">
        <f>VLOOKUP($G20,Data!$A$3:$EX$360,(AN$3-1979)*4+AN$1+2,FALSE)</f>
        <v>164611</v>
      </c>
      <c r="AO20" s="11">
        <f>VLOOKUP($G20,Data!$A$3:$EX$360,(AO$3-1979)*4+AO$1+2,FALSE)</f>
        <v>163513</v>
      </c>
      <c r="AP20" s="11">
        <f>VLOOKUP($G20,Data!$A$3:$EX$360,(AP$3-1979)*4+AP$1+2,FALSE)</f>
        <v>165032</v>
      </c>
      <c r="AQ20" s="11">
        <f>VLOOKUP($G20,Data!$A$3:$EX$360,(AQ$3-1979)*4+AQ$1+2,FALSE)</f>
        <v>169455</v>
      </c>
      <c r="AR20" s="11">
        <f>VLOOKUP($G20,Data!$A$3:$EX$360,(AR$3-1979)*4+AR$1+2,FALSE)</f>
        <v>172527</v>
      </c>
      <c r="AS20" s="11">
        <f>VLOOKUP($G20,Data!$A$3:$EX$360,(AS$3-1979)*4+AS$1+2,FALSE)</f>
        <v>180909</v>
      </c>
    </row>
    <row r="21" spans="4:45" outlineLevel="2">
      <c r="D21" s="4" t="s">
        <v>736</v>
      </c>
      <c r="E21" s="4" t="str">
        <f>F22</f>
        <v>Debt Securities</v>
      </c>
      <c r="F21" s="8" t="s">
        <v>281</v>
      </c>
      <c r="G21" s="4" t="s">
        <v>296</v>
      </c>
      <c r="H21" s="4">
        <f>VLOOKUP($G21,Data!$A$3:$EX$360,(H$3-1979)*4+H$1+2,FALSE)</f>
        <v>82063</v>
      </c>
      <c r="I21" s="11">
        <f>VLOOKUP($G21,Data!$A$3:$EX$360,(I$3-1979)*4+I$1+2,FALSE)</f>
        <v>90482</v>
      </c>
      <c r="J21" s="11">
        <f>VLOOKUP($G21,Data!$A$3:$EX$360,(J$3-1979)*4+J$1+2,FALSE)</f>
        <v>96785</v>
      </c>
      <c r="K21" s="11">
        <f>VLOOKUP($G21,Data!$A$3:$EX$360,(K$3-1979)*4+K$1+2,FALSE)</f>
        <v>104416</v>
      </c>
      <c r="L21" s="11">
        <f>VLOOKUP($G21,Data!$A$3:$EX$360,(L$3-1979)*4+L$1+2,FALSE)</f>
        <v>101813</v>
      </c>
      <c r="M21" s="11">
        <f>VLOOKUP($G21,Data!$A$3:$EX$360,(M$3-1979)*4+M$1+2,FALSE)</f>
        <v>99453</v>
      </c>
      <c r="N21" s="11">
        <f>VLOOKUP($G21,Data!$A$3:$EX$360,(N$3-1979)*4+N$1+2,FALSE)</f>
        <v>99829</v>
      </c>
      <c r="O21" s="11">
        <f>VLOOKUP($G21,Data!$A$3:$EX$360,(O$3-1979)*4+O$1+2,FALSE)</f>
        <v>108323</v>
      </c>
      <c r="P21" s="11">
        <f>VLOOKUP($G21,Data!$A$3:$EX$360,(P$3-1979)*4+P$1+2,FALSE)</f>
        <v>117592</v>
      </c>
      <c r="Q21" s="11">
        <f>VLOOKUP($G21,Data!$A$3:$EX$360,(Q$3-1979)*4+Q$1+2,FALSE)</f>
        <v>131453</v>
      </c>
      <c r="R21" s="11">
        <f>VLOOKUP($G21,Data!$A$3:$EX$360,(R$3-1979)*4+R$1+2,FALSE)</f>
        <v>149842</v>
      </c>
      <c r="S21" s="11">
        <f>VLOOKUP($G21,Data!$A$3:$EX$360,(S$3-1979)*4+S$1+2,FALSE)</f>
        <v>153595</v>
      </c>
      <c r="T21" s="11">
        <f>VLOOKUP($G21,Data!$A$3:$EX$360,(T$3-1979)*4+T$1+2,FALSE)</f>
        <v>134043</v>
      </c>
      <c r="U21" s="11">
        <f>VLOOKUP($G21,Data!$A$3:$EX$360,(U$3-1979)*4+U$1+2,FALSE)</f>
        <v>154222</v>
      </c>
      <c r="V21" s="11">
        <f>VLOOKUP($G21,Data!$A$3:$EX$360,(V$3-1979)*4+V$1+2,FALSE)</f>
        <v>165381</v>
      </c>
      <c r="W21" s="11">
        <f>VLOOKUP($G21,Data!$A$3:$EX$360,(W$3-1979)*4+W$1+2,FALSE)</f>
        <v>169514</v>
      </c>
      <c r="X21" s="11">
        <f>VLOOKUP($G21,Data!$A$3:$EX$360,(X$3-1979)*4+X$1+2,FALSE)</f>
        <v>187618</v>
      </c>
      <c r="Y21" s="11">
        <f>VLOOKUP($G21,Data!$A$3:$EX$360,(Y$3-1979)*4+Y$1+2,FALSE)</f>
        <v>202478</v>
      </c>
      <c r="Z21" s="11">
        <f>VLOOKUP($G21,Data!$A$3:$EX$360,(Z$3-1979)*4+Z$1+2,FALSE)</f>
        <v>229672</v>
      </c>
      <c r="AA21" s="11">
        <f>VLOOKUP($G21,Data!$A$3:$EX$360,(AA$3-1979)*4+AA$1+2,FALSE)</f>
        <v>264221</v>
      </c>
      <c r="AB21" s="11">
        <f>VLOOKUP($G21,Data!$A$3:$EX$360,(AB$3-1979)*4+AB$1+2,FALSE)</f>
        <v>288017</v>
      </c>
      <c r="AC21" s="11">
        <f>VLOOKUP($G21,Data!$A$3:$EX$360,(AC$3-1979)*4+AC$1+2,FALSE)</f>
        <v>310008</v>
      </c>
      <c r="AD21" s="11">
        <f>VLOOKUP($G21,Data!$A$3:$EX$360,(AD$3-1979)*4+AD$1+2,FALSE)</f>
        <v>278142</v>
      </c>
      <c r="AE21" s="11">
        <f>VLOOKUP($G21,Data!$A$3:$EX$360,(AE$3-1979)*4+AE$1+2,FALSE)</f>
        <v>262475</v>
      </c>
      <c r="AF21" s="11">
        <f>VLOOKUP($G21,Data!$A$3:$EX$360,(AF$3-1979)*4+AF$1+2,FALSE)</f>
        <v>171488</v>
      </c>
      <c r="AG21" s="11">
        <f>VLOOKUP($G21,Data!$A$3:$EX$360,(AG$3-1979)*4+AG$1+2,FALSE)</f>
        <v>237429</v>
      </c>
      <c r="AH21" s="11">
        <f>VLOOKUP($G21,Data!$A$3:$EX$360,(AH$3-1979)*4+AH$1+2,FALSE)</f>
        <v>285580</v>
      </c>
      <c r="AI21" s="11">
        <f>VLOOKUP($G21,Data!$A$3:$EX$360,(AI$3-1979)*4+AI$1+2,FALSE)</f>
        <v>394160</v>
      </c>
      <c r="AJ21" s="11">
        <f>VLOOKUP($G21,Data!$A$3:$EX$360,(AJ$3-1979)*4+AJ$1+2,FALSE)</f>
        <v>433168</v>
      </c>
      <c r="AK21" s="11">
        <f>VLOOKUP($G21,Data!$A$3:$EX$360,(AK$3-1979)*4+AK$1+2,FALSE)</f>
        <v>484688</v>
      </c>
      <c r="AL21" s="11">
        <f>VLOOKUP($G21,Data!$A$3:$EX$360,(AL$3-1979)*4+AL$1+2,FALSE)</f>
        <v>385783</v>
      </c>
      <c r="AM21" s="11">
        <f>VLOOKUP($G21,Data!$A$3:$EX$360,(AM$3-1979)*4+AM$1+2,FALSE)</f>
        <v>369684</v>
      </c>
      <c r="AN21" s="11">
        <f>VLOOKUP($G21,Data!$A$3:$EX$360,(AN$3-1979)*4+AN$1+2,FALSE)</f>
        <v>381552</v>
      </c>
      <c r="AO21" s="11">
        <f>VLOOKUP($G21,Data!$A$3:$EX$360,(AO$3-1979)*4+AO$1+2,FALSE)</f>
        <v>412849</v>
      </c>
      <c r="AP21" s="11">
        <f>VLOOKUP($G21,Data!$A$3:$EX$360,(AP$3-1979)*4+AP$1+2,FALSE)</f>
        <v>448112</v>
      </c>
      <c r="AQ21" s="11">
        <f>VLOOKUP($G21,Data!$A$3:$EX$360,(AQ$3-1979)*4+AQ$1+2,FALSE)</f>
        <v>495844</v>
      </c>
      <c r="AR21" s="11">
        <f>VLOOKUP($G21,Data!$A$3:$EX$360,(AR$3-1979)*4+AR$1+2,FALSE)</f>
        <v>532432</v>
      </c>
      <c r="AS21" s="11">
        <f>VLOOKUP($G21,Data!$A$3:$EX$360,(AS$3-1979)*4+AS$1+2,FALSE)</f>
        <v>564445</v>
      </c>
    </row>
    <row r="22" spans="4:45" outlineLevel="1">
      <c r="D22" s="4" t="s">
        <v>736</v>
      </c>
      <c r="E22" s="4" t="str">
        <f>F33</f>
        <v>Financial Assets</v>
      </c>
      <c r="F22" s="7" t="s">
        <v>13</v>
      </c>
      <c r="G22" s="4" t="s">
        <v>313</v>
      </c>
      <c r="H22" s="4">
        <f>VLOOKUP("FL214022005.Q",Data!$A$3:$EX$360,(H$3-1979)*4+H$1+2,FALSE)+VLOOKUP("FL224022045.Q",Data!$A$3:$EX$360,(H$3-1979)*4+H$1+2,FALSE)-VLOOKUP("FL223062043.Q",Data!$A$3:$EX$360,(H$3-1979)*4+H$1+2,FALSE)-VLOOKUP("FL213062003.Q",Data!$A$3:$EX$360,(H$3-1979)*4+H$1+2,FALSE)</f>
        <v>245721</v>
      </c>
      <c r="I22" s="11">
        <f>VLOOKUP("FL214022005.Q",Data!$A$3:$EX$360,(I$3-1979)*4+I$1+2,FALSE)+VLOOKUP("FL224022045.Q",Data!$A$3:$EX$360,(I$3-1979)*4+I$1+2,FALSE)-VLOOKUP("FL223062043.Q",Data!$A$3:$EX$360,(I$3-1979)*4+I$1+2,FALSE)-VLOOKUP("FL213062003.Q",Data!$A$3:$EX$360,(I$3-1979)*4+I$1+2,FALSE)</f>
        <v>268660</v>
      </c>
      <c r="J22" s="11">
        <f>VLOOKUP("FL214022005.Q",Data!$A$3:$EX$360,(J$3-1979)*4+J$1+2,FALSE)+VLOOKUP("FL224022045.Q",Data!$A$3:$EX$360,(J$3-1979)*4+J$1+2,FALSE)-VLOOKUP("FL223062043.Q",Data!$A$3:$EX$360,(J$3-1979)*4+J$1+2,FALSE)-VLOOKUP("FL213062003.Q",Data!$A$3:$EX$360,(J$3-1979)*4+J$1+2,FALSE)</f>
        <v>308437</v>
      </c>
      <c r="K22" s="11">
        <f>VLOOKUP("FL214022005.Q",Data!$A$3:$EX$360,(K$3-1979)*4+K$1+2,FALSE)+VLOOKUP("FL224022045.Q",Data!$A$3:$EX$360,(K$3-1979)*4+K$1+2,FALSE)-VLOOKUP("FL223062043.Q",Data!$A$3:$EX$360,(K$3-1979)*4+K$1+2,FALSE)-VLOOKUP("FL213062003.Q",Data!$A$3:$EX$360,(K$3-1979)*4+K$1+2,FALSE)</f>
        <v>354476</v>
      </c>
      <c r="L22" s="11">
        <f>VLOOKUP("FL214022005.Q",Data!$A$3:$EX$360,(L$3-1979)*4+L$1+2,FALSE)+VLOOKUP("FL224022045.Q",Data!$A$3:$EX$360,(L$3-1979)*4+L$1+2,FALSE)-VLOOKUP("FL223062043.Q",Data!$A$3:$EX$360,(L$3-1979)*4+L$1+2,FALSE)-VLOOKUP("FL213062003.Q",Data!$A$3:$EX$360,(L$3-1979)*4+L$1+2,FALSE)</f>
        <v>393607</v>
      </c>
      <c r="M22" s="11">
        <f>VLOOKUP("FL214022005.Q",Data!$A$3:$EX$360,(M$3-1979)*4+M$1+2,FALSE)+VLOOKUP("FL224022045.Q",Data!$A$3:$EX$360,(M$3-1979)*4+M$1+2,FALSE)-VLOOKUP("FL223062043.Q",Data!$A$3:$EX$360,(M$3-1979)*4+M$1+2,FALSE)-VLOOKUP("FL213062003.Q",Data!$A$3:$EX$360,(M$3-1979)*4+M$1+2,FALSE)</f>
        <v>433251</v>
      </c>
      <c r="N22" s="11">
        <f>VLOOKUP("FL214022005.Q",Data!$A$3:$EX$360,(N$3-1979)*4+N$1+2,FALSE)+VLOOKUP("FL224022045.Q",Data!$A$3:$EX$360,(N$3-1979)*4+N$1+2,FALSE)-VLOOKUP("FL223062043.Q",Data!$A$3:$EX$360,(N$3-1979)*4+N$1+2,FALSE)-VLOOKUP("FL213062003.Q",Data!$A$3:$EX$360,(N$3-1979)*4+N$1+2,FALSE)</f>
        <v>507653</v>
      </c>
      <c r="O22" s="11">
        <f>VLOOKUP("FL214022005.Q",Data!$A$3:$EX$360,(O$3-1979)*4+O$1+2,FALSE)+VLOOKUP("FL224022045.Q",Data!$A$3:$EX$360,(O$3-1979)*4+O$1+2,FALSE)-VLOOKUP("FL223062043.Q",Data!$A$3:$EX$360,(O$3-1979)*4+O$1+2,FALSE)-VLOOKUP("FL213062003.Q",Data!$A$3:$EX$360,(O$3-1979)*4+O$1+2,FALSE)</f>
        <v>646760</v>
      </c>
      <c r="P22" s="11">
        <f>VLOOKUP("FL214022005.Q",Data!$A$3:$EX$360,(P$3-1979)*4+P$1+2,FALSE)+VLOOKUP("FL224022045.Q",Data!$A$3:$EX$360,(P$3-1979)*4+P$1+2,FALSE)-VLOOKUP("FL223062043.Q",Data!$A$3:$EX$360,(P$3-1979)*4+P$1+2,FALSE)-VLOOKUP("FL213062003.Q",Data!$A$3:$EX$360,(P$3-1979)*4+P$1+2,FALSE)</f>
        <v>752486</v>
      </c>
      <c r="Q22" s="11">
        <f>VLOOKUP("FL214022005.Q",Data!$A$3:$EX$360,(Q$3-1979)*4+Q$1+2,FALSE)+VLOOKUP("FL224022045.Q",Data!$A$3:$EX$360,(Q$3-1979)*4+Q$1+2,FALSE)-VLOOKUP("FL223062043.Q",Data!$A$3:$EX$360,(Q$3-1979)*4+Q$1+2,FALSE)-VLOOKUP("FL213062003.Q",Data!$A$3:$EX$360,(Q$3-1979)*4+Q$1+2,FALSE)</f>
        <v>812189</v>
      </c>
      <c r="R22" s="11">
        <f>VLOOKUP("FL214022005.Q",Data!$A$3:$EX$360,(R$3-1979)*4+R$1+2,FALSE)+VLOOKUP("FL224022045.Q",Data!$A$3:$EX$360,(R$3-1979)*4+R$1+2,FALSE)-VLOOKUP("FL223062043.Q",Data!$A$3:$EX$360,(R$3-1979)*4+R$1+2,FALSE)-VLOOKUP("FL213062003.Q",Data!$A$3:$EX$360,(R$3-1979)*4+R$1+2,FALSE)</f>
        <v>882304</v>
      </c>
      <c r="S22" s="11">
        <f>VLOOKUP("FL214022005.Q",Data!$A$3:$EX$360,(S$3-1979)*4+S$1+2,FALSE)+VLOOKUP("FL224022045.Q",Data!$A$3:$EX$360,(S$3-1979)*4+S$1+2,FALSE)-VLOOKUP("FL223062043.Q",Data!$A$3:$EX$360,(S$3-1979)*4+S$1+2,FALSE)-VLOOKUP("FL213062003.Q",Data!$A$3:$EX$360,(S$3-1979)*4+S$1+2,FALSE)</f>
        <v>964351</v>
      </c>
      <c r="T22" s="11">
        <f>VLOOKUP("FL214022005.Q",Data!$A$3:$EX$360,(T$3-1979)*4+T$1+2,FALSE)+VLOOKUP("FL224022045.Q",Data!$A$3:$EX$360,(T$3-1979)*4+T$1+2,FALSE)-VLOOKUP("FL223062043.Q",Data!$A$3:$EX$360,(T$3-1979)*4+T$1+2,FALSE)-VLOOKUP("FL213062003.Q",Data!$A$3:$EX$360,(T$3-1979)*4+T$1+2,FALSE)</f>
        <v>987548</v>
      </c>
      <c r="U22" s="11">
        <f>VLOOKUP("FL214022005.Q",Data!$A$3:$EX$360,(U$3-1979)*4+U$1+2,FALSE)+VLOOKUP("FL224022045.Q",Data!$A$3:$EX$360,(U$3-1979)*4+U$1+2,FALSE)-VLOOKUP("FL223062043.Q",Data!$A$3:$EX$360,(U$3-1979)*4+U$1+2,FALSE)-VLOOKUP("FL213062003.Q",Data!$A$3:$EX$360,(U$3-1979)*4+U$1+2,FALSE)</f>
        <v>1035604</v>
      </c>
      <c r="V22" s="11">
        <f>VLOOKUP("FL214022005.Q",Data!$A$3:$EX$360,(V$3-1979)*4+V$1+2,FALSE)+VLOOKUP("FL224022045.Q",Data!$A$3:$EX$360,(V$3-1979)*4+V$1+2,FALSE)-VLOOKUP("FL223062043.Q",Data!$A$3:$EX$360,(V$3-1979)*4+V$1+2,FALSE)-VLOOKUP("FL213062003.Q",Data!$A$3:$EX$360,(V$3-1979)*4+V$1+2,FALSE)</f>
        <v>1082424</v>
      </c>
      <c r="W22" s="11">
        <f>VLOOKUP("FL214022005.Q",Data!$A$3:$EX$360,(W$3-1979)*4+W$1+2,FALSE)+VLOOKUP("FL224022045.Q",Data!$A$3:$EX$360,(W$3-1979)*4+W$1+2,FALSE)-VLOOKUP("FL223062043.Q",Data!$A$3:$EX$360,(W$3-1979)*4+W$1+2,FALSE)-VLOOKUP("FL213062003.Q",Data!$A$3:$EX$360,(W$3-1979)*4+W$1+2,FALSE)</f>
        <v>1105138</v>
      </c>
      <c r="X22" s="11">
        <f>VLOOKUP("FL214022005.Q",Data!$A$3:$EX$360,(X$3-1979)*4+X$1+2,FALSE)+VLOOKUP("FL224022045.Q",Data!$A$3:$EX$360,(X$3-1979)*4+X$1+2,FALSE)-VLOOKUP("FL223062043.Q",Data!$A$3:$EX$360,(X$3-1979)*4+X$1+2,FALSE)-VLOOKUP("FL213062003.Q",Data!$A$3:$EX$360,(X$3-1979)*4+X$1+2,FALSE)</f>
        <v>1060030</v>
      </c>
      <c r="Y22" s="11">
        <f>VLOOKUP("FL214022005.Q",Data!$A$3:$EX$360,(Y$3-1979)*4+Y$1+2,FALSE)+VLOOKUP("FL224022045.Q",Data!$A$3:$EX$360,(Y$3-1979)*4+Y$1+2,FALSE)-VLOOKUP("FL223062043.Q",Data!$A$3:$EX$360,(Y$3-1979)*4+Y$1+2,FALSE)-VLOOKUP("FL213062003.Q",Data!$A$3:$EX$360,(Y$3-1979)*4+Y$1+2,FALSE)</f>
        <v>1050924</v>
      </c>
      <c r="Z22" s="11">
        <f>VLOOKUP("FL214022005.Q",Data!$A$3:$EX$360,(Z$3-1979)*4+Z$1+2,FALSE)+VLOOKUP("FL224022045.Q",Data!$A$3:$EX$360,(Z$3-1979)*4+Z$1+2,FALSE)-VLOOKUP("FL223062043.Q",Data!$A$3:$EX$360,(Z$3-1979)*4+Z$1+2,FALSE)-VLOOKUP("FL213062003.Q",Data!$A$3:$EX$360,(Z$3-1979)*4+Z$1+2,FALSE)</f>
        <v>1037326</v>
      </c>
      <c r="AA22" s="11">
        <f>VLOOKUP("FL214022005.Q",Data!$A$3:$EX$360,(AA$3-1979)*4+AA$1+2,FALSE)+VLOOKUP("FL224022045.Q",Data!$A$3:$EX$360,(AA$3-1979)*4+AA$1+2,FALSE)-VLOOKUP("FL223062043.Q",Data!$A$3:$EX$360,(AA$3-1979)*4+AA$1+2,FALSE)-VLOOKUP("FL213062003.Q",Data!$A$3:$EX$360,(AA$3-1979)*4+AA$1+2,FALSE)</f>
        <v>1136564</v>
      </c>
      <c r="AB22" s="11">
        <f>VLOOKUP("FL214022005.Q",Data!$A$3:$EX$360,(AB$3-1979)*4+AB$1+2,FALSE)+VLOOKUP("FL224022045.Q",Data!$A$3:$EX$360,(AB$3-1979)*4+AB$1+2,FALSE)-VLOOKUP("FL223062043.Q",Data!$A$3:$EX$360,(AB$3-1979)*4+AB$1+2,FALSE)-VLOOKUP("FL213062003.Q",Data!$A$3:$EX$360,(AB$3-1979)*4+AB$1+2,FALSE)</f>
        <v>1293021</v>
      </c>
      <c r="AC22" s="11">
        <f>VLOOKUP("FL214022005.Q",Data!$A$3:$EX$360,(AC$3-1979)*4+AC$1+2,FALSE)+VLOOKUP("FL224022045.Q",Data!$A$3:$EX$360,(AC$3-1979)*4+AC$1+2,FALSE)-VLOOKUP("FL223062043.Q",Data!$A$3:$EX$360,(AC$3-1979)*4+AC$1+2,FALSE)-VLOOKUP("FL213062003.Q",Data!$A$3:$EX$360,(AC$3-1979)*4+AC$1+2,FALSE)</f>
        <v>1414897</v>
      </c>
      <c r="AD22" s="11">
        <f>VLOOKUP("FL214022005.Q",Data!$A$3:$EX$360,(AD$3-1979)*4+AD$1+2,FALSE)+VLOOKUP("FL224022045.Q",Data!$A$3:$EX$360,(AD$3-1979)*4+AD$1+2,FALSE)-VLOOKUP("FL223062043.Q",Data!$A$3:$EX$360,(AD$3-1979)*4+AD$1+2,FALSE)-VLOOKUP("FL213062003.Q",Data!$A$3:$EX$360,(AD$3-1979)*4+AD$1+2,FALSE)</f>
        <v>1515249</v>
      </c>
      <c r="AE22" s="11">
        <f>VLOOKUP("FL214022005.Q",Data!$A$3:$EX$360,(AE$3-1979)*4+AE$1+2,FALSE)+VLOOKUP("FL224022045.Q",Data!$A$3:$EX$360,(AE$3-1979)*4+AE$1+2,FALSE)-VLOOKUP("FL223062043.Q",Data!$A$3:$EX$360,(AE$3-1979)*4+AE$1+2,FALSE)-VLOOKUP("FL213062003.Q",Data!$A$3:$EX$360,(AE$3-1979)*4+AE$1+2,FALSE)</f>
        <v>1536373</v>
      </c>
      <c r="AF22" s="11">
        <f>VLOOKUP("FL214022005.Q",Data!$A$3:$EX$360,(AF$3-1979)*4+AF$1+2,FALSE)+VLOOKUP("FL224022045.Q",Data!$A$3:$EX$360,(AF$3-1979)*4+AF$1+2,FALSE)-VLOOKUP("FL223062043.Q",Data!$A$3:$EX$360,(AF$3-1979)*4+AF$1+2,FALSE)-VLOOKUP("FL213062003.Q",Data!$A$3:$EX$360,(AF$3-1979)*4+AF$1+2,FALSE)</f>
        <v>1522874</v>
      </c>
      <c r="AG22" s="11">
        <f>VLOOKUP("FL214022005.Q",Data!$A$3:$EX$360,(AG$3-1979)*4+AG$1+2,FALSE)+VLOOKUP("FL224022045.Q",Data!$A$3:$EX$360,(AG$3-1979)*4+AG$1+2,FALSE)-VLOOKUP("FL223062043.Q",Data!$A$3:$EX$360,(AG$3-1979)*4+AG$1+2,FALSE)-VLOOKUP("FL213062003.Q",Data!$A$3:$EX$360,(AG$3-1979)*4+AG$1+2,FALSE)</f>
        <v>1700415</v>
      </c>
      <c r="AH22" s="11">
        <f>VLOOKUP("FL214022005.Q",Data!$A$3:$EX$360,(AH$3-1979)*4+AH$1+2,FALSE)+VLOOKUP("FL224022045.Q",Data!$A$3:$EX$360,(AH$3-1979)*4+AH$1+2,FALSE)-VLOOKUP("FL223062043.Q",Data!$A$3:$EX$360,(AH$3-1979)*4+AH$1+2,FALSE)-VLOOKUP("FL213062003.Q",Data!$A$3:$EX$360,(AH$3-1979)*4+AH$1+2,FALSE)</f>
        <v>1787455</v>
      </c>
      <c r="AI22" s="11">
        <f>VLOOKUP("FL214022005.Q",Data!$A$3:$EX$360,(AI$3-1979)*4+AI$1+2,FALSE)+VLOOKUP("FL224022045.Q",Data!$A$3:$EX$360,(AI$3-1979)*4+AI$1+2,FALSE)-VLOOKUP("FL223062043.Q",Data!$A$3:$EX$360,(AI$3-1979)*4+AI$1+2,FALSE)-VLOOKUP("FL213062003.Q",Data!$A$3:$EX$360,(AI$3-1979)*4+AI$1+2,FALSE)</f>
        <v>1985954</v>
      </c>
      <c r="AJ22" s="11">
        <f>VLOOKUP("FL214022005.Q",Data!$A$3:$EX$360,(AJ$3-1979)*4+AJ$1+2,FALSE)+VLOOKUP("FL224022045.Q",Data!$A$3:$EX$360,(AJ$3-1979)*4+AJ$1+2,FALSE)-VLOOKUP("FL223062043.Q",Data!$A$3:$EX$360,(AJ$3-1979)*4+AJ$1+2,FALSE)-VLOOKUP("FL213062003.Q",Data!$A$3:$EX$360,(AJ$3-1979)*4+AJ$1+2,FALSE)</f>
        <v>2243191</v>
      </c>
      <c r="AK22" s="11">
        <f>VLOOKUP("FL214022005.Q",Data!$A$3:$EX$360,(AK$3-1979)*4+AK$1+2,FALSE)+VLOOKUP("FL224022045.Q",Data!$A$3:$EX$360,(AK$3-1979)*4+AK$1+2,FALSE)-VLOOKUP("FL223062043.Q",Data!$A$3:$EX$360,(AK$3-1979)*4+AK$1+2,FALSE)-VLOOKUP("FL213062003.Q",Data!$A$3:$EX$360,(AK$3-1979)*4+AK$1+2,FALSE)</f>
        <v>2259947</v>
      </c>
      <c r="AL22" s="11">
        <f>VLOOKUP("FL214022005.Q",Data!$A$3:$EX$360,(AL$3-1979)*4+AL$1+2,FALSE)+VLOOKUP("FL224022045.Q",Data!$A$3:$EX$360,(AL$3-1979)*4+AL$1+2,FALSE)-VLOOKUP("FL223062043.Q",Data!$A$3:$EX$360,(AL$3-1979)*4+AL$1+2,FALSE)-VLOOKUP("FL213062003.Q",Data!$A$3:$EX$360,(AL$3-1979)*4+AL$1+2,FALSE)</f>
        <v>2035038</v>
      </c>
      <c r="AM22" s="11">
        <f>VLOOKUP("FL214022005.Q",Data!$A$3:$EX$360,(AM$3-1979)*4+AM$1+2,FALSE)+VLOOKUP("FL224022045.Q",Data!$A$3:$EX$360,(AM$3-1979)*4+AM$1+2,FALSE)-VLOOKUP("FL223062043.Q",Data!$A$3:$EX$360,(AM$3-1979)*4+AM$1+2,FALSE)-VLOOKUP("FL213062003.Q",Data!$A$3:$EX$360,(AM$3-1979)*4+AM$1+2,FALSE)</f>
        <v>2045180</v>
      </c>
      <c r="AN22" s="11">
        <f>VLOOKUP("FL214022005.Q",Data!$A$3:$EX$360,(AN$3-1979)*4+AN$1+2,FALSE)+VLOOKUP("FL224022045.Q",Data!$A$3:$EX$360,(AN$3-1979)*4+AN$1+2,FALSE)-VLOOKUP("FL223062043.Q",Data!$A$3:$EX$360,(AN$3-1979)*4+AN$1+2,FALSE)-VLOOKUP("FL213062003.Q",Data!$A$3:$EX$360,(AN$3-1979)*4+AN$1+2,FALSE)</f>
        <v>2075497</v>
      </c>
      <c r="AO22" s="11">
        <f>VLOOKUP("FL214022005.Q",Data!$A$3:$EX$360,(AO$3-1979)*4+AO$1+2,FALSE)+VLOOKUP("FL224022045.Q",Data!$A$3:$EX$360,(AO$3-1979)*4+AO$1+2,FALSE)-VLOOKUP("FL223062043.Q",Data!$A$3:$EX$360,(AO$3-1979)*4+AO$1+2,FALSE)-VLOOKUP("FL213062003.Q",Data!$A$3:$EX$360,(AO$3-1979)*4+AO$1+2,FALSE)</f>
        <v>2052934</v>
      </c>
      <c r="AP22" s="11">
        <f>VLOOKUP("FL214022005.Q",Data!$A$3:$EX$360,(AP$3-1979)*4+AP$1+2,FALSE)+VLOOKUP("FL224022045.Q",Data!$A$3:$EX$360,(AP$3-1979)*4+AP$1+2,FALSE)-VLOOKUP("FL223062043.Q",Data!$A$3:$EX$360,(AP$3-1979)*4+AP$1+2,FALSE)-VLOOKUP("FL213062003.Q",Data!$A$3:$EX$360,(AP$3-1979)*4+AP$1+2,FALSE)</f>
        <v>2083462</v>
      </c>
      <c r="AQ22" s="11">
        <f>VLOOKUP("FL214022005.Q",Data!$A$3:$EX$360,(AQ$3-1979)*4+AQ$1+2,FALSE)+VLOOKUP("FL224022045.Q",Data!$A$3:$EX$360,(AQ$3-1979)*4+AQ$1+2,FALSE)-VLOOKUP("FL223062043.Q",Data!$A$3:$EX$360,(AQ$3-1979)*4+AQ$1+2,FALSE)-VLOOKUP("FL213062003.Q",Data!$A$3:$EX$360,(AQ$3-1979)*4+AQ$1+2,FALSE)</f>
        <v>2132337</v>
      </c>
      <c r="AR22" s="11">
        <f>VLOOKUP("FL214022005.Q",Data!$A$3:$EX$360,(AR$3-1979)*4+AR$1+2,FALSE)+VLOOKUP("FL224022045.Q",Data!$A$3:$EX$360,(AR$3-1979)*4+AR$1+2,FALSE)-VLOOKUP("FL223062043.Q",Data!$A$3:$EX$360,(AR$3-1979)*4+AR$1+2,FALSE)-VLOOKUP("FL213062003.Q",Data!$A$3:$EX$360,(AR$3-1979)*4+AR$1+2,FALSE)</f>
        <v>2148855</v>
      </c>
      <c r="AS22" s="11">
        <f>VLOOKUP("FL214022005.Q",Data!$A$3:$EX$360,(AS$3-1979)*4+AS$1+2,FALSE)+VLOOKUP("FL224022045.Q",Data!$A$3:$EX$360,(AS$3-1979)*4+AS$1+2,FALSE)-VLOOKUP("FL223062043.Q",Data!$A$3:$EX$360,(AS$3-1979)*4+AS$1+2,FALSE)-VLOOKUP("FL213062003.Q",Data!$A$3:$EX$360,(AS$3-1979)*4+AS$1+2,FALSE)</f>
        <v>2241844</v>
      </c>
    </row>
    <row r="23" spans="4:45" outlineLevel="1">
      <c r="D23" s="4" t="s">
        <v>736</v>
      </c>
      <c r="E23" s="4" t="str">
        <f>F33</f>
        <v>Financial Assets</v>
      </c>
      <c r="F23" s="7" t="s">
        <v>20</v>
      </c>
      <c r="G23" s="4" t="s">
        <v>155</v>
      </c>
      <c r="H23" s="4">
        <f>VLOOKUP($G23,Data!$A$3:$EX$360,(H$3-1979)*4+H$1+2,FALSE)</f>
        <v>24027</v>
      </c>
      <c r="I23" s="11">
        <f>VLOOKUP($G23,Data!$A$3:$EX$360,(I$3-1979)*4+I$1+2,FALSE)</f>
        <v>26900</v>
      </c>
      <c r="J23" s="11">
        <f>VLOOKUP($G23,Data!$A$3:$EX$360,(J$3-1979)*4+J$1+2,FALSE)</f>
        <v>31017</v>
      </c>
      <c r="K23" s="11">
        <f>VLOOKUP($G23,Data!$A$3:$EX$360,(K$3-1979)*4+K$1+2,FALSE)</f>
        <v>31687</v>
      </c>
      <c r="L23" s="11">
        <f>VLOOKUP($G23,Data!$A$3:$EX$360,(L$3-1979)*4+L$1+2,FALSE)</f>
        <v>32688</v>
      </c>
      <c r="M23" s="11">
        <f>VLOOKUP($G23,Data!$A$3:$EX$360,(M$3-1979)*4+M$1+2,FALSE)</f>
        <v>36415</v>
      </c>
      <c r="N23" s="11">
        <f>VLOOKUP($G23,Data!$A$3:$EX$360,(N$3-1979)*4+N$1+2,FALSE)</f>
        <v>38424</v>
      </c>
      <c r="O23" s="11">
        <f>VLOOKUP($G23,Data!$A$3:$EX$360,(O$3-1979)*4+O$1+2,FALSE)</f>
        <v>39528</v>
      </c>
      <c r="P23" s="11">
        <f>VLOOKUP($G23,Data!$A$3:$EX$360,(P$3-1979)*4+P$1+2,FALSE)</f>
        <v>43037</v>
      </c>
      <c r="Q23" s="11">
        <f>VLOOKUP($G23,Data!$A$3:$EX$360,(Q$3-1979)*4+Q$1+2,FALSE)</f>
        <v>47514</v>
      </c>
      <c r="R23" s="11">
        <f>VLOOKUP($G23,Data!$A$3:$EX$360,(R$3-1979)*4+R$1+2,FALSE)</f>
        <v>52449</v>
      </c>
      <c r="S23" s="11">
        <f>VLOOKUP($G23,Data!$A$3:$EX$360,(S$3-1979)*4+S$1+2,FALSE)</f>
        <v>54533</v>
      </c>
      <c r="T23" s="11">
        <f>VLOOKUP($G23,Data!$A$3:$EX$360,(T$3-1979)*4+T$1+2,FALSE)</f>
        <v>56201</v>
      </c>
      <c r="U23" s="11">
        <f>VLOOKUP($G23,Data!$A$3:$EX$360,(U$3-1979)*4+U$1+2,FALSE)</f>
        <v>59795</v>
      </c>
      <c r="V23" s="11">
        <f>VLOOKUP($G23,Data!$A$3:$EX$360,(V$3-1979)*4+V$1+2,FALSE)</f>
        <v>62638</v>
      </c>
      <c r="W23" s="11">
        <f>VLOOKUP($G23,Data!$A$3:$EX$360,(W$3-1979)*4+W$1+2,FALSE)</f>
        <v>67321</v>
      </c>
      <c r="X23" s="11">
        <f>VLOOKUP($G23,Data!$A$3:$EX$360,(X$3-1979)*4+X$1+2,FALSE)</f>
        <v>72562</v>
      </c>
      <c r="Y23" s="11">
        <f>VLOOKUP($G23,Data!$A$3:$EX$360,(Y$3-1979)*4+Y$1+2,FALSE)</f>
        <v>79590</v>
      </c>
      <c r="Z23" s="11">
        <f>VLOOKUP($G23,Data!$A$3:$EX$360,(Z$3-1979)*4+Z$1+2,FALSE)</f>
        <v>84326</v>
      </c>
      <c r="AA23" s="11">
        <f>VLOOKUP($G23,Data!$A$3:$EX$360,(AA$3-1979)*4+AA$1+2,FALSE)</f>
        <v>90879</v>
      </c>
      <c r="AB23" s="11">
        <f>VLOOKUP($G23,Data!$A$3:$EX$360,(AB$3-1979)*4+AB$1+2,FALSE)</f>
        <v>99936</v>
      </c>
      <c r="AC23" s="11">
        <f>VLOOKUP($G23,Data!$A$3:$EX$360,(AC$3-1979)*4+AC$1+2,FALSE)</f>
        <v>107549</v>
      </c>
      <c r="AD23" s="11">
        <f>VLOOKUP($G23,Data!$A$3:$EX$360,(AD$3-1979)*4+AD$1+2,FALSE)</f>
        <v>113602</v>
      </c>
      <c r="AE23" s="11">
        <f>VLOOKUP($G23,Data!$A$3:$EX$360,(AE$3-1979)*4+AE$1+2,FALSE)</f>
        <v>116701</v>
      </c>
      <c r="AF23" s="11">
        <f>VLOOKUP($G23,Data!$A$3:$EX$360,(AF$3-1979)*4+AF$1+2,FALSE)</f>
        <v>122012</v>
      </c>
      <c r="AG23" s="11">
        <f>VLOOKUP($G23,Data!$A$3:$EX$360,(AG$3-1979)*4+AG$1+2,FALSE)</f>
        <v>120348</v>
      </c>
      <c r="AH23" s="11">
        <f>VLOOKUP($G23,Data!$A$3:$EX$360,(AH$3-1979)*4+AH$1+2,FALSE)</f>
        <v>133287</v>
      </c>
      <c r="AI23" s="11">
        <f>VLOOKUP($G23,Data!$A$3:$EX$360,(AI$3-1979)*4+AI$1+2,FALSE)</f>
        <v>147300</v>
      </c>
      <c r="AJ23" s="11">
        <f>VLOOKUP($G23,Data!$A$3:$EX$360,(AJ$3-1979)*4+AJ$1+2,FALSE)</f>
        <v>155568</v>
      </c>
      <c r="AK23" s="11">
        <f>VLOOKUP($G23,Data!$A$3:$EX$360,(AK$3-1979)*4+AK$1+2,FALSE)</f>
        <v>153737</v>
      </c>
      <c r="AL23" s="11">
        <f>VLOOKUP($G23,Data!$A$3:$EX$360,(AL$3-1979)*4+AL$1+2,FALSE)</f>
        <v>136938</v>
      </c>
      <c r="AM23" s="11">
        <f>VLOOKUP($G23,Data!$A$3:$EX$360,(AM$3-1979)*4+AM$1+2,FALSE)</f>
        <v>146117</v>
      </c>
      <c r="AN23" s="11">
        <f>VLOOKUP($G23,Data!$A$3:$EX$360,(AN$3-1979)*4+AN$1+2,FALSE)</f>
        <v>154253</v>
      </c>
      <c r="AO23" s="11">
        <f>VLOOKUP($G23,Data!$A$3:$EX$360,(AO$3-1979)*4+AO$1+2,FALSE)</f>
        <v>160418</v>
      </c>
      <c r="AP23" s="11">
        <f>VLOOKUP($G23,Data!$A$3:$EX$360,(AP$3-1979)*4+AP$1+2,FALSE)</f>
        <v>168459</v>
      </c>
      <c r="AQ23" s="11">
        <f>VLOOKUP($G23,Data!$A$3:$EX$360,(AQ$3-1979)*4+AQ$1+2,FALSE)</f>
        <v>178748</v>
      </c>
      <c r="AR23" s="11">
        <f>VLOOKUP($G23,Data!$A$3:$EX$360,(AR$3-1979)*4+AR$1+2,FALSE)</f>
        <v>187175</v>
      </c>
      <c r="AS23" s="11">
        <f>VLOOKUP($G23,Data!$A$3:$EX$360,(AS$3-1979)*4+AS$1+2,FALSE)</f>
        <v>189167</v>
      </c>
    </row>
    <row r="24" spans="4:45" outlineLevel="1">
      <c r="D24" s="4" t="s">
        <v>736</v>
      </c>
      <c r="E24" s="4" t="str">
        <f>F33</f>
        <v>Financial Assets</v>
      </c>
      <c r="F24" s="7" t="s">
        <v>21</v>
      </c>
      <c r="G24" s="4" t="s">
        <v>156</v>
      </c>
      <c r="H24" s="4">
        <f>VLOOKUP($G24,Data!$A$3:$EX$360,(H$3-1979)*4+H$1+2,FALSE)</f>
        <v>15100</v>
      </c>
      <c r="I24" s="11">
        <f>VLOOKUP($G24,Data!$A$3:$EX$360,(I$3-1979)*4+I$1+2,FALSE)</f>
        <v>18437</v>
      </c>
      <c r="J24" s="11">
        <f>VLOOKUP($G24,Data!$A$3:$EX$360,(J$3-1979)*4+J$1+2,FALSE)</f>
        <v>18841</v>
      </c>
      <c r="K24" s="11">
        <f>VLOOKUP($G24,Data!$A$3:$EX$360,(K$3-1979)*4+K$1+2,FALSE)</f>
        <v>17907</v>
      </c>
      <c r="L24" s="11">
        <f>VLOOKUP($G24,Data!$A$3:$EX$360,(L$3-1979)*4+L$1+2,FALSE)</f>
        <v>20638</v>
      </c>
      <c r="M24" s="11">
        <f>VLOOKUP($G24,Data!$A$3:$EX$360,(M$3-1979)*4+M$1+2,FALSE)</f>
        <v>22893</v>
      </c>
      <c r="N24" s="11">
        <f>VLOOKUP($G24,Data!$A$3:$EX$360,(N$3-1979)*4+N$1+2,FALSE)</f>
        <v>24896</v>
      </c>
      <c r="O24" s="11">
        <f>VLOOKUP($G24,Data!$A$3:$EX$360,(O$3-1979)*4+O$1+2,FALSE)</f>
        <v>28227</v>
      </c>
      <c r="P24" s="11">
        <f>VLOOKUP($G24,Data!$A$3:$EX$360,(P$3-1979)*4+P$1+2,FALSE)</f>
        <v>29835</v>
      </c>
      <c r="Q24" s="11">
        <f>VLOOKUP($G24,Data!$A$3:$EX$360,(Q$3-1979)*4+Q$1+2,FALSE)</f>
        <v>31755</v>
      </c>
      <c r="R24" s="11">
        <f>VLOOKUP($G24,Data!$A$3:$EX$360,(R$3-1979)*4+R$1+2,FALSE)</f>
        <v>35761</v>
      </c>
      <c r="S24" s="11">
        <f>VLOOKUP($G24,Data!$A$3:$EX$360,(S$3-1979)*4+S$1+2,FALSE)</f>
        <v>37313</v>
      </c>
      <c r="T24" s="11">
        <f>VLOOKUP($G24,Data!$A$3:$EX$360,(T$3-1979)*4+T$1+2,FALSE)</f>
        <v>37829</v>
      </c>
      <c r="U24" s="11">
        <f>VLOOKUP($G24,Data!$A$3:$EX$360,(U$3-1979)*4+U$1+2,FALSE)</f>
        <v>38810</v>
      </c>
      <c r="V24" s="11">
        <f>VLOOKUP($G24,Data!$A$3:$EX$360,(V$3-1979)*4+V$1+2,FALSE)</f>
        <v>36634</v>
      </c>
      <c r="W24" s="11">
        <f>VLOOKUP($G24,Data!$A$3:$EX$360,(W$3-1979)*4+W$1+2,FALSE)</f>
        <v>36063</v>
      </c>
      <c r="X24" s="11">
        <f>VLOOKUP($G24,Data!$A$3:$EX$360,(X$3-1979)*4+X$1+2,FALSE)</f>
        <v>37063</v>
      </c>
      <c r="Y24" s="11">
        <f>VLOOKUP($G24,Data!$A$3:$EX$360,(Y$3-1979)*4+Y$1+2,FALSE)</f>
        <v>39128</v>
      </c>
      <c r="Z24" s="11">
        <f>VLOOKUP($G24,Data!$A$3:$EX$360,(Z$3-1979)*4+Z$1+2,FALSE)</f>
        <v>42173</v>
      </c>
      <c r="AA24" s="11">
        <f>VLOOKUP($G24,Data!$A$3:$EX$360,(AA$3-1979)*4+AA$1+2,FALSE)</f>
        <v>45401</v>
      </c>
      <c r="AB24" s="11">
        <f>VLOOKUP($G24,Data!$A$3:$EX$360,(AB$3-1979)*4+AB$1+2,FALSE)</f>
        <v>55406</v>
      </c>
      <c r="AC24" s="11">
        <f>VLOOKUP($G24,Data!$A$3:$EX$360,(AC$3-1979)*4+AC$1+2,FALSE)</f>
        <v>68363</v>
      </c>
      <c r="AD24" s="11">
        <f>VLOOKUP($G24,Data!$A$3:$EX$360,(AD$3-1979)*4+AD$1+2,FALSE)</f>
        <v>68746</v>
      </c>
      <c r="AE24" s="11">
        <f>VLOOKUP($G24,Data!$A$3:$EX$360,(AE$3-1979)*4+AE$1+2,FALSE)</f>
        <v>74275</v>
      </c>
      <c r="AF24" s="11">
        <f>VLOOKUP($G24,Data!$A$3:$EX$360,(AF$3-1979)*4+AF$1+2,FALSE)</f>
        <v>73689</v>
      </c>
      <c r="AG24" s="11">
        <f>VLOOKUP($G24,Data!$A$3:$EX$360,(AG$3-1979)*4+AG$1+2,FALSE)</f>
        <v>81018</v>
      </c>
      <c r="AH24" s="11">
        <f>VLOOKUP($G24,Data!$A$3:$EX$360,(AH$3-1979)*4+AH$1+2,FALSE)</f>
        <v>95157</v>
      </c>
      <c r="AI24" s="11">
        <f>VLOOKUP($G24,Data!$A$3:$EX$360,(AI$3-1979)*4+AI$1+2,FALSE)</f>
        <v>109642</v>
      </c>
      <c r="AJ24" s="11">
        <f>VLOOKUP($G24,Data!$A$3:$EX$360,(AJ$3-1979)*4+AJ$1+2,FALSE)</f>
        <v>116574</v>
      </c>
      <c r="AK24" s="11">
        <f>VLOOKUP($G24,Data!$A$3:$EX$360,(AK$3-1979)*4+AK$1+2,FALSE)</f>
        <v>119634</v>
      </c>
      <c r="AL24" s="11">
        <f>VLOOKUP($G24,Data!$A$3:$EX$360,(AL$3-1979)*4+AL$1+2,FALSE)</f>
        <v>119810</v>
      </c>
      <c r="AM24" s="11">
        <f>VLOOKUP($G24,Data!$A$3:$EX$360,(AM$3-1979)*4+AM$1+2,FALSE)</f>
        <v>117081</v>
      </c>
      <c r="AN24" s="11">
        <f>VLOOKUP($G24,Data!$A$3:$EX$360,(AN$3-1979)*4+AN$1+2,FALSE)</f>
        <v>119590</v>
      </c>
      <c r="AO24" s="11">
        <f>VLOOKUP($G24,Data!$A$3:$EX$360,(AO$3-1979)*4+AO$1+2,FALSE)</f>
        <v>120364</v>
      </c>
      <c r="AP24" s="11">
        <f>VLOOKUP($G24,Data!$A$3:$EX$360,(AP$3-1979)*4+AP$1+2,FALSE)</f>
        <v>122597</v>
      </c>
      <c r="AQ24" s="11">
        <f>VLOOKUP($G24,Data!$A$3:$EX$360,(AQ$3-1979)*4+AQ$1+2,FALSE)</f>
        <v>127608</v>
      </c>
      <c r="AR24" s="11">
        <f>VLOOKUP($G24,Data!$A$3:$EX$360,(AR$3-1979)*4+AR$1+2,FALSE)</f>
        <v>137683</v>
      </c>
      <c r="AS24" s="11">
        <f>VLOOKUP($G24,Data!$A$3:$EX$360,(AS$3-1979)*4+AS$1+2,FALSE)</f>
        <v>157689</v>
      </c>
    </row>
    <row r="25" spans="4:45" outlineLevel="1">
      <c r="D25" s="4" t="s">
        <v>736</v>
      </c>
      <c r="E25" s="4" t="str">
        <f>F33</f>
        <v>Financial Assets</v>
      </c>
      <c r="F25" s="7" t="s">
        <v>23</v>
      </c>
      <c r="G25" s="4" t="s">
        <v>152</v>
      </c>
      <c r="H25" s="4">
        <f>VLOOKUP($G25,Data!$A$3:$EX$360,(H$3-1979)*4+H$1+2,FALSE)</f>
        <v>19575</v>
      </c>
      <c r="I25" s="11">
        <f>VLOOKUP($G25,Data!$A$3:$EX$360,(I$3-1979)*4+I$1+2,FALSE)</f>
        <v>28113</v>
      </c>
      <c r="J25" s="11">
        <f>VLOOKUP($G25,Data!$A$3:$EX$360,(J$3-1979)*4+J$1+2,FALSE)</f>
        <v>37793</v>
      </c>
      <c r="K25" s="11">
        <f>VLOOKUP($G25,Data!$A$3:$EX$360,(K$3-1979)*4+K$1+2,FALSE)</f>
        <v>43194</v>
      </c>
      <c r="L25" s="11">
        <f>VLOOKUP($G25,Data!$A$3:$EX$360,(L$3-1979)*4+L$1+2,FALSE)</f>
        <v>49755</v>
      </c>
      <c r="M25" s="11">
        <f>VLOOKUP($G25,Data!$A$3:$EX$360,(M$3-1979)*4+M$1+2,FALSE)</f>
        <v>59363</v>
      </c>
      <c r="N25" s="11">
        <f>VLOOKUP($G25,Data!$A$3:$EX$360,(N$3-1979)*4+N$1+2,FALSE)</f>
        <v>68591</v>
      </c>
      <c r="O25" s="11">
        <f>VLOOKUP($G25,Data!$A$3:$EX$360,(O$3-1979)*4+O$1+2,FALSE)</f>
        <v>81696</v>
      </c>
      <c r="P25" s="11">
        <f>VLOOKUP($G25,Data!$A$3:$EX$360,(P$3-1979)*4+P$1+2,FALSE)</f>
        <v>92299</v>
      </c>
      <c r="Q25" s="11">
        <f>VLOOKUP($G25,Data!$A$3:$EX$360,(Q$3-1979)*4+Q$1+2,FALSE)</f>
        <v>96714</v>
      </c>
      <c r="R25" s="11">
        <f>VLOOKUP($G25,Data!$A$3:$EX$360,(R$3-1979)*4+R$1+2,FALSE)</f>
        <v>102096</v>
      </c>
      <c r="S25" s="11">
        <f>VLOOKUP($G25,Data!$A$3:$EX$360,(S$3-1979)*4+S$1+2,FALSE)</f>
        <v>107423</v>
      </c>
      <c r="T25" s="11">
        <f>VLOOKUP($G25,Data!$A$3:$EX$360,(T$3-1979)*4+T$1+2,FALSE)</f>
        <v>112113</v>
      </c>
      <c r="U25" s="11">
        <f>VLOOKUP($G25,Data!$A$3:$EX$360,(U$3-1979)*4+U$1+2,FALSE)</f>
        <v>113895</v>
      </c>
      <c r="V25" s="11">
        <f>VLOOKUP($G25,Data!$A$3:$EX$360,(V$3-1979)*4+V$1+2,FALSE)</f>
        <v>110636</v>
      </c>
      <c r="W25" s="11">
        <f>VLOOKUP($G25,Data!$A$3:$EX$360,(W$3-1979)*4+W$1+2,FALSE)</f>
        <v>107866</v>
      </c>
      <c r="X25" s="11">
        <f>VLOOKUP($G25,Data!$A$3:$EX$360,(X$3-1979)*4+X$1+2,FALSE)</f>
        <v>112906</v>
      </c>
      <c r="Y25" s="11">
        <f>VLOOKUP($G25,Data!$A$3:$EX$360,(Y$3-1979)*4+Y$1+2,FALSE)</f>
        <v>114862</v>
      </c>
      <c r="Z25" s="11">
        <f>VLOOKUP($G25,Data!$A$3:$EX$360,(Z$3-1979)*4+Z$1+2,FALSE)</f>
        <v>119369</v>
      </c>
      <c r="AA25" s="11">
        <f>VLOOKUP($G25,Data!$A$3:$EX$360,(AA$3-1979)*4+AA$1+2,FALSE)</f>
        <v>123349</v>
      </c>
      <c r="AB25" s="11">
        <f>VLOOKUP($G25,Data!$A$3:$EX$360,(AB$3-1979)*4+AB$1+2,FALSE)</f>
        <v>128883</v>
      </c>
      <c r="AC25" s="11">
        <f>VLOOKUP($G25,Data!$A$3:$EX$360,(AC$3-1979)*4+AC$1+2,FALSE)</f>
        <v>131439</v>
      </c>
      <c r="AD25" s="11">
        <f>VLOOKUP($G25,Data!$A$3:$EX$360,(AD$3-1979)*4+AD$1+2,FALSE)</f>
        <v>131086</v>
      </c>
      <c r="AE25" s="11">
        <f>VLOOKUP($G25,Data!$A$3:$EX$360,(AE$3-1979)*4+AE$1+2,FALSE)</f>
        <v>126612</v>
      </c>
      <c r="AF25" s="11">
        <f>VLOOKUP($G25,Data!$A$3:$EX$360,(AF$3-1979)*4+AF$1+2,FALSE)</f>
        <v>128130</v>
      </c>
      <c r="AG25" s="11">
        <f>VLOOKUP($G25,Data!$A$3:$EX$360,(AG$3-1979)*4+AG$1+2,FALSE)</f>
        <v>137052</v>
      </c>
      <c r="AH25" s="11">
        <f>VLOOKUP($G25,Data!$A$3:$EX$360,(AH$3-1979)*4+AH$1+2,FALSE)</f>
        <v>148108</v>
      </c>
      <c r="AI25" s="11">
        <f>VLOOKUP($G25,Data!$A$3:$EX$360,(AI$3-1979)*4+AI$1+2,FALSE)</f>
        <v>163996</v>
      </c>
      <c r="AJ25" s="11">
        <f>VLOOKUP($G25,Data!$A$3:$EX$360,(AJ$3-1979)*4+AJ$1+2,FALSE)</f>
        <v>186021</v>
      </c>
      <c r="AK25" s="11">
        <f>VLOOKUP($G25,Data!$A$3:$EX$360,(AK$3-1979)*4+AK$1+2,FALSE)</f>
        <v>193684</v>
      </c>
      <c r="AL25" s="11">
        <f>VLOOKUP($G25,Data!$A$3:$EX$360,(AL$3-1979)*4+AL$1+2,FALSE)</f>
        <v>187035</v>
      </c>
      <c r="AM25" s="11">
        <f>VLOOKUP($G25,Data!$A$3:$EX$360,(AM$3-1979)*4+AM$1+2,FALSE)</f>
        <v>195200</v>
      </c>
      <c r="AN25" s="11">
        <f>VLOOKUP($G25,Data!$A$3:$EX$360,(AN$3-1979)*4+AN$1+2,FALSE)</f>
        <v>204033</v>
      </c>
      <c r="AO25" s="11">
        <f>VLOOKUP($G25,Data!$A$3:$EX$360,(AO$3-1979)*4+AO$1+2,FALSE)</f>
        <v>202672</v>
      </c>
      <c r="AP25" s="11">
        <f>VLOOKUP($G25,Data!$A$3:$EX$360,(AP$3-1979)*4+AP$1+2,FALSE)</f>
        <v>204555</v>
      </c>
      <c r="AQ25" s="11">
        <f>VLOOKUP($G25,Data!$A$3:$EX$360,(AQ$3-1979)*4+AQ$1+2,FALSE)</f>
        <v>210037</v>
      </c>
      <c r="AR25" s="11">
        <f>VLOOKUP($G25,Data!$A$3:$EX$360,(AR$3-1979)*4+AR$1+2,FALSE)</f>
        <v>213845</v>
      </c>
      <c r="AS25" s="11">
        <f>VLOOKUP($G25,Data!$A$3:$EX$360,(AS$3-1979)*4+AS$1+2,FALSE)</f>
        <v>224235</v>
      </c>
    </row>
    <row r="26" spans="4:45" outlineLevel="1">
      <c r="D26" s="4" t="s">
        <v>736</v>
      </c>
      <c r="E26" s="4" t="str">
        <f>F33</f>
        <v>Financial Assets</v>
      </c>
      <c r="F26" s="7" t="s">
        <v>290</v>
      </c>
      <c r="G26" s="4" t="s">
        <v>295</v>
      </c>
      <c r="H26" s="4">
        <f>VLOOKUP($G26,Data!$A$3:$EX$360,(H$3-1979)*4+H$1+2,FALSE)</f>
        <v>9017</v>
      </c>
      <c r="I26" s="11">
        <f>VLOOKUP($G26,Data!$A$3:$EX$360,(I$3-1979)*4+I$1+2,FALSE)</f>
        <v>10295</v>
      </c>
      <c r="J26" s="11">
        <f>VLOOKUP($G26,Data!$A$3:$EX$360,(J$3-1979)*4+J$1+2,FALSE)</f>
        <v>11602</v>
      </c>
      <c r="K26" s="11">
        <f>VLOOKUP($G26,Data!$A$3:$EX$360,(K$3-1979)*4+K$1+2,FALSE)</f>
        <v>13226</v>
      </c>
      <c r="L26" s="11">
        <f>VLOOKUP($G26,Data!$A$3:$EX$360,(L$3-1979)*4+L$1+2,FALSE)</f>
        <v>14099</v>
      </c>
      <c r="M26" s="11">
        <f>VLOOKUP($G26,Data!$A$3:$EX$360,(M$3-1979)*4+M$1+2,FALSE)</f>
        <v>14935</v>
      </c>
      <c r="N26" s="11">
        <f>VLOOKUP($G26,Data!$A$3:$EX$360,(N$3-1979)*4+N$1+2,FALSE)</f>
        <v>15345</v>
      </c>
      <c r="O26" s="11">
        <f>VLOOKUP($G26,Data!$A$3:$EX$360,(O$3-1979)*4+O$1+2,FALSE)</f>
        <v>15197</v>
      </c>
      <c r="P26" s="11">
        <f>VLOOKUP($G26,Data!$A$3:$EX$360,(P$3-1979)*4+P$1+2,FALSE)</f>
        <v>15228</v>
      </c>
      <c r="Q26" s="11">
        <f>VLOOKUP($G26,Data!$A$3:$EX$360,(Q$3-1979)*4+Q$1+2,FALSE)</f>
        <v>15637</v>
      </c>
      <c r="R26" s="11">
        <f>VLOOKUP($G26,Data!$A$3:$EX$360,(R$3-1979)*4+R$1+2,FALSE)</f>
        <v>15118</v>
      </c>
      <c r="S26" s="11">
        <f>VLOOKUP($G26,Data!$A$3:$EX$360,(S$3-1979)*4+S$1+2,FALSE)</f>
        <v>15243</v>
      </c>
      <c r="T26" s="11">
        <f>VLOOKUP($G26,Data!$A$3:$EX$360,(T$3-1979)*4+T$1+2,FALSE)</f>
        <v>16322</v>
      </c>
      <c r="U26" s="11">
        <f>VLOOKUP($G26,Data!$A$3:$EX$360,(U$3-1979)*4+U$1+2,FALSE)</f>
        <v>17066</v>
      </c>
      <c r="V26" s="11">
        <f>VLOOKUP($G26,Data!$A$3:$EX$360,(V$3-1979)*4+V$1+2,FALSE)</f>
        <v>14506</v>
      </c>
      <c r="W26" s="11">
        <f>VLOOKUP($G26,Data!$A$3:$EX$360,(W$3-1979)*4+W$1+2,FALSE)</f>
        <v>14941</v>
      </c>
      <c r="X26" s="11">
        <f>VLOOKUP($G26,Data!$A$3:$EX$360,(X$3-1979)*4+X$1+2,FALSE)</f>
        <v>15558</v>
      </c>
      <c r="Y26" s="11">
        <f>VLOOKUP($G26,Data!$A$3:$EX$360,(Y$3-1979)*4+Y$1+2,FALSE)</f>
        <v>16324</v>
      </c>
      <c r="Z26" s="11">
        <f>VLOOKUP($G26,Data!$A$3:$EX$360,(Z$3-1979)*4+Z$1+2,FALSE)</f>
        <v>17160</v>
      </c>
      <c r="AA26" s="11">
        <f>VLOOKUP($G26,Data!$A$3:$EX$360,(AA$3-1979)*4+AA$1+2,FALSE)</f>
        <v>20681</v>
      </c>
      <c r="AB26" s="11">
        <f>VLOOKUP($G26,Data!$A$3:$EX$360,(AB$3-1979)*4+AB$1+2,FALSE)</f>
        <v>23968</v>
      </c>
      <c r="AC26" s="11">
        <f>VLOOKUP($G26,Data!$A$3:$EX$360,(AC$3-1979)*4+AC$1+2,FALSE)</f>
        <v>24741</v>
      </c>
      <c r="AD26" s="11">
        <f>VLOOKUP($G26,Data!$A$3:$EX$360,(AD$3-1979)*4+AD$1+2,FALSE)</f>
        <v>20503</v>
      </c>
      <c r="AE26" s="11">
        <f>VLOOKUP($G26,Data!$A$3:$EX$360,(AE$3-1979)*4+AE$1+2,FALSE)</f>
        <v>20766</v>
      </c>
      <c r="AF26" s="11">
        <f>VLOOKUP($G26,Data!$A$3:$EX$360,(AF$3-1979)*4+AF$1+2,FALSE)</f>
        <v>22796</v>
      </c>
      <c r="AG26" s="11">
        <f>VLOOKUP($G26,Data!$A$3:$EX$360,(AG$3-1979)*4+AG$1+2,FALSE)</f>
        <v>17755</v>
      </c>
      <c r="AH26" s="11">
        <f>VLOOKUP($G26,Data!$A$3:$EX$360,(AH$3-1979)*4+AH$1+2,FALSE)</f>
        <v>11653</v>
      </c>
      <c r="AI26" s="11">
        <f>VLOOKUP($G26,Data!$A$3:$EX$360,(AI$3-1979)*4+AI$1+2,FALSE)</f>
        <v>13254</v>
      </c>
      <c r="AJ26" s="11">
        <f>VLOOKUP($G26,Data!$A$3:$EX$360,(AJ$3-1979)*4+AJ$1+2,FALSE)</f>
        <v>17517</v>
      </c>
      <c r="AK26" s="11">
        <f>VLOOKUP($G26,Data!$A$3:$EX$360,(AK$3-1979)*4+AK$1+2,FALSE)</f>
        <v>17114</v>
      </c>
      <c r="AL26" s="11">
        <f>VLOOKUP($G26,Data!$A$3:$EX$360,(AL$3-1979)*4+AL$1+2,FALSE)</f>
        <v>11964</v>
      </c>
      <c r="AM26" s="11">
        <f>VLOOKUP($G26,Data!$A$3:$EX$360,(AM$3-1979)*4+AM$1+2,FALSE)</f>
        <v>11787</v>
      </c>
      <c r="AN26" s="11">
        <f>VLOOKUP($G26,Data!$A$3:$EX$360,(AN$3-1979)*4+AN$1+2,FALSE)</f>
        <v>11247</v>
      </c>
      <c r="AO26" s="11">
        <f>VLOOKUP($G26,Data!$A$3:$EX$360,(AO$3-1979)*4+AO$1+2,FALSE)</f>
        <v>10698</v>
      </c>
      <c r="AP26" s="11">
        <f>VLOOKUP($G26,Data!$A$3:$EX$360,(AP$3-1979)*4+AP$1+2,FALSE)</f>
        <v>9242</v>
      </c>
      <c r="AQ26" s="11">
        <f>VLOOKUP($G26,Data!$A$3:$EX$360,(AQ$3-1979)*4+AQ$1+2,FALSE)</f>
        <v>9647</v>
      </c>
      <c r="AR26" s="11">
        <f>VLOOKUP($G26,Data!$A$3:$EX$360,(AR$3-1979)*4+AR$1+2,FALSE)</f>
        <v>10408</v>
      </c>
      <c r="AS26" s="11">
        <f>VLOOKUP($G26,Data!$A$3:$EX$360,(AS$3-1979)*4+AS$1+2,FALSE)</f>
        <v>8327</v>
      </c>
    </row>
    <row r="27" spans="4:45" outlineLevel="1">
      <c r="D27" s="4" t="s">
        <v>736</v>
      </c>
      <c r="E27" s="4" t="str">
        <f>F33</f>
        <v>Financial Assets</v>
      </c>
      <c r="F27" s="7" t="s">
        <v>18</v>
      </c>
      <c r="G27" s="4" t="s">
        <v>153</v>
      </c>
      <c r="H27" s="4">
        <f>VLOOKUP($G27,Data!$A$3:$EX$360,(H$3-1979)*4+H$1+2,FALSE)</f>
        <v>0</v>
      </c>
      <c r="I27" s="11">
        <f>VLOOKUP($G27,Data!$A$3:$EX$360,(I$3-1979)*4+I$1+2,FALSE)</f>
        <v>0</v>
      </c>
      <c r="J27" s="11">
        <f>VLOOKUP($G27,Data!$A$3:$EX$360,(J$3-1979)*4+J$1+2,FALSE)</f>
        <v>0</v>
      </c>
      <c r="K27" s="11">
        <f>VLOOKUP($G27,Data!$A$3:$EX$360,(K$3-1979)*4+K$1+2,FALSE)</f>
        <v>0</v>
      </c>
      <c r="L27" s="11">
        <f>VLOOKUP($G27,Data!$A$3:$EX$360,(L$3-1979)*4+L$1+2,FALSE)</f>
        <v>0</v>
      </c>
      <c r="M27" s="11">
        <f>VLOOKUP($G27,Data!$A$3:$EX$360,(M$3-1979)*4+M$1+2,FALSE)</f>
        <v>0</v>
      </c>
      <c r="N27" s="11">
        <f>VLOOKUP($G27,Data!$A$3:$EX$360,(N$3-1979)*4+N$1+2,FALSE)</f>
        <v>0</v>
      </c>
      <c r="O27" s="11">
        <f>VLOOKUP($G27,Data!$A$3:$EX$360,(O$3-1979)*4+O$1+2,FALSE)</f>
        <v>0</v>
      </c>
      <c r="P27" s="11">
        <f>VLOOKUP($G27,Data!$A$3:$EX$360,(P$3-1979)*4+P$1+2,FALSE)</f>
        <v>500</v>
      </c>
      <c r="Q27" s="11">
        <f>VLOOKUP($G27,Data!$A$3:$EX$360,(Q$3-1979)*4+Q$1+2,FALSE)</f>
        <v>1000</v>
      </c>
      <c r="R27" s="11">
        <f>VLOOKUP($G27,Data!$A$3:$EX$360,(R$3-1979)*4+R$1+2,FALSE)</f>
        <v>2500</v>
      </c>
      <c r="S27" s="11">
        <f>VLOOKUP($G27,Data!$A$3:$EX$360,(S$3-1979)*4+S$1+2,FALSE)</f>
        <v>4000</v>
      </c>
      <c r="T27" s="11">
        <f>VLOOKUP($G27,Data!$A$3:$EX$360,(T$3-1979)*4+T$1+2,FALSE)</f>
        <v>5500</v>
      </c>
      <c r="U27" s="11">
        <f>VLOOKUP($G27,Data!$A$3:$EX$360,(U$3-1979)*4+U$1+2,FALSE)</f>
        <v>7000</v>
      </c>
      <c r="V27" s="11">
        <f>VLOOKUP($G27,Data!$A$3:$EX$360,(V$3-1979)*4+V$1+2,FALSE)</f>
        <v>8500</v>
      </c>
      <c r="W27" s="11">
        <f>VLOOKUP($G27,Data!$A$3:$EX$360,(W$3-1979)*4+W$1+2,FALSE)</f>
        <v>10000</v>
      </c>
      <c r="X27" s="11">
        <f>VLOOKUP($G27,Data!$A$3:$EX$360,(X$3-1979)*4+X$1+2,FALSE)</f>
        <v>11427</v>
      </c>
      <c r="Y27" s="11">
        <f>VLOOKUP($G27,Data!$A$3:$EX$360,(Y$3-1979)*4+Y$1+2,FALSE)</f>
        <v>36489</v>
      </c>
      <c r="Z27" s="11">
        <f>VLOOKUP($G27,Data!$A$3:$EX$360,(Z$3-1979)*4+Z$1+2,FALSE)</f>
        <v>60139</v>
      </c>
      <c r="AA27" s="11">
        <f>VLOOKUP($G27,Data!$A$3:$EX$360,(AA$3-1979)*4+AA$1+2,FALSE)</f>
        <v>93943</v>
      </c>
      <c r="AB27" s="11">
        <f>VLOOKUP($G27,Data!$A$3:$EX$360,(AB$3-1979)*4+AB$1+2,FALSE)</f>
        <v>97972</v>
      </c>
      <c r="AC27" s="11">
        <f>VLOOKUP($G27,Data!$A$3:$EX$360,(AC$3-1979)*4+AC$1+2,FALSE)</f>
        <v>96002</v>
      </c>
      <c r="AD27" s="11">
        <f>VLOOKUP($G27,Data!$A$3:$EX$360,(AD$3-1979)*4+AD$1+2,FALSE)</f>
        <v>91334</v>
      </c>
      <c r="AE27" s="11">
        <f>VLOOKUP($G27,Data!$A$3:$EX$360,(AE$3-1979)*4+AE$1+2,FALSE)</f>
        <v>83367</v>
      </c>
      <c r="AF27" s="11">
        <f>VLOOKUP($G27,Data!$A$3:$EX$360,(AF$3-1979)*4+AF$1+2,FALSE)</f>
        <v>81649</v>
      </c>
      <c r="AG27" s="11">
        <f>VLOOKUP($G27,Data!$A$3:$EX$360,(AG$3-1979)*4+AG$1+2,FALSE)</f>
        <v>98953</v>
      </c>
      <c r="AH27" s="11">
        <f>VLOOKUP($G27,Data!$A$3:$EX$360,(AH$3-1979)*4+AH$1+2,FALSE)</f>
        <v>107289</v>
      </c>
      <c r="AI27" s="11">
        <f>VLOOKUP($G27,Data!$A$3:$EX$360,(AI$3-1979)*4+AI$1+2,FALSE)</f>
        <v>119187</v>
      </c>
      <c r="AJ27" s="11">
        <f>VLOOKUP($G27,Data!$A$3:$EX$360,(AJ$3-1979)*4+AJ$1+2,FALSE)</f>
        <v>142900</v>
      </c>
      <c r="AK27" s="11">
        <f>VLOOKUP($G27,Data!$A$3:$EX$360,(AK$3-1979)*4+AK$1+2,FALSE)</f>
        <v>127350</v>
      </c>
      <c r="AL27" s="11">
        <f>VLOOKUP($G27,Data!$A$3:$EX$360,(AL$3-1979)*4+AL$1+2,FALSE)</f>
        <v>92532</v>
      </c>
      <c r="AM27" s="11">
        <f>VLOOKUP($G27,Data!$A$3:$EX$360,(AM$3-1979)*4+AM$1+2,FALSE)</f>
        <v>105338</v>
      </c>
      <c r="AN27" s="11">
        <f>VLOOKUP($G27,Data!$A$3:$EX$360,(AN$3-1979)*4+AN$1+2,FALSE)</f>
        <v>129128</v>
      </c>
      <c r="AO27" s="11">
        <f>VLOOKUP($G27,Data!$A$3:$EX$360,(AO$3-1979)*4+AO$1+2,FALSE)</f>
        <v>132554</v>
      </c>
      <c r="AP27" s="11">
        <f>VLOOKUP($G27,Data!$A$3:$EX$360,(AP$3-1979)*4+AP$1+2,FALSE)</f>
        <v>149287</v>
      </c>
      <c r="AQ27" s="11">
        <f>VLOOKUP($G27,Data!$A$3:$EX$360,(AQ$3-1979)*4+AQ$1+2,FALSE)</f>
        <v>170215</v>
      </c>
      <c r="AR27" s="11">
        <f>VLOOKUP($G27,Data!$A$3:$EX$360,(AR$3-1979)*4+AR$1+2,FALSE)</f>
        <v>176458</v>
      </c>
      <c r="AS27" s="11">
        <f>VLOOKUP($G27,Data!$A$3:$EX$360,(AS$3-1979)*4+AS$1+2,FALSE)</f>
        <v>181529</v>
      </c>
    </row>
    <row r="28" spans="4:45" outlineLevel="1">
      <c r="D28" s="4" t="s">
        <v>736</v>
      </c>
      <c r="E28" s="4" t="str">
        <f>F33</f>
        <v>Financial Assets</v>
      </c>
      <c r="F28" s="7" t="s">
        <v>291</v>
      </c>
      <c r="G28" s="4" t="s">
        <v>294</v>
      </c>
      <c r="H28" s="4">
        <f>VLOOKUP($G28,Data!$A$3:$EX$360,(H$3-1979)*4+H$1+2,FALSE)</f>
        <v>35908</v>
      </c>
      <c r="I28" s="11">
        <f>VLOOKUP($G28,Data!$A$3:$EX$360,(I$3-1979)*4+I$1+2,FALSE)</f>
        <v>38460</v>
      </c>
      <c r="J28" s="11">
        <f>VLOOKUP($G28,Data!$A$3:$EX$360,(J$3-1979)*4+J$1+2,FALSE)</f>
        <v>46506</v>
      </c>
      <c r="K28" s="11">
        <f>VLOOKUP($G28,Data!$A$3:$EX$360,(K$3-1979)*4+K$1+2,FALSE)</f>
        <v>44136</v>
      </c>
      <c r="L28" s="11">
        <f>VLOOKUP($G28,Data!$A$3:$EX$360,(L$3-1979)*4+L$1+2,FALSE)</f>
        <v>81807</v>
      </c>
      <c r="M28" s="11">
        <f>VLOOKUP($G28,Data!$A$3:$EX$360,(M$3-1979)*4+M$1+2,FALSE)</f>
        <v>87637</v>
      </c>
      <c r="N28" s="11">
        <f>VLOOKUP($G28,Data!$A$3:$EX$360,(N$3-1979)*4+N$1+2,FALSE)</f>
        <v>111742</v>
      </c>
      <c r="O28" s="11">
        <f>VLOOKUP($G28,Data!$A$3:$EX$360,(O$3-1979)*4+O$1+2,FALSE)</f>
        <v>147760</v>
      </c>
      <c r="P28" s="11">
        <f>VLOOKUP($G28,Data!$A$3:$EX$360,(P$3-1979)*4+P$1+2,FALSE)</f>
        <v>196669</v>
      </c>
      <c r="Q28" s="11">
        <f>VLOOKUP($G28,Data!$A$3:$EX$360,(Q$3-1979)*4+Q$1+2,FALSE)</f>
        <v>196898</v>
      </c>
      <c r="R28" s="11">
        <f>VLOOKUP($G28,Data!$A$3:$EX$360,(R$3-1979)*4+R$1+2,FALSE)</f>
        <v>251759</v>
      </c>
      <c r="S28" s="11">
        <f>VLOOKUP($G28,Data!$A$3:$EX$360,(S$3-1979)*4+S$1+2,FALSE)</f>
        <v>282130</v>
      </c>
      <c r="T28" s="11">
        <f>VLOOKUP($G28,Data!$A$3:$EX$360,(T$3-1979)*4+T$1+2,FALSE)</f>
        <v>328790</v>
      </c>
      <c r="U28" s="11">
        <f>VLOOKUP($G28,Data!$A$3:$EX$360,(U$3-1979)*4+U$1+2,FALSE)</f>
        <v>391220</v>
      </c>
      <c r="V28" s="11">
        <f>VLOOKUP($G28,Data!$A$3:$EX$360,(V$3-1979)*4+V$1+2,FALSE)</f>
        <v>465277</v>
      </c>
      <c r="W28" s="11">
        <f>VLOOKUP($G28,Data!$A$3:$EX$360,(W$3-1979)*4+W$1+2,FALSE)</f>
        <v>494757</v>
      </c>
      <c r="X28" s="11">
        <f>VLOOKUP($G28,Data!$A$3:$EX$360,(X$3-1979)*4+X$1+2,FALSE)</f>
        <v>612334</v>
      </c>
      <c r="Y28" s="11">
        <f>VLOOKUP($G28,Data!$A$3:$EX$360,(Y$3-1979)*4+Y$1+2,FALSE)</f>
        <v>762670</v>
      </c>
      <c r="Z28" s="11">
        <f>VLOOKUP($G28,Data!$A$3:$EX$360,(Z$3-1979)*4+Z$1+2,FALSE)</f>
        <v>952228</v>
      </c>
      <c r="AA28" s="11">
        <f>VLOOKUP($G28,Data!$A$3:$EX$360,(AA$3-1979)*4+AA$1+2,FALSE)</f>
        <v>1162493</v>
      </c>
      <c r="AB28" s="11">
        <f>VLOOKUP($G28,Data!$A$3:$EX$360,(AB$3-1979)*4+AB$1+2,FALSE)</f>
        <v>1312387</v>
      </c>
      <c r="AC28" s="11">
        <f>VLOOKUP($G28,Data!$A$3:$EX$360,(AC$3-1979)*4+AC$1+2,FALSE)</f>
        <v>1408895</v>
      </c>
      <c r="AD28" s="11">
        <f>VLOOKUP($G28,Data!$A$3:$EX$360,(AD$3-1979)*4+AD$1+2,FALSE)</f>
        <v>1265772</v>
      </c>
      <c r="AE28" s="11">
        <f>VLOOKUP($G28,Data!$A$3:$EX$360,(AE$3-1979)*4+AE$1+2,FALSE)</f>
        <v>1192749</v>
      </c>
      <c r="AF28" s="11">
        <f>VLOOKUP($G28,Data!$A$3:$EX$360,(AF$3-1979)*4+AF$1+2,FALSE)</f>
        <v>1215260</v>
      </c>
      <c r="AG28" s="11">
        <f>VLOOKUP($G28,Data!$A$3:$EX$360,(AG$3-1979)*4+AG$1+2,FALSE)</f>
        <v>1444746</v>
      </c>
      <c r="AH28" s="11">
        <f>VLOOKUP($G28,Data!$A$3:$EX$360,(AH$3-1979)*4+AH$1+2,FALSE)</f>
        <v>1540028</v>
      </c>
      <c r="AI28" s="11">
        <f>VLOOKUP($G28,Data!$A$3:$EX$360,(AI$3-1979)*4+AI$1+2,FALSE)</f>
        <v>1626350</v>
      </c>
      <c r="AJ28" s="11">
        <f>VLOOKUP($G28,Data!$A$3:$EX$360,(AJ$3-1979)*4+AJ$1+2,FALSE)</f>
        <v>1845558</v>
      </c>
      <c r="AK28" s="11">
        <f>VLOOKUP($G28,Data!$A$3:$EX$360,(AK$3-1979)*4+AK$1+2,FALSE)</f>
        <v>1744796</v>
      </c>
      <c r="AL28" s="11">
        <f>VLOOKUP($G28,Data!$A$3:$EX$360,(AL$3-1979)*4+AL$1+2,FALSE)</f>
        <v>1280306</v>
      </c>
      <c r="AM28" s="11">
        <f>VLOOKUP($G28,Data!$A$3:$EX$360,(AM$3-1979)*4+AM$1+2,FALSE)</f>
        <v>1470978</v>
      </c>
      <c r="AN28" s="11">
        <f>VLOOKUP($G28,Data!$A$3:$EX$360,(AN$3-1979)*4+AN$1+2,FALSE)</f>
        <v>1741497</v>
      </c>
      <c r="AO28" s="11">
        <f>VLOOKUP($G28,Data!$A$3:$EX$360,(AO$3-1979)*4+AO$1+2,FALSE)</f>
        <v>1808668</v>
      </c>
      <c r="AP28" s="11">
        <f>VLOOKUP($G28,Data!$A$3:$EX$360,(AP$3-1979)*4+AP$1+2,FALSE)</f>
        <v>1966848</v>
      </c>
      <c r="AQ28" s="11">
        <f>VLOOKUP($G28,Data!$A$3:$EX$360,(AQ$3-1979)*4+AQ$1+2,FALSE)</f>
        <v>2202968</v>
      </c>
      <c r="AR28" s="11">
        <f>VLOOKUP($G28,Data!$A$3:$EX$360,(AR$3-1979)*4+AR$1+2,FALSE)</f>
        <v>2242999</v>
      </c>
      <c r="AS28" s="11">
        <f>VLOOKUP($G28,Data!$A$3:$EX$360,(AS$3-1979)*4+AS$1+2,FALSE)</f>
        <v>2175751</v>
      </c>
    </row>
    <row r="29" spans="4:45" outlineLevel="1">
      <c r="D29" s="4" t="s">
        <v>736</v>
      </c>
      <c r="E29" s="4" t="str">
        <f>F33</f>
        <v>Financial Assets</v>
      </c>
      <c r="F29" s="7" t="s">
        <v>28</v>
      </c>
      <c r="G29" s="4" t="s">
        <v>154</v>
      </c>
      <c r="H29" s="4">
        <f>VLOOKUP($G29,Data!$A$3:$EX$360,(H$3-1979)*4+H$1+2,FALSE)</f>
        <v>0</v>
      </c>
      <c r="I29" s="11">
        <f>VLOOKUP($G29,Data!$A$3:$EX$360,(I$3-1979)*4+I$1+2,FALSE)</f>
        <v>0</v>
      </c>
      <c r="J29" s="11">
        <f>VLOOKUP($G29,Data!$A$3:$EX$360,(J$3-1979)*4+J$1+2,FALSE)</f>
        <v>0</v>
      </c>
      <c r="K29" s="11">
        <f>VLOOKUP($G29,Data!$A$3:$EX$360,(K$3-1979)*4+K$1+2,FALSE)</f>
        <v>0</v>
      </c>
      <c r="L29" s="11">
        <f>VLOOKUP($G29,Data!$A$3:$EX$360,(L$3-1979)*4+L$1+2,FALSE)</f>
        <v>0</v>
      </c>
      <c r="M29" s="11">
        <f>VLOOKUP($G29,Data!$A$3:$EX$360,(M$3-1979)*4+M$1+2,FALSE)</f>
        <v>0</v>
      </c>
      <c r="N29" s="11">
        <f>VLOOKUP($G29,Data!$A$3:$EX$360,(N$3-1979)*4+N$1+2,FALSE)</f>
        <v>0</v>
      </c>
      <c r="O29" s="11">
        <f>VLOOKUP($G29,Data!$A$3:$EX$360,(O$3-1979)*4+O$1+2,FALSE)</f>
        <v>0</v>
      </c>
      <c r="P29" s="11">
        <f>VLOOKUP($G29,Data!$A$3:$EX$360,(P$3-1979)*4+P$1+2,FALSE)</f>
        <v>0</v>
      </c>
      <c r="Q29" s="11">
        <f>VLOOKUP($G29,Data!$A$3:$EX$360,(Q$3-1979)*4+Q$1+2,FALSE)</f>
        <v>0</v>
      </c>
      <c r="R29" s="11">
        <f>VLOOKUP($G29,Data!$A$3:$EX$360,(R$3-1979)*4+R$1+2,FALSE)</f>
        <v>500</v>
      </c>
      <c r="S29" s="11">
        <f>VLOOKUP($G29,Data!$A$3:$EX$360,(S$3-1979)*4+S$1+2,FALSE)</f>
        <v>3000</v>
      </c>
      <c r="T29" s="11">
        <f>VLOOKUP($G29,Data!$A$3:$EX$360,(T$3-1979)*4+T$1+2,FALSE)</f>
        <v>7000</v>
      </c>
      <c r="U29" s="11">
        <f>VLOOKUP($G29,Data!$A$3:$EX$360,(U$3-1979)*4+U$1+2,FALSE)</f>
        <v>12000</v>
      </c>
      <c r="V29" s="11">
        <f>VLOOKUP($G29,Data!$A$3:$EX$360,(V$3-1979)*4+V$1+2,FALSE)</f>
        <v>18000</v>
      </c>
      <c r="W29" s="11">
        <f>VLOOKUP($G29,Data!$A$3:$EX$360,(W$3-1979)*4+W$1+2,FALSE)</f>
        <v>25000</v>
      </c>
      <c r="X29" s="11">
        <f>VLOOKUP($G29,Data!$A$3:$EX$360,(X$3-1979)*4+X$1+2,FALSE)</f>
        <v>33450</v>
      </c>
      <c r="Y29" s="11">
        <f>VLOOKUP($G29,Data!$A$3:$EX$360,(Y$3-1979)*4+Y$1+2,FALSE)</f>
        <v>39108</v>
      </c>
      <c r="Z29" s="11">
        <f>VLOOKUP($G29,Data!$A$3:$EX$360,(Z$3-1979)*4+Z$1+2,FALSE)</f>
        <v>38824</v>
      </c>
      <c r="AA29" s="11">
        <f>VLOOKUP($G29,Data!$A$3:$EX$360,(AA$3-1979)*4+AA$1+2,FALSE)</f>
        <v>32921</v>
      </c>
      <c r="AB29" s="11">
        <f>VLOOKUP($G29,Data!$A$3:$EX$360,(AB$3-1979)*4+AB$1+2,FALSE)</f>
        <v>33606</v>
      </c>
      <c r="AC29" s="11">
        <f>VLOOKUP($G29,Data!$A$3:$EX$360,(AC$3-1979)*4+AC$1+2,FALSE)</f>
        <v>32180</v>
      </c>
      <c r="AD29" s="11">
        <f>VLOOKUP($G29,Data!$A$3:$EX$360,(AD$3-1979)*4+AD$1+2,FALSE)</f>
        <v>29736</v>
      </c>
      <c r="AE29" s="11">
        <f>VLOOKUP($G29,Data!$A$3:$EX$360,(AE$3-1979)*4+AE$1+2,FALSE)</f>
        <v>26128</v>
      </c>
      <c r="AF29" s="11">
        <f>VLOOKUP($G29,Data!$A$3:$EX$360,(AF$3-1979)*4+AF$1+2,FALSE)</f>
        <v>24987</v>
      </c>
      <c r="AG29" s="11">
        <f>VLOOKUP($G29,Data!$A$3:$EX$360,(AG$3-1979)*4+AG$1+2,FALSE)</f>
        <v>32021</v>
      </c>
      <c r="AH29" s="11">
        <f>VLOOKUP($G29,Data!$A$3:$EX$360,(AH$3-1979)*4+AH$1+2,FALSE)</f>
        <v>36616</v>
      </c>
      <c r="AI29" s="11">
        <f>VLOOKUP($G29,Data!$A$3:$EX$360,(AI$3-1979)*4+AI$1+2,FALSE)</f>
        <v>42849</v>
      </c>
      <c r="AJ29" s="11">
        <f>VLOOKUP($G29,Data!$A$3:$EX$360,(AJ$3-1979)*4+AJ$1+2,FALSE)</f>
        <v>54191</v>
      </c>
      <c r="AK29" s="11">
        <f>VLOOKUP($G29,Data!$A$3:$EX$360,(AK$3-1979)*4+AK$1+2,FALSE)</f>
        <v>50453</v>
      </c>
      <c r="AL29" s="11">
        <f>VLOOKUP($G29,Data!$A$3:$EX$360,(AL$3-1979)*4+AL$1+2,FALSE)</f>
        <v>38363</v>
      </c>
      <c r="AM29" s="11">
        <f>VLOOKUP($G29,Data!$A$3:$EX$360,(AM$3-1979)*4+AM$1+2,FALSE)</f>
        <v>46761</v>
      </c>
      <c r="AN29" s="11">
        <f>VLOOKUP($G29,Data!$A$3:$EX$360,(AN$3-1979)*4+AN$1+2,FALSE)</f>
        <v>61346</v>
      </c>
      <c r="AO29" s="11">
        <f>VLOOKUP($G29,Data!$A$3:$EX$360,(AO$3-1979)*4+AO$1+2,FALSE)</f>
        <v>63111</v>
      </c>
      <c r="AP29" s="11">
        <f>VLOOKUP($G29,Data!$A$3:$EX$360,(AP$3-1979)*4+AP$1+2,FALSE)</f>
        <v>71729</v>
      </c>
      <c r="AQ29" s="11">
        <f>VLOOKUP($G29,Data!$A$3:$EX$360,(AQ$3-1979)*4+AQ$1+2,FALSE)</f>
        <v>82507</v>
      </c>
      <c r="AR29" s="11">
        <f>VLOOKUP($G29,Data!$A$3:$EX$360,(AR$3-1979)*4+AR$1+2,FALSE)</f>
        <v>85722</v>
      </c>
      <c r="AS29" s="11">
        <f>VLOOKUP($G29,Data!$A$3:$EX$360,(AS$3-1979)*4+AS$1+2,FALSE)</f>
        <v>88333</v>
      </c>
    </row>
    <row r="30" spans="4:45" outlineLevel="1">
      <c r="D30" s="4" t="s">
        <v>736</v>
      </c>
      <c r="E30" s="4" t="str">
        <f>F33</f>
        <v>Financial Assets</v>
      </c>
      <c r="F30" s="7" t="s">
        <v>292</v>
      </c>
      <c r="G30" s="4" t="s">
        <v>293</v>
      </c>
      <c r="H30" s="4">
        <f>VLOOKUP($G30,Data!$A$3:$EX$360,(H$3-1979)*4+H$1+2,FALSE)</f>
        <v>0</v>
      </c>
      <c r="I30" s="11">
        <f>VLOOKUP($G30,Data!$A$3:$EX$360,(I$3-1979)*4+I$1+2,FALSE)</f>
        <v>0</v>
      </c>
      <c r="J30" s="11">
        <f>VLOOKUP($G30,Data!$A$3:$EX$360,(J$3-1979)*4+J$1+2,FALSE)</f>
        <v>0</v>
      </c>
      <c r="K30" s="11">
        <f>VLOOKUP($G30,Data!$A$3:$EX$360,(K$3-1979)*4+K$1+2,FALSE)</f>
        <v>0</v>
      </c>
      <c r="L30" s="11">
        <f>VLOOKUP($G30,Data!$A$3:$EX$360,(L$3-1979)*4+L$1+2,FALSE)</f>
        <v>0</v>
      </c>
      <c r="M30" s="11">
        <f>VLOOKUP($G30,Data!$A$3:$EX$360,(M$3-1979)*4+M$1+2,FALSE)</f>
        <v>0</v>
      </c>
      <c r="N30" s="11">
        <f>VLOOKUP($G30,Data!$A$3:$EX$360,(N$3-1979)*4+N$1+2,FALSE)</f>
        <v>0</v>
      </c>
      <c r="O30" s="11">
        <f>VLOOKUP($G30,Data!$A$3:$EX$360,(O$3-1979)*4+O$1+2,FALSE)</f>
        <v>6799</v>
      </c>
      <c r="P30" s="11">
        <f>VLOOKUP($G30,Data!$A$3:$EX$360,(P$3-1979)*4+P$1+2,FALSE)</f>
        <v>9277</v>
      </c>
      <c r="Q30" s="11">
        <f>VLOOKUP($G30,Data!$A$3:$EX$360,(Q$3-1979)*4+Q$1+2,FALSE)</f>
        <v>8870</v>
      </c>
      <c r="R30" s="11">
        <f>VLOOKUP($G30,Data!$A$3:$EX$360,(R$3-1979)*4+R$1+2,FALSE)</f>
        <v>7614</v>
      </c>
      <c r="S30" s="11">
        <f>VLOOKUP($G30,Data!$A$3:$EX$360,(S$3-1979)*4+S$1+2,FALSE)</f>
        <v>8380</v>
      </c>
      <c r="T30" s="11">
        <f>VLOOKUP($G30,Data!$A$3:$EX$360,(T$3-1979)*4+T$1+2,FALSE)</f>
        <v>10273</v>
      </c>
      <c r="U30" s="11">
        <f>VLOOKUP($G30,Data!$A$3:$EX$360,(U$3-1979)*4+U$1+2,FALSE)</f>
        <v>15673</v>
      </c>
      <c r="V30" s="11">
        <f>VLOOKUP($G30,Data!$A$3:$EX$360,(V$3-1979)*4+V$1+2,FALSE)</f>
        <v>21158</v>
      </c>
      <c r="W30" s="11">
        <f>VLOOKUP($G30,Data!$A$3:$EX$360,(W$3-1979)*4+W$1+2,FALSE)</f>
        <v>27578</v>
      </c>
      <c r="X30" s="11">
        <f>VLOOKUP($G30,Data!$A$3:$EX$360,(X$3-1979)*4+X$1+2,FALSE)</f>
        <v>55761</v>
      </c>
      <c r="Y30" s="11">
        <f>VLOOKUP($G30,Data!$A$3:$EX$360,(Y$3-1979)*4+Y$1+2,FALSE)</f>
        <v>66448</v>
      </c>
      <c r="Z30" s="11">
        <f>VLOOKUP($G30,Data!$A$3:$EX$360,(Z$3-1979)*4+Z$1+2,FALSE)</f>
        <v>84676</v>
      </c>
      <c r="AA30" s="11">
        <f>VLOOKUP($G30,Data!$A$3:$EX$360,(AA$3-1979)*4+AA$1+2,FALSE)</f>
        <v>106732</v>
      </c>
      <c r="AB30" s="11">
        <f>VLOOKUP($G30,Data!$A$3:$EX$360,(AB$3-1979)*4+AB$1+2,FALSE)</f>
        <v>128360</v>
      </c>
      <c r="AC30" s="11">
        <f>VLOOKUP($G30,Data!$A$3:$EX$360,(AC$3-1979)*4+AC$1+2,FALSE)</f>
        <v>155780</v>
      </c>
      <c r="AD30" s="11">
        <f>VLOOKUP($G30,Data!$A$3:$EX$360,(AD$3-1979)*4+AD$1+2,FALSE)</f>
        <v>181102</v>
      </c>
      <c r="AE30" s="11">
        <f>VLOOKUP($G30,Data!$A$3:$EX$360,(AE$3-1979)*4+AE$1+2,FALSE)</f>
        <v>178024</v>
      </c>
      <c r="AF30" s="11">
        <f>VLOOKUP($G30,Data!$A$3:$EX$360,(AF$3-1979)*4+AF$1+2,FALSE)</f>
        <v>185115</v>
      </c>
      <c r="AG30" s="11">
        <f>VLOOKUP($G30,Data!$A$3:$EX$360,(AG$3-1979)*4+AG$1+2,FALSE)</f>
        <v>215636</v>
      </c>
      <c r="AH30" s="11">
        <f>VLOOKUP($G30,Data!$A$3:$EX$360,(AH$3-1979)*4+AH$1+2,FALSE)</f>
        <v>259498</v>
      </c>
      <c r="AI30" s="11">
        <f>VLOOKUP($G30,Data!$A$3:$EX$360,(AI$3-1979)*4+AI$1+2,FALSE)</f>
        <v>287823</v>
      </c>
      <c r="AJ30" s="11">
        <f>VLOOKUP($G30,Data!$A$3:$EX$360,(AJ$3-1979)*4+AJ$1+2,FALSE)</f>
        <v>321758</v>
      </c>
      <c r="AK30" s="11">
        <f>VLOOKUP($G30,Data!$A$3:$EX$360,(AK$3-1979)*4+AK$1+2,FALSE)</f>
        <v>243634</v>
      </c>
      <c r="AL30" s="11">
        <f>VLOOKUP($G30,Data!$A$3:$EX$360,(AL$3-1979)*4+AL$1+2,FALSE)</f>
        <v>164004</v>
      </c>
      <c r="AM30" s="11">
        <f>VLOOKUP($G30,Data!$A$3:$EX$360,(AM$3-1979)*4+AM$1+2,FALSE)</f>
        <v>181804</v>
      </c>
      <c r="AN30" s="11">
        <f>VLOOKUP($G30,Data!$A$3:$EX$360,(AN$3-1979)*4+AN$1+2,FALSE)</f>
        <v>206179</v>
      </c>
      <c r="AO30" s="11">
        <f>VLOOKUP($G30,Data!$A$3:$EX$360,(AO$3-1979)*4+AO$1+2,FALSE)</f>
        <v>115810</v>
      </c>
      <c r="AP30" s="11">
        <f>VLOOKUP($G30,Data!$A$3:$EX$360,(AP$3-1979)*4+AP$1+2,FALSE)</f>
        <v>189198</v>
      </c>
      <c r="AQ30" s="11">
        <f>VLOOKUP($G30,Data!$A$3:$EX$360,(AQ$3-1979)*4+AQ$1+2,FALSE)</f>
        <v>233885</v>
      </c>
      <c r="AR30" s="11">
        <f>VLOOKUP($G30,Data!$A$3:$EX$360,(AR$3-1979)*4+AR$1+2,FALSE)</f>
        <v>296686</v>
      </c>
      <c r="AS30" s="11">
        <f>VLOOKUP($G30,Data!$A$3:$EX$360,(AS$3-1979)*4+AS$1+2,FALSE)</f>
        <v>286923</v>
      </c>
    </row>
    <row r="31" spans="4:45" outlineLevel="1">
      <c r="D31" s="4" t="s">
        <v>736</v>
      </c>
      <c r="E31" s="4" t="str">
        <f>F33</f>
        <v>Financial Assets</v>
      </c>
      <c r="F31" s="7" t="s">
        <v>82</v>
      </c>
      <c r="G31" s="4" t="s">
        <v>157</v>
      </c>
      <c r="H31" s="4">
        <f>VLOOKUP($G31,Data!$A$3:$EX$360,(H$3-1979)*4+H$1+2,FALSE)</f>
        <v>229</v>
      </c>
      <c r="I31" s="11">
        <f>VLOOKUP($G31,Data!$A$3:$EX$360,(I$3-1979)*4+I$1+2,FALSE)</f>
        <v>154</v>
      </c>
      <c r="J31" s="11">
        <f>VLOOKUP($G31,Data!$A$3:$EX$360,(J$3-1979)*4+J$1+2,FALSE)</f>
        <v>270</v>
      </c>
      <c r="K31" s="11">
        <f>VLOOKUP($G31,Data!$A$3:$EX$360,(K$3-1979)*4+K$1+2,FALSE)</f>
        <v>172</v>
      </c>
      <c r="L31" s="11">
        <f>VLOOKUP($G31,Data!$A$3:$EX$360,(L$3-1979)*4+L$1+2,FALSE)</f>
        <v>429</v>
      </c>
      <c r="M31" s="11">
        <f>VLOOKUP($G31,Data!$A$3:$EX$360,(M$3-1979)*4+M$1+2,FALSE)</f>
        <v>1320</v>
      </c>
      <c r="N31" s="11">
        <f>VLOOKUP($G31,Data!$A$3:$EX$360,(N$3-1979)*4+N$1+2,FALSE)</f>
        <v>1692</v>
      </c>
      <c r="O31" s="11">
        <f>VLOOKUP($G31,Data!$A$3:$EX$360,(O$3-1979)*4+O$1+2,FALSE)</f>
        <v>9176</v>
      </c>
      <c r="P31" s="11">
        <f>VLOOKUP($G31,Data!$A$3:$EX$360,(P$3-1979)*4+P$1+2,FALSE)</f>
        <v>9655</v>
      </c>
      <c r="Q31" s="11">
        <f>VLOOKUP($G31,Data!$A$3:$EX$360,(Q$3-1979)*4+Q$1+2,FALSE)</f>
        <v>7227</v>
      </c>
      <c r="R31" s="11">
        <f>VLOOKUP($G31,Data!$A$3:$EX$360,(R$3-1979)*4+R$1+2,FALSE)</f>
        <v>7651</v>
      </c>
      <c r="S31" s="11">
        <f>VLOOKUP($G31,Data!$A$3:$EX$360,(S$3-1979)*4+S$1+2,FALSE)</f>
        <v>10301</v>
      </c>
      <c r="T31" s="11">
        <f>VLOOKUP($G31,Data!$A$3:$EX$360,(T$3-1979)*4+T$1+2,FALSE)</f>
        <v>11373</v>
      </c>
      <c r="U31" s="11">
        <f>VLOOKUP($G31,Data!$A$3:$EX$360,(U$3-1979)*4+U$1+2,FALSE)</f>
        <v>11680</v>
      </c>
      <c r="V31" s="11">
        <f>VLOOKUP($G31,Data!$A$3:$EX$360,(V$3-1979)*4+V$1+2,FALSE)</f>
        <v>270</v>
      </c>
      <c r="W31" s="11">
        <f>VLOOKUP($G31,Data!$A$3:$EX$360,(W$3-1979)*4+W$1+2,FALSE)</f>
        <v>-5228</v>
      </c>
      <c r="X31" s="11">
        <f>VLOOKUP($G31,Data!$A$3:$EX$360,(X$3-1979)*4+X$1+2,FALSE)</f>
        <v>63015</v>
      </c>
      <c r="Y31" s="11">
        <f>VLOOKUP($G31,Data!$A$3:$EX$360,(Y$3-1979)*4+Y$1+2,FALSE)</f>
        <v>32940</v>
      </c>
      <c r="Z31" s="11">
        <f>VLOOKUP($G31,Data!$A$3:$EX$360,(Z$3-1979)*4+Z$1+2,FALSE)</f>
        <v>119593</v>
      </c>
      <c r="AA31" s="11">
        <f>VLOOKUP($G31,Data!$A$3:$EX$360,(AA$3-1979)*4+AA$1+2,FALSE)</f>
        <v>180220</v>
      </c>
      <c r="AB31" s="11">
        <f>VLOOKUP($G31,Data!$A$3:$EX$360,(AB$3-1979)*4+AB$1+2,FALSE)</f>
        <v>147148</v>
      </c>
      <c r="AC31" s="11">
        <f>VLOOKUP($G31,Data!$A$3:$EX$360,(AC$3-1979)*4+AC$1+2,FALSE)</f>
        <v>132235</v>
      </c>
      <c r="AD31" s="11">
        <f>VLOOKUP($G31,Data!$A$3:$EX$360,(AD$3-1979)*4+AD$1+2,FALSE)</f>
        <v>120894</v>
      </c>
      <c r="AE31" s="11">
        <f>VLOOKUP($G31,Data!$A$3:$EX$360,(AE$3-1979)*4+AE$1+2,FALSE)</f>
        <v>87417</v>
      </c>
      <c r="AF31" s="11">
        <f>VLOOKUP($G31,Data!$A$3:$EX$360,(AF$3-1979)*4+AF$1+2,FALSE)</f>
        <v>80865</v>
      </c>
      <c r="AG31" s="11">
        <f>VLOOKUP($G31,Data!$A$3:$EX$360,(AG$3-1979)*4+AG$1+2,FALSE)</f>
        <v>75565</v>
      </c>
      <c r="AH31" s="11">
        <f>VLOOKUP($G31,Data!$A$3:$EX$360,(AH$3-1979)*4+AH$1+2,FALSE)</f>
        <v>79767</v>
      </c>
      <c r="AI31" s="11">
        <f>VLOOKUP($G31,Data!$A$3:$EX$360,(AI$3-1979)*4+AI$1+2,FALSE)</f>
        <v>86274</v>
      </c>
      <c r="AJ31" s="11">
        <f>VLOOKUP($G31,Data!$A$3:$EX$360,(AJ$3-1979)*4+AJ$1+2,FALSE)</f>
        <v>95586</v>
      </c>
      <c r="AK31" s="11">
        <f>VLOOKUP($G31,Data!$A$3:$EX$360,(AK$3-1979)*4+AK$1+2,FALSE)</f>
        <v>97198</v>
      </c>
      <c r="AL31" s="11">
        <f>VLOOKUP($G31,Data!$A$3:$EX$360,(AL$3-1979)*4+AL$1+2,FALSE)</f>
        <v>91670</v>
      </c>
      <c r="AM31" s="11">
        <f>VLOOKUP($G31,Data!$A$3:$EX$360,(AM$3-1979)*4+AM$1+2,FALSE)</f>
        <v>93433</v>
      </c>
      <c r="AN31" s="11">
        <f>VLOOKUP($G31,Data!$A$3:$EX$360,(AN$3-1979)*4+AN$1+2,FALSE)</f>
        <v>95369</v>
      </c>
      <c r="AO31" s="11">
        <f>VLOOKUP($G31,Data!$A$3:$EX$360,(AO$3-1979)*4+AO$1+2,FALSE)</f>
        <v>98060</v>
      </c>
      <c r="AP31" s="11">
        <f>VLOOKUP($G31,Data!$A$3:$EX$360,(AP$3-1979)*4+AP$1+2,FALSE)</f>
        <v>103444</v>
      </c>
      <c r="AQ31" s="11">
        <f>VLOOKUP($G31,Data!$A$3:$EX$360,(AQ$3-1979)*4+AQ$1+2,FALSE)</f>
        <v>110809</v>
      </c>
      <c r="AR31" s="11">
        <f>VLOOKUP($G31,Data!$A$3:$EX$360,(AR$3-1979)*4+AR$1+2,FALSE)</f>
        <v>117494</v>
      </c>
      <c r="AS31" s="11">
        <f>VLOOKUP($G31,Data!$A$3:$EX$360,(AS$3-1979)*4+AS$1+2,FALSE)</f>
        <v>125674</v>
      </c>
    </row>
    <row r="32" spans="4:45" outlineLevel="1">
      <c r="D32" s="4" t="s">
        <v>736</v>
      </c>
      <c r="E32" s="4" t="str">
        <f>F33</f>
        <v>Financial Assets</v>
      </c>
      <c r="F32" s="7" t="s">
        <v>634</v>
      </c>
      <c r="G32" s="4" t="s">
        <v>635</v>
      </c>
      <c r="H32" s="4">
        <f>VLOOKUP($G32,Data!$A$3:$EX$360,(H$3-1979)*4+H$1+2,FALSE)</f>
        <v>0</v>
      </c>
      <c r="I32" s="11">
        <f>VLOOKUP($G32,Data!$A$3:$EX$360,(I$3-1979)*4+I$1+2,FALSE)</f>
        <v>35</v>
      </c>
      <c r="J32" s="11">
        <f>VLOOKUP($G32,Data!$A$3:$EX$360,(J$3-1979)*4+J$1+2,FALSE)</f>
        <v>105</v>
      </c>
      <c r="K32" s="11">
        <f>VLOOKUP($G32,Data!$A$3:$EX$360,(K$3-1979)*4+K$1+2,FALSE)</f>
        <v>202</v>
      </c>
      <c r="L32" s="11">
        <f>VLOOKUP($G32,Data!$A$3:$EX$360,(L$3-1979)*4+L$1+2,FALSE)</f>
        <v>351</v>
      </c>
      <c r="M32" s="11">
        <f>VLOOKUP($G32,Data!$A$3:$EX$360,(M$3-1979)*4+M$1+2,FALSE)</f>
        <v>439</v>
      </c>
      <c r="N32" s="11">
        <f>VLOOKUP($G32,Data!$A$3:$EX$360,(N$3-1979)*4+N$1+2,FALSE)</f>
        <v>404</v>
      </c>
      <c r="O32" s="11">
        <f>VLOOKUP($G32,Data!$A$3:$EX$360,(O$3-1979)*4+O$1+2,FALSE)</f>
        <v>680</v>
      </c>
      <c r="P32" s="11">
        <f>VLOOKUP($G32,Data!$A$3:$EX$360,(P$3-1979)*4+P$1+2,FALSE)</f>
        <v>765</v>
      </c>
      <c r="Q32" s="11">
        <f>VLOOKUP($G32,Data!$A$3:$EX$360,(Q$3-1979)*4+Q$1+2,FALSE)</f>
        <v>483</v>
      </c>
      <c r="R32" s="11">
        <f>VLOOKUP($G32,Data!$A$3:$EX$360,(R$3-1979)*4+R$1+2,FALSE)</f>
        <v>3919</v>
      </c>
      <c r="S32" s="11">
        <f>VLOOKUP($G32,Data!$A$3:$EX$360,(S$3-1979)*4+S$1+2,FALSE)</f>
        <v>7829</v>
      </c>
      <c r="T32" s="11">
        <f>VLOOKUP($G32,Data!$A$3:$EX$360,(T$3-1979)*4+T$1+2,FALSE)</f>
        <v>4763</v>
      </c>
      <c r="U32" s="11">
        <f>VLOOKUP($G32,Data!$A$3:$EX$360,(U$3-1979)*4+U$1+2,FALSE)</f>
        <v>4741</v>
      </c>
      <c r="V32" s="11">
        <f>VLOOKUP($G32,Data!$A$3:$EX$360,(V$3-1979)*4+V$1+2,FALSE)</f>
        <v>4725</v>
      </c>
      <c r="W32" s="11">
        <f>VLOOKUP($G32,Data!$A$3:$EX$360,(W$3-1979)*4+W$1+2,FALSE)</f>
        <v>4074</v>
      </c>
      <c r="X32" s="11">
        <f>VLOOKUP($G32,Data!$A$3:$EX$360,(X$3-1979)*4+X$1+2,FALSE)</f>
        <v>4581</v>
      </c>
      <c r="Y32" s="11">
        <f>VLOOKUP($G32,Data!$A$3:$EX$360,(Y$3-1979)*4+Y$1+2,FALSE)</f>
        <v>5438</v>
      </c>
      <c r="Z32" s="11">
        <f>VLOOKUP($G32,Data!$A$3:$EX$360,(Z$3-1979)*4+Z$1+2,FALSE)</f>
        <v>5173</v>
      </c>
      <c r="AA32" s="11">
        <f>VLOOKUP($G32,Data!$A$3:$EX$360,(AA$3-1979)*4+AA$1+2,FALSE)</f>
        <v>5916</v>
      </c>
      <c r="AB32" s="11">
        <f>VLOOKUP($G32,Data!$A$3:$EX$360,(AB$3-1979)*4+AB$1+2,FALSE)</f>
        <v>6524</v>
      </c>
      <c r="AC32" s="11">
        <f>VLOOKUP($G32,Data!$A$3:$EX$360,(AC$3-1979)*4+AC$1+2,FALSE)</f>
        <v>7232</v>
      </c>
      <c r="AD32" s="11">
        <f>VLOOKUP($G32,Data!$A$3:$EX$360,(AD$3-1979)*4+AD$1+2,FALSE)</f>
        <v>9394</v>
      </c>
      <c r="AE32" s="11">
        <f>VLOOKUP($G32,Data!$A$3:$EX$360,(AE$3-1979)*4+AE$1+2,FALSE)</f>
        <v>9921</v>
      </c>
      <c r="AF32" s="11">
        <f>VLOOKUP($G32,Data!$A$3:$EX$360,(AF$3-1979)*4+AF$1+2,FALSE)</f>
        <v>10316</v>
      </c>
      <c r="AG32" s="11">
        <f>VLOOKUP($G32,Data!$A$3:$EX$360,(AG$3-1979)*4+AG$1+2,FALSE)</f>
        <v>12017</v>
      </c>
      <c r="AH32" s="11">
        <f>VLOOKUP($G32,Data!$A$3:$EX$360,(AH$3-1979)*4+AH$1+2,FALSE)</f>
        <v>55576</v>
      </c>
      <c r="AI32" s="11">
        <f>VLOOKUP($G32,Data!$A$3:$EX$360,(AI$3-1979)*4+AI$1+2,FALSE)</f>
        <v>103875</v>
      </c>
      <c r="AJ32" s="11">
        <f>VLOOKUP($G32,Data!$A$3:$EX$360,(AJ$3-1979)*4+AJ$1+2,FALSE)</f>
        <v>110929</v>
      </c>
      <c r="AK32" s="11">
        <f>VLOOKUP($G32,Data!$A$3:$EX$360,(AK$3-1979)*4+AK$1+2,FALSE)</f>
        <v>108666</v>
      </c>
      <c r="AL32" s="11">
        <f>VLOOKUP($G32,Data!$A$3:$EX$360,(AL$3-1979)*4+AL$1+2,FALSE)</f>
        <v>76165</v>
      </c>
      <c r="AM32" s="11">
        <f>VLOOKUP($G32,Data!$A$3:$EX$360,(AM$3-1979)*4+AM$1+2,FALSE)</f>
        <v>87917</v>
      </c>
      <c r="AN32" s="11">
        <f>VLOOKUP($G32,Data!$A$3:$EX$360,(AN$3-1979)*4+AN$1+2,FALSE)</f>
        <v>106635</v>
      </c>
      <c r="AO32" s="11">
        <f>VLOOKUP($G32,Data!$A$3:$EX$360,(AO$3-1979)*4+AO$1+2,FALSE)</f>
        <v>90533</v>
      </c>
      <c r="AP32" s="11">
        <f>VLOOKUP($G32,Data!$A$3:$EX$360,(AP$3-1979)*4+AP$1+2,FALSE)</f>
        <v>101119</v>
      </c>
      <c r="AQ32" s="11">
        <f>VLOOKUP($G32,Data!$A$3:$EX$360,(AQ$3-1979)*4+AQ$1+2,FALSE)</f>
        <v>110010</v>
      </c>
      <c r="AR32" s="11">
        <f>VLOOKUP($G32,Data!$A$3:$EX$360,(AR$3-1979)*4+AR$1+2,FALSE)</f>
        <v>122499</v>
      </c>
      <c r="AS32" s="11">
        <f>VLOOKUP($G32,Data!$A$3:$EX$360,(AS$3-1979)*4+AS$1+2,FALSE)</f>
        <v>111762</v>
      </c>
    </row>
    <row r="33" spans="3:45">
      <c r="C33" s="4" t="s">
        <v>738</v>
      </c>
      <c r="D33" s="4" t="s">
        <v>736</v>
      </c>
      <c r="E33" s="4" t="str">
        <f>F5</f>
        <v>ASSETS</v>
      </c>
      <c r="F33" s="21" t="s">
        <v>1</v>
      </c>
      <c r="G33" s="22" t="s">
        <v>621</v>
      </c>
      <c r="H33" s="23">
        <f>VLOOKUP("FL214090005.Q",Data!$A$3:$EX$360,(H$3-1979)*4+H$1+2,FALSE)+VLOOKUP("FL224090045.Q",Data!$A$3:$EX$360,(H$3-1979)*4+H$1+2,FALSE)-VLOOKUP("FL223062043.Q",Data!$A$3:$EX$360,(H$3-1979)*4+H$1+2,FALSE)-VLOOKUP("FL213062003.Q",Data!$A$3:$EX$360,(H$3-1979)*4+H$1+2,FALSE)-VLOOKUP("FL223073045.Q",Data!$A$3:$EX$360,(H$3-1979)*4+H$1+2,FALSE)</f>
        <v>435059</v>
      </c>
      <c r="I33" s="23">
        <f>VLOOKUP("FL214090005.Q",Data!$A$3:$EX$360,(I$3-1979)*4+I$1+2,FALSE)+VLOOKUP("FL224090045.Q",Data!$A$3:$EX$360,(I$3-1979)*4+I$1+2,FALSE)-VLOOKUP("FL223062043.Q",Data!$A$3:$EX$360,(I$3-1979)*4+I$1+2,FALSE)-VLOOKUP("FL213062003.Q",Data!$A$3:$EX$360,(I$3-1979)*4+I$1+2,FALSE)-VLOOKUP("FL223073045.Q",Data!$A$3:$EX$360,(I$3-1979)*4+I$1+2,FALSE)</f>
        <v>483678</v>
      </c>
      <c r="J33" s="23">
        <f>VLOOKUP("FL214090005.Q",Data!$A$3:$EX$360,(J$3-1979)*4+J$1+2,FALSE)+VLOOKUP("FL224090045.Q",Data!$A$3:$EX$360,(J$3-1979)*4+J$1+2,FALSE)-VLOOKUP("FL223062043.Q",Data!$A$3:$EX$360,(J$3-1979)*4+J$1+2,FALSE)-VLOOKUP("FL213062003.Q",Data!$A$3:$EX$360,(J$3-1979)*4+J$1+2,FALSE)-VLOOKUP("FL223073045.Q",Data!$A$3:$EX$360,(J$3-1979)*4+J$1+2,FALSE)</f>
        <v>544009</v>
      </c>
      <c r="K33" s="23">
        <f>VLOOKUP("FL214090005.Q",Data!$A$3:$EX$360,(K$3-1979)*4+K$1+2,FALSE)+VLOOKUP("FL224090045.Q",Data!$A$3:$EX$360,(K$3-1979)*4+K$1+2,FALSE)-VLOOKUP("FL223062043.Q",Data!$A$3:$EX$360,(K$3-1979)*4+K$1+2,FALSE)-VLOOKUP("FL213062003.Q",Data!$A$3:$EX$360,(K$3-1979)*4+K$1+2,FALSE)-VLOOKUP("FL223073045.Q",Data!$A$3:$EX$360,(K$3-1979)*4+K$1+2,FALSE)</f>
        <v>597336</v>
      </c>
      <c r="L33" s="23">
        <f>VLOOKUP("FL214090005.Q",Data!$A$3:$EX$360,(L$3-1979)*4+L$1+2,FALSE)+VLOOKUP("FL224090045.Q",Data!$A$3:$EX$360,(L$3-1979)*4+L$1+2,FALSE)-VLOOKUP("FL223062043.Q",Data!$A$3:$EX$360,(L$3-1979)*4+L$1+2,FALSE)-VLOOKUP("FL213062003.Q",Data!$A$3:$EX$360,(L$3-1979)*4+L$1+2,FALSE)-VLOOKUP("FL223073045.Q",Data!$A$3:$EX$360,(L$3-1979)*4+L$1+2,FALSE)</f>
        <v>696037</v>
      </c>
      <c r="M33" s="23">
        <f>VLOOKUP("FL214090005.Q",Data!$A$3:$EX$360,(M$3-1979)*4+M$1+2,FALSE)+VLOOKUP("FL224090045.Q",Data!$A$3:$EX$360,(M$3-1979)*4+M$1+2,FALSE)-VLOOKUP("FL223062043.Q",Data!$A$3:$EX$360,(M$3-1979)*4+M$1+2,FALSE)-VLOOKUP("FL213062003.Q",Data!$A$3:$EX$360,(M$3-1979)*4+M$1+2,FALSE)-VLOOKUP("FL223073045.Q",Data!$A$3:$EX$360,(M$3-1979)*4+M$1+2,FALSE)</f>
        <v>778816</v>
      </c>
      <c r="N33" s="23">
        <f>VLOOKUP("FL214090005.Q",Data!$A$3:$EX$360,(N$3-1979)*4+N$1+2,FALSE)+VLOOKUP("FL224090045.Q",Data!$A$3:$EX$360,(N$3-1979)*4+N$1+2,FALSE)-VLOOKUP("FL223062043.Q",Data!$A$3:$EX$360,(N$3-1979)*4+N$1+2,FALSE)-VLOOKUP("FL213062003.Q",Data!$A$3:$EX$360,(N$3-1979)*4+N$1+2,FALSE)-VLOOKUP("FL223073045.Q",Data!$A$3:$EX$360,(N$3-1979)*4+N$1+2,FALSE)</f>
        <v>931791</v>
      </c>
      <c r="O33" s="23">
        <f>VLOOKUP("FL214090005.Q",Data!$A$3:$EX$360,(O$3-1979)*4+O$1+2,FALSE)+VLOOKUP("FL224090045.Q",Data!$A$3:$EX$360,(O$3-1979)*4+O$1+2,FALSE)-VLOOKUP("FL223062043.Q",Data!$A$3:$EX$360,(O$3-1979)*4+O$1+2,FALSE)-VLOOKUP("FL213062003.Q",Data!$A$3:$EX$360,(O$3-1979)*4+O$1+2,FALSE)-VLOOKUP("FL223073045.Q",Data!$A$3:$EX$360,(O$3-1979)*4+O$1+2,FALSE)</f>
        <v>1159328</v>
      </c>
      <c r="P33" s="23">
        <f>VLOOKUP("FL214090005.Q",Data!$A$3:$EX$360,(P$3-1979)*4+P$1+2,FALSE)+VLOOKUP("FL224090045.Q",Data!$A$3:$EX$360,(P$3-1979)*4+P$1+2,FALSE)-VLOOKUP("FL223062043.Q",Data!$A$3:$EX$360,(P$3-1979)*4+P$1+2,FALSE)-VLOOKUP("FL213062003.Q",Data!$A$3:$EX$360,(P$3-1979)*4+P$1+2,FALSE)-VLOOKUP("FL223073045.Q",Data!$A$3:$EX$360,(P$3-1979)*4+P$1+2,FALSE)</f>
        <v>1346192</v>
      </c>
      <c r="Q33" s="23">
        <f>VLOOKUP("FL214090005.Q",Data!$A$3:$EX$360,(Q$3-1979)*4+Q$1+2,FALSE)+VLOOKUP("FL224090045.Q",Data!$A$3:$EX$360,(Q$3-1979)*4+Q$1+2,FALSE)-VLOOKUP("FL223062043.Q",Data!$A$3:$EX$360,(Q$3-1979)*4+Q$1+2,FALSE)-VLOOKUP("FL213062003.Q",Data!$A$3:$EX$360,(Q$3-1979)*4+Q$1+2,FALSE)-VLOOKUP("FL223073045.Q",Data!$A$3:$EX$360,(Q$3-1979)*4+Q$1+2,FALSE)</f>
        <v>1431667</v>
      </c>
      <c r="R33" s="23">
        <f>VLOOKUP("FL214090005.Q",Data!$A$3:$EX$360,(R$3-1979)*4+R$1+2,FALSE)+VLOOKUP("FL224090045.Q",Data!$A$3:$EX$360,(R$3-1979)*4+R$1+2,FALSE)-VLOOKUP("FL223062043.Q",Data!$A$3:$EX$360,(R$3-1979)*4+R$1+2,FALSE)-VLOOKUP("FL213062003.Q",Data!$A$3:$EX$360,(R$3-1979)*4+R$1+2,FALSE)-VLOOKUP("FL223073045.Q",Data!$A$3:$EX$360,(R$3-1979)*4+R$1+2,FALSE)</f>
        <v>1582903</v>
      </c>
      <c r="S33" s="23">
        <f>VLOOKUP("FL214090005.Q",Data!$A$3:$EX$360,(S$3-1979)*4+S$1+2,FALSE)+VLOOKUP("FL224090045.Q",Data!$A$3:$EX$360,(S$3-1979)*4+S$1+2,FALSE)-VLOOKUP("FL223062043.Q",Data!$A$3:$EX$360,(S$3-1979)*4+S$1+2,FALSE)-VLOOKUP("FL213062003.Q",Data!$A$3:$EX$360,(S$3-1979)*4+S$1+2,FALSE)-VLOOKUP("FL223073045.Q",Data!$A$3:$EX$360,(S$3-1979)*4+S$1+2,FALSE)</f>
        <v>1723294</v>
      </c>
      <c r="T33" s="23">
        <f>VLOOKUP("FL214090005.Q",Data!$A$3:$EX$360,(T$3-1979)*4+T$1+2,FALSE)+VLOOKUP("FL224090045.Q",Data!$A$3:$EX$360,(T$3-1979)*4+T$1+2,FALSE)-VLOOKUP("FL223062043.Q",Data!$A$3:$EX$360,(T$3-1979)*4+T$1+2,FALSE)-VLOOKUP("FL213062003.Q",Data!$A$3:$EX$360,(T$3-1979)*4+T$1+2,FALSE)-VLOOKUP("FL223073045.Q",Data!$A$3:$EX$360,(T$3-1979)*4+T$1+2,FALSE)</f>
        <v>1814708</v>
      </c>
      <c r="U33" s="23">
        <f>VLOOKUP("FL214090005.Q",Data!$A$3:$EX$360,(U$3-1979)*4+U$1+2,FALSE)+VLOOKUP("FL224090045.Q",Data!$A$3:$EX$360,(U$3-1979)*4+U$1+2,FALSE)-VLOOKUP("FL223062043.Q",Data!$A$3:$EX$360,(U$3-1979)*4+U$1+2,FALSE)-VLOOKUP("FL213062003.Q",Data!$A$3:$EX$360,(U$3-1979)*4+U$1+2,FALSE)-VLOOKUP("FL223073045.Q",Data!$A$3:$EX$360,(U$3-1979)*4+U$1+2,FALSE)</f>
        <v>1948188</v>
      </c>
      <c r="V33" s="23">
        <f>VLOOKUP("FL214090005.Q",Data!$A$3:$EX$360,(V$3-1979)*4+V$1+2,FALSE)+VLOOKUP("FL224090045.Q",Data!$A$3:$EX$360,(V$3-1979)*4+V$1+2,FALSE)-VLOOKUP("FL223062043.Q",Data!$A$3:$EX$360,(V$3-1979)*4+V$1+2,FALSE)-VLOOKUP("FL213062003.Q",Data!$A$3:$EX$360,(V$3-1979)*4+V$1+2,FALSE)-VLOOKUP("FL223073045.Q",Data!$A$3:$EX$360,(V$3-1979)*4+V$1+2,FALSE)</f>
        <v>2075703</v>
      </c>
      <c r="W33" s="23">
        <f>VLOOKUP("FL214090005.Q",Data!$A$3:$EX$360,(W$3-1979)*4+W$1+2,FALSE)+VLOOKUP("FL224090045.Q",Data!$A$3:$EX$360,(W$3-1979)*4+W$1+2,FALSE)-VLOOKUP("FL223062043.Q",Data!$A$3:$EX$360,(W$3-1979)*4+W$1+2,FALSE)-VLOOKUP("FL213062003.Q",Data!$A$3:$EX$360,(W$3-1979)*4+W$1+2,FALSE)-VLOOKUP("FL223073045.Q",Data!$A$3:$EX$360,(W$3-1979)*4+W$1+2,FALSE)</f>
        <v>2140916</v>
      </c>
      <c r="X33" s="23">
        <f>VLOOKUP("FL214090005.Q",Data!$A$3:$EX$360,(X$3-1979)*4+X$1+2,FALSE)+VLOOKUP("FL224090045.Q",Data!$A$3:$EX$360,(X$3-1979)*4+X$1+2,FALSE)-VLOOKUP("FL223062043.Q",Data!$A$3:$EX$360,(X$3-1979)*4+X$1+2,FALSE)-VLOOKUP("FL213062003.Q",Data!$A$3:$EX$360,(X$3-1979)*4+X$1+2,FALSE)-VLOOKUP("FL223073045.Q",Data!$A$3:$EX$360,(X$3-1979)*4+X$1+2,FALSE)</f>
        <v>2327814</v>
      </c>
      <c r="Y33" s="23">
        <f>VLOOKUP("FL214090005.Q",Data!$A$3:$EX$360,(Y$3-1979)*4+Y$1+2,FALSE)+VLOOKUP("FL224090045.Q",Data!$A$3:$EX$360,(Y$3-1979)*4+Y$1+2,FALSE)-VLOOKUP("FL223062043.Q",Data!$A$3:$EX$360,(Y$3-1979)*4+Y$1+2,FALSE)-VLOOKUP("FL213062003.Q",Data!$A$3:$EX$360,(Y$3-1979)*4+Y$1+2,FALSE)-VLOOKUP("FL223073045.Q",Data!$A$3:$EX$360,(Y$3-1979)*4+Y$1+2,FALSE)</f>
        <v>2545112</v>
      </c>
      <c r="Z33" s="23">
        <f>VLOOKUP("FL214090005.Q",Data!$A$3:$EX$360,(Z$3-1979)*4+Z$1+2,FALSE)+VLOOKUP("FL224090045.Q",Data!$A$3:$EX$360,(Z$3-1979)*4+Z$1+2,FALSE)-VLOOKUP("FL223062043.Q",Data!$A$3:$EX$360,(Z$3-1979)*4+Z$1+2,FALSE)-VLOOKUP("FL213062003.Q",Data!$A$3:$EX$360,(Z$3-1979)*4+Z$1+2,FALSE)-VLOOKUP("FL223073045.Q",Data!$A$3:$EX$360,(Z$3-1979)*4+Z$1+2,FALSE)</f>
        <v>2882468</v>
      </c>
      <c r="AA33" s="23">
        <f>VLOOKUP("FL214090005.Q",Data!$A$3:$EX$360,(AA$3-1979)*4+AA$1+2,FALSE)+VLOOKUP("FL224090045.Q",Data!$A$3:$EX$360,(AA$3-1979)*4+AA$1+2,FALSE)-VLOOKUP("FL223062043.Q",Data!$A$3:$EX$360,(AA$3-1979)*4+AA$1+2,FALSE)-VLOOKUP("FL213062003.Q",Data!$A$3:$EX$360,(AA$3-1979)*4+AA$1+2,FALSE)-VLOOKUP("FL223073045.Q",Data!$A$3:$EX$360,(AA$3-1979)*4+AA$1+2,FALSE)</f>
        <v>3346984</v>
      </c>
      <c r="AB33" s="23">
        <f>VLOOKUP("FL214090005.Q",Data!$A$3:$EX$360,(AB$3-1979)*4+AB$1+2,FALSE)+VLOOKUP("FL224090045.Q",Data!$A$3:$EX$360,(AB$3-1979)*4+AB$1+2,FALSE)-VLOOKUP("FL223062043.Q",Data!$A$3:$EX$360,(AB$3-1979)*4+AB$1+2,FALSE)-VLOOKUP("FL213062003.Q",Data!$A$3:$EX$360,(AB$3-1979)*4+AB$1+2,FALSE)-VLOOKUP("FL223073045.Q",Data!$A$3:$EX$360,(AB$3-1979)*4+AB$1+2,FALSE)</f>
        <v>3724244</v>
      </c>
      <c r="AC33" s="23">
        <f>VLOOKUP("FL214090005.Q",Data!$A$3:$EX$360,(AC$3-1979)*4+AC$1+2,FALSE)+VLOOKUP("FL224090045.Q",Data!$A$3:$EX$360,(AC$3-1979)*4+AC$1+2,FALSE)-VLOOKUP("FL223062043.Q",Data!$A$3:$EX$360,(AC$3-1979)*4+AC$1+2,FALSE)-VLOOKUP("FL213062003.Q",Data!$A$3:$EX$360,(AC$3-1979)*4+AC$1+2,FALSE)-VLOOKUP("FL223073045.Q",Data!$A$3:$EX$360,(AC$3-1979)*4+AC$1+2,FALSE)</f>
        <v>3997828</v>
      </c>
      <c r="AD33" s="23">
        <f>VLOOKUP("FL214090005.Q",Data!$A$3:$EX$360,(AD$3-1979)*4+AD$1+2,FALSE)+VLOOKUP("FL224090045.Q",Data!$A$3:$EX$360,(AD$3-1979)*4+AD$1+2,FALSE)-VLOOKUP("FL223062043.Q",Data!$A$3:$EX$360,(AD$3-1979)*4+AD$1+2,FALSE)-VLOOKUP("FL213062003.Q",Data!$A$3:$EX$360,(AD$3-1979)*4+AD$1+2,FALSE)-VLOOKUP("FL223073045.Q",Data!$A$3:$EX$360,(AD$3-1979)*4+AD$1+2,FALSE)</f>
        <v>3968758</v>
      </c>
      <c r="AE33" s="23">
        <f>VLOOKUP("FL214090005.Q",Data!$A$3:$EX$360,(AE$3-1979)*4+AE$1+2,FALSE)+VLOOKUP("FL224090045.Q",Data!$A$3:$EX$360,(AE$3-1979)*4+AE$1+2,FALSE)-VLOOKUP("FL223062043.Q",Data!$A$3:$EX$360,(AE$3-1979)*4+AE$1+2,FALSE)-VLOOKUP("FL213062003.Q",Data!$A$3:$EX$360,(AE$3-1979)*4+AE$1+2,FALSE)-VLOOKUP("FL223073045.Q",Data!$A$3:$EX$360,(AE$3-1979)*4+AE$1+2,FALSE)</f>
        <v>3869786</v>
      </c>
      <c r="AF33" s="23">
        <f>VLOOKUP("FL214090005.Q",Data!$A$3:$EX$360,(AF$3-1979)*4+AF$1+2,FALSE)+VLOOKUP("FL224090045.Q",Data!$A$3:$EX$360,(AF$3-1979)*4+AF$1+2,FALSE)-VLOOKUP("FL223062043.Q",Data!$A$3:$EX$360,(AF$3-1979)*4+AF$1+2,FALSE)-VLOOKUP("FL213062003.Q",Data!$A$3:$EX$360,(AF$3-1979)*4+AF$1+2,FALSE)-VLOOKUP("FL223073045.Q",Data!$A$3:$EX$360,(AF$3-1979)*4+AF$1+2,FALSE)</f>
        <v>3894049</v>
      </c>
      <c r="AG33" s="23">
        <f>VLOOKUP("FL214090005.Q",Data!$A$3:$EX$360,(AG$3-1979)*4+AG$1+2,FALSE)+VLOOKUP("FL224090045.Q",Data!$A$3:$EX$360,(AG$3-1979)*4+AG$1+2,FALSE)-VLOOKUP("FL223062043.Q",Data!$A$3:$EX$360,(AG$3-1979)*4+AG$1+2,FALSE)-VLOOKUP("FL213062003.Q",Data!$A$3:$EX$360,(AG$3-1979)*4+AG$1+2,FALSE)-VLOOKUP("FL223073045.Q",Data!$A$3:$EX$360,(AG$3-1979)*4+AG$1+2,FALSE)</f>
        <v>4384803</v>
      </c>
      <c r="AH33" s="23">
        <f>VLOOKUP("FL214090005.Q",Data!$A$3:$EX$360,(AH$3-1979)*4+AH$1+2,FALSE)+VLOOKUP("FL224090045.Q",Data!$A$3:$EX$360,(AH$3-1979)*4+AH$1+2,FALSE)-VLOOKUP("FL223062043.Q",Data!$A$3:$EX$360,(AH$3-1979)*4+AH$1+2,FALSE)-VLOOKUP("FL213062003.Q",Data!$A$3:$EX$360,(AH$3-1979)*4+AH$1+2,FALSE)-VLOOKUP("FL223073045.Q",Data!$A$3:$EX$360,(AH$3-1979)*4+AH$1+2,FALSE)</f>
        <v>4742866</v>
      </c>
      <c r="AI33" s="23">
        <f>VLOOKUP("FL214090005.Q",Data!$A$3:$EX$360,(AI$3-1979)*4+AI$1+2,FALSE)+VLOOKUP("FL224090045.Q",Data!$A$3:$EX$360,(AI$3-1979)*4+AI$1+2,FALSE)-VLOOKUP("FL223062043.Q",Data!$A$3:$EX$360,(AI$3-1979)*4+AI$1+2,FALSE)-VLOOKUP("FL213062003.Q",Data!$A$3:$EX$360,(AI$3-1979)*4+AI$1+2,FALSE)-VLOOKUP("FL223073045.Q",Data!$A$3:$EX$360,(AI$3-1979)*4+AI$1+2,FALSE)</f>
        <v>5218124</v>
      </c>
      <c r="AJ33" s="23">
        <f>VLOOKUP("FL214090005.Q",Data!$A$3:$EX$360,(AJ$3-1979)*4+AJ$1+2,FALSE)+VLOOKUP("FL224090045.Q",Data!$A$3:$EX$360,(AJ$3-1979)*4+AJ$1+2,FALSE)-VLOOKUP("FL223062043.Q",Data!$A$3:$EX$360,(AJ$3-1979)*4+AJ$1+2,FALSE)-VLOOKUP("FL213062003.Q",Data!$A$3:$EX$360,(AJ$3-1979)*4+AJ$1+2,FALSE)-VLOOKUP("FL223073045.Q",Data!$A$3:$EX$360,(AJ$3-1979)*4+AJ$1+2,FALSE)</f>
        <v>5881175</v>
      </c>
      <c r="AK33" s="23">
        <f>VLOOKUP("FL214090005.Q",Data!$A$3:$EX$360,(AK$3-1979)*4+AK$1+2,FALSE)+VLOOKUP("FL224090045.Q",Data!$A$3:$EX$360,(AK$3-1979)*4+AK$1+2,FALSE)-VLOOKUP("FL223062043.Q",Data!$A$3:$EX$360,(AK$3-1979)*4+AK$1+2,FALSE)-VLOOKUP("FL213062003.Q",Data!$A$3:$EX$360,(AK$3-1979)*4+AK$1+2,FALSE)-VLOOKUP("FL223073045.Q",Data!$A$3:$EX$360,(AK$3-1979)*4+AK$1+2,FALSE)</f>
        <v>5741916</v>
      </c>
      <c r="AL33" s="23">
        <f>VLOOKUP("FL214090005.Q",Data!$A$3:$EX$360,(AL$3-1979)*4+AL$1+2,FALSE)+VLOOKUP("FL224090045.Q",Data!$A$3:$EX$360,(AL$3-1979)*4+AL$1+2,FALSE)-VLOOKUP("FL223062043.Q",Data!$A$3:$EX$360,(AL$3-1979)*4+AL$1+2,FALSE)-VLOOKUP("FL213062003.Q",Data!$A$3:$EX$360,(AL$3-1979)*4+AL$1+2,FALSE)-VLOOKUP("FL223073045.Q",Data!$A$3:$EX$360,(AL$3-1979)*4+AL$1+2,FALSE)</f>
        <v>4903905</v>
      </c>
      <c r="AM33" s="23">
        <f>VLOOKUP("FL214090005.Q",Data!$A$3:$EX$360,(AM$3-1979)*4+AM$1+2,FALSE)+VLOOKUP("FL224090045.Q",Data!$A$3:$EX$360,(AM$3-1979)*4+AM$1+2,FALSE)-VLOOKUP("FL223062043.Q",Data!$A$3:$EX$360,(AM$3-1979)*4+AM$1+2,FALSE)-VLOOKUP("FL213062003.Q",Data!$A$3:$EX$360,(AM$3-1979)*4+AM$1+2,FALSE)-VLOOKUP("FL223073045.Q",Data!$A$3:$EX$360,(AM$3-1979)*4+AM$1+2,FALSE)</f>
        <v>5171954</v>
      </c>
      <c r="AN33" s="23">
        <f>VLOOKUP("FL214090005.Q",Data!$A$3:$EX$360,(AN$3-1979)*4+AN$1+2,FALSE)+VLOOKUP("FL224090045.Q",Data!$A$3:$EX$360,(AN$3-1979)*4+AN$1+2,FALSE)-VLOOKUP("FL223062043.Q",Data!$A$3:$EX$360,(AN$3-1979)*4+AN$1+2,FALSE)-VLOOKUP("FL213062003.Q",Data!$A$3:$EX$360,(AN$3-1979)*4+AN$1+2,FALSE)-VLOOKUP("FL223073045.Q",Data!$A$3:$EX$360,(AN$3-1979)*4+AN$1+2,FALSE)</f>
        <v>5618071</v>
      </c>
      <c r="AO33" s="23">
        <f>VLOOKUP("FL214090005.Q",Data!$A$3:$EX$360,(AO$3-1979)*4+AO$1+2,FALSE)+VLOOKUP("FL224090045.Q",Data!$A$3:$EX$360,(AO$3-1979)*4+AO$1+2,FALSE)-VLOOKUP("FL223062043.Q",Data!$A$3:$EX$360,(AO$3-1979)*4+AO$1+2,FALSE)-VLOOKUP("FL213062003.Q",Data!$A$3:$EX$360,(AO$3-1979)*4+AO$1+2,FALSE)-VLOOKUP("FL223073045.Q",Data!$A$3:$EX$360,(AO$3-1979)*4+AO$1+2,FALSE)</f>
        <v>5602102</v>
      </c>
      <c r="AP33" s="23">
        <f>VLOOKUP("FL214090005.Q",Data!$A$3:$EX$360,(AP$3-1979)*4+AP$1+2,FALSE)+VLOOKUP("FL224090045.Q",Data!$A$3:$EX$360,(AP$3-1979)*4+AP$1+2,FALSE)-VLOOKUP("FL223062043.Q",Data!$A$3:$EX$360,(AP$3-1979)*4+AP$1+2,FALSE)-VLOOKUP("FL213062003.Q",Data!$A$3:$EX$360,(AP$3-1979)*4+AP$1+2,FALSE)-VLOOKUP("FL223073045.Q",Data!$A$3:$EX$360,(AP$3-1979)*4+AP$1+2,FALSE)</f>
        <v>5943774</v>
      </c>
      <c r="AQ33" s="23">
        <f>VLOOKUP("FL214090005.Q",Data!$A$3:$EX$360,(AQ$3-1979)*4+AQ$1+2,FALSE)+VLOOKUP("FL224090045.Q",Data!$A$3:$EX$360,(AQ$3-1979)*4+AQ$1+2,FALSE)-VLOOKUP("FL223062043.Q",Data!$A$3:$EX$360,(AQ$3-1979)*4+AQ$1+2,FALSE)-VLOOKUP("FL213062003.Q",Data!$A$3:$EX$360,(AQ$3-1979)*4+AQ$1+2,FALSE)-VLOOKUP("FL223073045.Q",Data!$A$3:$EX$360,(AQ$3-1979)*4+AQ$1+2,FALSE)</f>
        <v>6387629</v>
      </c>
      <c r="AR33" s="23">
        <f>VLOOKUP("FL214090005.Q",Data!$A$3:$EX$360,(AR$3-1979)*4+AR$1+2,FALSE)+VLOOKUP("FL224090045.Q",Data!$A$3:$EX$360,(AR$3-1979)*4+AR$1+2,FALSE)-VLOOKUP("FL223062043.Q",Data!$A$3:$EX$360,(AR$3-1979)*4+AR$1+2,FALSE)-VLOOKUP("FL213062003.Q",Data!$A$3:$EX$360,(AR$3-1979)*4+AR$1+2,FALSE)-VLOOKUP("FL223073045.Q",Data!$A$3:$EX$360,(AR$3-1979)*4+AR$1+2,FALSE)</f>
        <v>6597663</v>
      </c>
      <c r="AS33" s="23">
        <f>VLOOKUP("FL214090005.Q",Data!$A$3:$EX$360,(AS$3-1979)*4+AS$1+2,FALSE)+VLOOKUP("FL224090045.Q",Data!$A$3:$EX$360,(AS$3-1979)*4+AS$1+2,FALSE)-VLOOKUP("FL223062043.Q",Data!$A$3:$EX$360,(AS$3-1979)*4+AS$1+2,FALSE)-VLOOKUP("FL213062003.Q",Data!$A$3:$EX$360,(AS$3-1979)*4+AS$1+2,FALSE)-VLOOKUP("FL223073045.Q",Data!$A$3:$EX$360,(AS$3-1979)*4+AS$1+2,FALSE)</f>
        <v>6673441</v>
      </c>
    </row>
    <row r="34" spans="3:45" outlineLevel="1">
      <c r="D34" s="4" t="s">
        <v>736</v>
      </c>
      <c r="E34" s="4" t="str">
        <f>F37</f>
        <v>Nonfinancial Assets (excluding land)</v>
      </c>
      <c r="F34" s="7" t="s">
        <v>4</v>
      </c>
      <c r="G34" s="4" t="s">
        <v>274</v>
      </c>
      <c r="H34" s="4">
        <f>VLOOKUP($G34,Data!$A$3:$EX$360,(H$3-1979)*4+H$1+2,FALSE)</f>
        <v>1157421</v>
      </c>
      <c r="I34" s="11">
        <f>VLOOKUP($G34,Data!$A$3:$EX$360,(I$3-1979)*4+I$1+2,FALSE)</f>
        <v>1345336</v>
      </c>
      <c r="J34" s="11">
        <f>VLOOKUP($G34,Data!$A$3:$EX$360,(J$3-1979)*4+J$1+2,FALSE)</f>
        <v>1541861</v>
      </c>
      <c r="K34" s="11">
        <f>VLOOKUP($G34,Data!$A$3:$EX$360,(K$3-1979)*4+K$1+2,FALSE)</f>
        <v>1670377</v>
      </c>
      <c r="L34" s="11">
        <f>VLOOKUP($G34,Data!$A$3:$EX$360,(L$3-1979)*4+L$1+2,FALSE)</f>
        <v>1708295</v>
      </c>
      <c r="M34" s="11">
        <f>VLOOKUP($G34,Data!$A$3:$EX$360,(M$3-1979)*4+M$1+2,FALSE)</f>
        <v>1743881</v>
      </c>
      <c r="N34" s="11">
        <f>VLOOKUP($G34,Data!$A$3:$EX$360,(N$3-1979)*4+N$1+2,FALSE)</f>
        <v>1809331</v>
      </c>
      <c r="O34" s="11">
        <f>VLOOKUP($G34,Data!$A$3:$EX$360,(O$3-1979)*4+O$1+2,FALSE)</f>
        <v>1910389</v>
      </c>
      <c r="P34" s="11">
        <f>VLOOKUP($G34,Data!$A$3:$EX$360,(P$3-1979)*4+P$1+2,FALSE)</f>
        <v>2029473</v>
      </c>
      <c r="Q34" s="11">
        <f>VLOOKUP($G34,Data!$A$3:$EX$360,(Q$3-1979)*4+Q$1+2,FALSE)</f>
        <v>2134906</v>
      </c>
      <c r="R34" s="11">
        <f>VLOOKUP($G34,Data!$A$3:$EX$360,(R$3-1979)*4+R$1+2,FALSE)</f>
        <v>2235126</v>
      </c>
      <c r="S34" s="11">
        <f>VLOOKUP($G34,Data!$A$3:$EX$360,(S$3-1979)*4+S$1+2,FALSE)</f>
        <v>2357268</v>
      </c>
      <c r="T34" s="11">
        <f>VLOOKUP($G34,Data!$A$3:$EX$360,(T$3-1979)*4+T$1+2,FALSE)</f>
        <v>2447369</v>
      </c>
      <c r="U34" s="11">
        <f>VLOOKUP($G34,Data!$A$3:$EX$360,(U$3-1979)*4+U$1+2,FALSE)</f>
        <v>2522864</v>
      </c>
      <c r="V34" s="11">
        <f>VLOOKUP($G34,Data!$A$3:$EX$360,(V$3-1979)*4+V$1+2,FALSE)</f>
        <v>2655100</v>
      </c>
      <c r="W34" s="11">
        <f>VLOOKUP($G34,Data!$A$3:$EX$360,(W$3-1979)*4+W$1+2,FALSE)</f>
        <v>2782083</v>
      </c>
      <c r="X34" s="11">
        <f>VLOOKUP($G34,Data!$A$3:$EX$360,(X$3-1979)*4+X$1+2,FALSE)</f>
        <v>2974780</v>
      </c>
      <c r="Y34" s="11">
        <f>VLOOKUP($G34,Data!$A$3:$EX$360,(Y$3-1979)*4+Y$1+2,FALSE)</f>
        <v>3120280</v>
      </c>
      <c r="Z34" s="11">
        <f>VLOOKUP($G34,Data!$A$3:$EX$360,(Z$3-1979)*4+Z$1+2,FALSE)</f>
        <v>3286181</v>
      </c>
      <c r="AA34" s="11">
        <f>VLOOKUP($G34,Data!$A$3:$EX$360,(AA$3-1979)*4+AA$1+2,FALSE)</f>
        <v>3440640</v>
      </c>
      <c r="AB34" s="11">
        <f>VLOOKUP($G34,Data!$A$3:$EX$360,(AB$3-1979)*4+AB$1+2,FALSE)</f>
        <v>3674057</v>
      </c>
      <c r="AC34" s="11">
        <f>VLOOKUP($G34,Data!$A$3:$EX$360,(AC$3-1979)*4+AC$1+2,FALSE)</f>
        <v>3949787</v>
      </c>
      <c r="AD34" s="11">
        <f>VLOOKUP($G34,Data!$A$3:$EX$360,(AD$3-1979)*4+AD$1+2,FALSE)</f>
        <v>4189463</v>
      </c>
      <c r="AE34" s="11">
        <f>VLOOKUP($G34,Data!$A$3:$EX$360,(AE$3-1979)*4+AE$1+2,FALSE)</f>
        <v>4437855</v>
      </c>
      <c r="AF34" s="11">
        <f>VLOOKUP($G34,Data!$A$3:$EX$360,(AF$3-1979)*4+AF$1+2,FALSE)</f>
        <v>4669161</v>
      </c>
      <c r="AG34" s="11">
        <f>VLOOKUP($G34,Data!$A$3:$EX$360,(AG$3-1979)*4+AG$1+2,FALSE)</f>
        <v>4984535</v>
      </c>
      <c r="AH34" s="11">
        <f>VLOOKUP($G34,Data!$A$3:$EX$360,(AH$3-1979)*4+AH$1+2,FALSE)</f>
        <v>5644363</v>
      </c>
      <c r="AI34" s="11">
        <f>VLOOKUP($G34,Data!$A$3:$EX$360,(AI$3-1979)*4+AI$1+2,FALSE)</f>
        <v>6298793</v>
      </c>
      <c r="AJ34" s="11">
        <f>VLOOKUP($G34,Data!$A$3:$EX$360,(AJ$3-1979)*4+AJ$1+2,FALSE)</f>
        <v>7065653</v>
      </c>
      <c r="AK34" s="11">
        <f>VLOOKUP($G34,Data!$A$3:$EX$360,(AK$3-1979)*4+AK$1+2,FALSE)</f>
        <v>7518651</v>
      </c>
      <c r="AL34" s="11">
        <f>VLOOKUP($G34,Data!$A$3:$EX$360,(AL$3-1979)*4+AL$1+2,FALSE)</f>
        <v>7923389</v>
      </c>
      <c r="AM34" s="11">
        <f>VLOOKUP($G34,Data!$A$3:$EX$360,(AM$3-1979)*4+AM$1+2,FALSE)</f>
        <v>8049600</v>
      </c>
      <c r="AN34" s="11">
        <f>VLOOKUP($G34,Data!$A$3:$EX$360,(AN$3-1979)*4+AN$1+2,FALSE)</f>
        <v>8435185</v>
      </c>
      <c r="AO34" s="11">
        <f>VLOOKUP($G34,Data!$A$3:$EX$360,(AO$3-1979)*4+AO$1+2,FALSE)</f>
        <v>8914485</v>
      </c>
      <c r="AP34" s="11">
        <f>VLOOKUP($G34,Data!$A$3:$EX$360,(AP$3-1979)*4+AP$1+2,FALSE)</f>
        <v>9166603</v>
      </c>
      <c r="AQ34" s="11">
        <f>VLOOKUP($G34,Data!$A$3:$EX$360,(AQ$3-1979)*4+AQ$1+2,FALSE)</f>
        <v>9479150</v>
      </c>
      <c r="AR34" s="11">
        <f>VLOOKUP($G34,Data!$A$3:$EX$360,(AR$3-1979)*4+AR$1+2,FALSE)</f>
        <v>9701017</v>
      </c>
      <c r="AS34" s="11">
        <f>VLOOKUP($G34,Data!$A$3:$EX$360,(AS$3-1979)*4+AS$1+2,FALSE)</f>
        <v>9876212</v>
      </c>
    </row>
    <row r="35" spans="3:45" outlineLevel="1">
      <c r="D35" s="4" t="s">
        <v>736</v>
      </c>
      <c r="E35" s="4" t="str">
        <f>F37</f>
        <v>Nonfinancial Assets (excluding land)</v>
      </c>
      <c r="F35" s="7" t="s">
        <v>5</v>
      </c>
      <c r="G35" s="4" t="s">
        <v>276</v>
      </c>
      <c r="H35" s="4">
        <f>VLOOKUP($G35,Data!$A$3:$EX$360,(H$3-1979)*4+H$1+2,FALSE)</f>
        <v>36991</v>
      </c>
      <c r="I35" s="11">
        <f>VLOOKUP($G35,Data!$A$3:$EX$360,(I$3-1979)*4+I$1+2,FALSE)</f>
        <v>41430</v>
      </c>
      <c r="J35" s="11">
        <f>VLOOKUP($G35,Data!$A$3:$EX$360,(J$3-1979)*4+J$1+2,FALSE)</f>
        <v>46774</v>
      </c>
      <c r="K35" s="11">
        <f>VLOOKUP($G35,Data!$A$3:$EX$360,(K$3-1979)*4+K$1+2,FALSE)</f>
        <v>50444</v>
      </c>
      <c r="L35" s="11">
        <f>VLOOKUP($G35,Data!$A$3:$EX$360,(L$3-1979)*4+L$1+2,FALSE)</f>
        <v>53641</v>
      </c>
      <c r="M35" s="11">
        <f>VLOOKUP($G35,Data!$A$3:$EX$360,(M$3-1979)*4+M$1+2,FALSE)</f>
        <v>57741</v>
      </c>
      <c r="N35" s="11">
        <f>VLOOKUP($G35,Data!$A$3:$EX$360,(N$3-1979)*4+N$1+2,FALSE)</f>
        <v>63005</v>
      </c>
      <c r="O35" s="11">
        <f>VLOOKUP($G35,Data!$A$3:$EX$360,(O$3-1979)*4+O$1+2,FALSE)</f>
        <v>68900</v>
      </c>
      <c r="P35" s="11">
        <f>VLOOKUP($G35,Data!$A$3:$EX$360,(P$3-1979)*4+P$1+2,FALSE)</f>
        <v>75746</v>
      </c>
      <c r="Q35" s="11">
        <f>VLOOKUP($G35,Data!$A$3:$EX$360,(Q$3-1979)*4+Q$1+2,FALSE)</f>
        <v>82146</v>
      </c>
      <c r="R35" s="11">
        <f>VLOOKUP($G35,Data!$A$3:$EX$360,(R$3-1979)*4+R$1+2,FALSE)</f>
        <v>90748</v>
      </c>
      <c r="S35" s="11">
        <f>VLOOKUP($G35,Data!$A$3:$EX$360,(S$3-1979)*4+S$1+2,FALSE)</f>
        <v>100258</v>
      </c>
      <c r="T35" s="11">
        <f>VLOOKUP($G35,Data!$A$3:$EX$360,(T$3-1979)*4+T$1+2,FALSE)</f>
        <v>109890</v>
      </c>
      <c r="U35" s="11">
        <f>VLOOKUP($G35,Data!$A$3:$EX$360,(U$3-1979)*4+U$1+2,FALSE)</f>
        <v>116875</v>
      </c>
      <c r="V35" s="11">
        <f>VLOOKUP($G35,Data!$A$3:$EX$360,(V$3-1979)*4+V$1+2,FALSE)</f>
        <v>123373</v>
      </c>
      <c r="W35" s="11">
        <f>VLOOKUP($G35,Data!$A$3:$EX$360,(W$3-1979)*4+W$1+2,FALSE)</f>
        <v>131069</v>
      </c>
      <c r="X35" s="11">
        <f>VLOOKUP($G35,Data!$A$3:$EX$360,(X$3-1979)*4+X$1+2,FALSE)</f>
        <v>139143</v>
      </c>
      <c r="Y35" s="11">
        <f>VLOOKUP($G35,Data!$A$3:$EX$360,(Y$3-1979)*4+Y$1+2,FALSE)</f>
        <v>146321</v>
      </c>
      <c r="Z35" s="11">
        <f>VLOOKUP($G35,Data!$A$3:$EX$360,(Z$3-1979)*4+Z$1+2,FALSE)</f>
        <v>151823</v>
      </c>
      <c r="AA35" s="11">
        <f>VLOOKUP($G35,Data!$A$3:$EX$360,(AA$3-1979)*4+AA$1+2,FALSE)</f>
        <v>156918</v>
      </c>
      <c r="AB35" s="11">
        <f>VLOOKUP($G35,Data!$A$3:$EX$360,(AB$3-1979)*4+AB$1+2,FALSE)</f>
        <v>164993</v>
      </c>
      <c r="AC35" s="11">
        <f>VLOOKUP($G35,Data!$A$3:$EX$360,(AC$3-1979)*4+AC$1+2,FALSE)</f>
        <v>175271</v>
      </c>
      <c r="AD35" s="11">
        <f>VLOOKUP($G35,Data!$A$3:$EX$360,(AD$3-1979)*4+AD$1+2,FALSE)</f>
        <v>182912</v>
      </c>
      <c r="AE35" s="11">
        <f>VLOOKUP($G35,Data!$A$3:$EX$360,(AE$3-1979)*4+AE$1+2,FALSE)</f>
        <v>189243</v>
      </c>
      <c r="AF35" s="11">
        <f>VLOOKUP($G35,Data!$A$3:$EX$360,(AF$3-1979)*4+AF$1+2,FALSE)</f>
        <v>193134</v>
      </c>
      <c r="AG35" s="11">
        <f>VLOOKUP($G35,Data!$A$3:$EX$360,(AG$3-1979)*4+AG$1+2,FALSE)</f>
        <v>200579</v>
      </c>
      <c r="AH35" s="11">
        <f>VLOOKUP($G35,Data!$A$3:$EX$360,(AH$3-1979)*4+AH$1+2,FALSE)</f>
        <v>206488</v>
      </c>
      <c r="AI35" s="11">
        <f>VLOOKUP($G35,Data!$A$3:$EX$360,(AI$3-1979)*4+AI$1+2,FALSE)</f>
        <v>209497</v>
      </c>
      <c r="AJ35" s="11">
        <f>VLOOKUP($G35,Data!$A$3:$EX$360,(AJ$3-1979)*4+AJ$1+2,FALSE)</f>
        <v>217165</v>
      </c>
      <c r="AK35" s="11">
        <f>VLOOKUP($G35,Data!$A$3:$EX$360,(AK$3-1979)*4+AK$1+2,FALSE)</f>
        <v>228084</v>
      </c>
      <c r="AL35" s="11">
        <f>VLOOKUP($G35,Data!$A$3:$EX$360,(AL$3-1979)*4+AL$1+2,FALSE)</f>
        <v>238457</v>
      </c>
      <c r="AM35" s="11">
        <f>VLOOKUP($G35,Data!$A$3:$EX$360,(AM$3-1979)*4+AM$1+2,FALSE)</f>
        <v>244132</v>
      </c>
      <c r="AN35" s="11">
        <f>VLOOKUP($G35,Data!$A$3:$EX$360,(AN$3-1979)*4+AN$1+2,FALSE)</f>
        <v>245332</v>
      </c>
      <c r="AO35" s="11">
        <f>VLOOKUP($G35,Data!$A$3:$EX$360,(AO$3-1979)*4+AO$1+2,FALSE)</f>
        <v>247161</v>
      </c>
      <c r="AP35" s="11">
        <f>VLOOKUP($G35,Data!$A$3:$EX$360,(AP$3-1979)*4+AP$1+2,FALSE)</f>
        <v>245970</v>
      </c>
      <c r="AQ35" s="11">
        <f>VLOOKUP($G35,Data!$A$3:$EX$360,(AQ$3-1979)*4+AQ$1+2,FALSE)</f>
        <v>248684</v>
      </c>
      <c r="AR35" s="11">
        <f>VLOOKUP($G35,Data!$A$3:$EX$360,(AR$3-1979)*4+AR$1+2,FALSE)</f>
        <v>250031</v>
      </c>
      <c r="AS35" s="11">
        <f>VLOOKUP($G35,Data!$A$3:$EX$360,(AS$3-1979)*4+AS$1+2,FALSE)</f>
        <v>249416</v>
      </c>
    </row>
    <row r="36" spans="3:45" outlineLevel="1">
      <c r="D36" s="4" t="s">
        <v>736</v>
      </c>
      <c r="E36" s="4" t="str">
        <f>F37</f>
        <v>Nonfinancial Assets (excluding land)</v>
      </c>
      <c r="F36" s="7" t="s">
        <v>6</v>
      </c>
      <c r="G36" s="4" t="s">
        <v>277</v>
      </c>
      <c r="H36" s="4">
        <f>VLOOKUP($G36,Data!$A$3:$EX$360,(H$3-1979)*4+H$1+2,FALSE)</f>
        <v>7941</v>
      </c>
      <c r="I36" s="11">
        <f>VLOOKUP($G36,Data!$A$3:$EX$360,(I$3-1979)*4+I$1+2,FALSE)</f>
        <v>9307</v>
      </c>
      <c r="J36" s="11">
        <f>VLOOKUP($G36,Data!$A$3:$EX$360,(J$3-1979)*4+J$1+2,FALSE)</f>
        <v>10797</v>
      </c>
      <c r="K36" s="11">
        <f>VLOOKUP($G36,Data!$A$3:$EX$360,(K$3-1979)*4+K$1+2,FALSE)</f>
        <v>12237</v>
      </c>
      <c r="L36" s="11">
        <f>VLOOKUP($G36,Data!$A$3:$EX$360,(L$3-1979)*4+L$1+2,FALSE)</f>
        <v>13537</v>
      </c>
      <c r="M36" s="11">
        <f>VLOOKUP($G36,Data!$A$3:$EX$360,(M$3-1979)*4+M$1+2,FALSE)</f>
        <v>15116</v>
      </c>
      <c r="N36" s="11">
        <f>VLOOKUP($G36,Data!$A$3:$EX$360,(N$3-1979)*4+N$1+2,FALSE)</f>
        <v>16671</v>
      </c>
      <c r="O36" s="11">
        <f>VLOOKUP($G36,Data!$A$3:$EX$360,(O$3-1979)*4+O$1+2,FALSE)</f>
        <v>18167</v>
      </c>
      <c r="P36" s="11">
        <f>VLOOKUP($G36,Data!$A$3:$EX$360,(P$3-1979)*4+P$1+2,FALSE)</f>
        <v>20053</v>
      </c>
      <c r="Q36" s="11">
        <f>VLOOKUP($G36,Data!$A$3:$EX$360,(Q$3-1979)*4+Q$1+2,FALSE)</f>
        <v>22464</v>
      </c>
      <c r="R36" s="11">
        <f>VLOOKUP($G36,Data!$A$3:$EX$360,(R$3-1979)*4+R$1+2,FALSE)</f>
        <v>25440</v>
      </c>
      <c r="S36" s="11">
        <f>VLOOKUP($G36,Data!$A$3:$EX$360,(S$3-1979)*4+S$1+2,FALSE)</f>
        <v>28917</v>
      </c>
      <c r="T36" s="11">
        <f>VLOOKUP($G36,Data!$A$3:$EX$360,(T$3-1979)*4+T$1+2,FALSE)</f>
        <v>32342</v>
      </c>
      <c r="U36" s="11">
        <f>VLOOKUP($G36,Data!$A$3:$EX$360,(U$3-1979)*4+U$1+2,FALSE)</f>
        <v>35043</v>
      </c>
      <c r="V36" s="11">
        <f>VLOOKUP($G36,Data!$A$3:$EX$360,(V$3-1979)*4+V$1+2,FALSE)</f>
        <v>38222</v>
      </c>
      <c r="W36" s="11">
        <f>VLOOKUP($G36,Data!$A$3:$EX$360,(W$3-1979)*4+W$1+2,FALSE)</f>
        <v>40534</v>
      </c>
      <c r="X36" s="11">
        <f>VLOOKUP($G36,Data!$A$3:$EX$360,(X$3-1979)*4+X$1+2,FALSE)</f>
        <v>43230</v>
      </c>
      <c r="Y36" s="11">
        <f>VLOOKUP($G36,Data!$A$3:$EX$360,(Y$3-1979)*4+Y$1+2,FALSE)</f>
        <v>44451</v>
      </c>
      <c r="Z36" s="11">
        <f>VLOOKUP($G36,Data!$A$3:$EX$360,(Z$3-1979)*4+Z$1+2,FALSE)</f>
        <v>46305</v>
      </c>
      <c r="AA36" s="11">
        <f>VLOOKUP($G36,Data!$A$3:$EX$360,(AA$3-1979)*4+AA$1+2,FALSE)</f>
        <v>48798</v>
      </c>
      <c r="AB36" s="11">
        <f>VLOOKUP($G36,Data!$A$3:$EX$360,(AB$3-1979)*4+AB$1+2,FALSE)</f>
        <v>52052</v>
      </c>
      <c r="AC36" s="11">
        <f>VLOOKUP($G36,Data!$A$3:$EX$360,(AC$3-1979)*4+AC$1+2,FALSE)</f>
        <v>56114</v>
      </c>
      <c r="AD36" s="11">
        <f>VLOOKUP($G36,Data!$A$3:$EX$360,(AD$3-1979)*4+AD$1+2,FALSE)</f>
        <v>60081</v>
      </c>
      <c r="AE36" s="11">
        <f>VLOOKUP($G36,Data!$A$3:$EX$360,(AE$3-1979)*4+AE$1+2,FALSE)</f>
        <v>62421</v>
      </c>
      <c r="AF36" s="11">
        <f>VLOOKUP($G36,Data!$A$3:$EX$360,(AF$3-1979)*4+AF$1+2,FALSE)</f>
        <v>65642</v>
      </c>
      <c r="AG36" s="11">
        <f>VLOOKUP($G36,Data!$A$3:$EX$360,(AG$3-1979)*4+AG$1+2,FALSE)</f>
        <v>69521</v>
      </c>
      <c r="AH36" s="11">
        <f>VLOOKUP($G36,Data!$A$3:$EX$360,(AH$3-1979)*4+AH$1+2,FALSE)</f>
        <v>73413</v>
      </c>
      <c r="AI36" s="11">
        <f>VLOOKUP($G36,Data!$A$3:$EX$360,(AI$3-1979)*4+AI$1+2,FALSE)</f>
        <v>77568</v>
      </c>
      <c r="AJ36" s="11">
        <f>VLOOKUP($G36,Data!$A$3:$EX$360,(AJ$3-1979)*4+AJ$1+2,FALSE)</f>
        <v>83401</v>
      </c>
      <c r="AK36" s="11">
        <f>VLOOKUP($G36,Data!$A$3:$EX$360,(AK$3-1979)*4+AK$1+2,FALSE)</f>
        <v>90799</v>
      </c>
      <c r="AL36" s="11">
        <f>VLOOKUP($G36,Data!$A$3:$EX$360,(AL$3-1979)*4+AL$1+2,FALSE)</f>
        <v>95660</v>
      </c>
      <c r="AM36" s="11">
        <f>VLOOKUP($G36,Data!$A$3:$EX$360,(AM$3-1979)*4+AM$1+2,FALSE)</f>
        <v>101571</v>
      </c>
      <c r="AN36" s="11">
        <f>VLOOKUP($G36,Data!$A$3:$EX$360,(AN$3-1979)*4+AN$1+2,FALSE)</f>
        <v>107682</v>
      </c>
      <c r="AO36" s="11">
        <f>VLOOKUP($G36,Data!$A$3:$EX$360,(AO$3-1979)*4+AO$1+2,FALSE)</f>
        <v>113053</v>
      </c>
      <c r="AP36" s="11">
        <f>VLOOKUP($G36,Data!$A$3:$EX$360,(AP$3-1979)*4+AP$1+2,FALSE)</f>
        <v>117818</v>
      </c>
      <c r="AQ36" s="11">
        <f>VLOOKUP($G36,Data!$A$3:$EX$360,(AQ$3-1979)*4+AQ$1+2,FALSE)</f>
        <v>123774</v>
      </c>
      <c r="AR36" s="11">
        <f>VLOOKUP($G36,Data!$A$3:$EX$360,(AR$3-1979)*4+AR$1+2,FALSE)</f>
        <v>127634</v>
      </c>
      <c r="AS36" s="11">
        <f>VLOOKUP($G36,Data!$A$3:$EX$360,(AS$3-1979)*4+AS$1+2,FALSE)</f>
        <v>133092</v>
      </c>
    </row>
    <row r="37" spans="3:45">
      <c r="C37" s="4" t="s">
        <v>738</v>
      </c>
      <c r="D37" s="4" t="s">
        <v>736</v>
      </c>
      <c r="E37" s="4" t="str">
        <f>F5</f>
        <v>ASSETS</v>
      </c>
      <c r="F37" s="21" t="s">
        <v>305</v>
      </c>
      <c r="G37" s="22" t="s">
        <v>275</v>
      </c>
      <c r="H37" s="23">
        <f>VLOOKUP($G37,Data!$A$3:$EX$360,(H$3-1979)*4+H$1+2,FALSE)</f>
        <v>1202353</v>
      </c>
      <c r="I37" s="23">
        <f>VLOOKUP($G37,Data!$A$3:$EX$360,(I$3-1979)*4+I$1+2,FALSE)</f>
        <v>1396073</v>
      </c>
      <c r="J37" s="23">
        <f>VLOOKUP($G37,Data!$A$3:$EX$360,(J$3-1979)*4+J$1+2,FALSE)</f>
        <v>1599432</v>
      </c>
      <c r="K37" s="23">
        <f>VLOOKUP($G37,Data!$A$3:$EX$360,(K$3-1979)*4+K$1+2,FALSE)</f>
        <v>1733058</v>
      </c>
      <c r="L37" s="23">
        <f>VLOOKUP($G37,Data!$A$3:$EX$360,(L$3-1979)*4+L$1+2,FALSE)</f>
        <v>1775473</v>
      </c>
      <c r="M37" s="23">
        <f>VLOOKUP($G37,Data!$A$3:$EX$360,(M$3-1979)*4+M$1+2,FALSE)</f>
        <v>1816738</v>
      </c>
      <c r="N37" s="23">
        <f>VLOOKUP($G37,Data!$A$3:$EX$360,(N$3-1979)*4+N$1+2,FALSE)</f>
        <v>1889007</v>
      </c>
      <c r="O37" s="23">
        <f>VLOOKUP($G37,Data!$A$3:$EX$360,(O$3-1979)*4+O$1+2,FALSE)</f>
        <v>1997456</v>
      </c>
      <c r="P37" s="23">
        <f>VLOOKUP($G37,Data!$A$3:$EX$360,(P$3-1979)*4+P$1+2,FALSE)</f>
        <v>2125272</v>
      </c>
      <c r="Q37" s="23">
        <f>VLOOKUP($G37,Data!$A$3:$EX$360,(Q$3-1979)*4+Q$1+2,FALSE)</f>
        <v>2239516</v>
      </c>
      <c r="R37" s="23">
        <f>VLOOKUP($G37,Data!$A$3:$EX$360,(R$3-1979)*4+R$1+2,FALSE)</f>
        <v>2351314</v>
      </c>
      <c r="S37" s="23">
        <f>VLOOKUP($G37,Data!$A$3:$EX$360,(S$3-1979)*4+S$1+2,FALSE)</f>
        <v>2486443</v>
      </c>
      <c r="T37" s="23">
        <f>VLOOKUP($G37,Data!$A$3:$EX$360,(T$3-1979)*4+T$1+2,FALSE)</f>
        <v>2589601</v>
      </c>
      <c r="U37" s="23">
        <f>VLOOKUP($G37,Data!$A$3:$EX$360,(U$3-1979)*4+U$1+2,FALSE)</f>
        <v>2674782</v>
      </c>
      <c r="V37" s="23">
        <f>VLOOKUP($G37,Data!$A$3:$EX$360,(V$3-1979)*4+V$1+2,FALSE)</f>
        <v>2816695</v>
      </c>
      <c r="W37" s="23">
        <f>VLOOKUP($G37,Data!$A$3:$EX$360,(W$3-1979)*4+W$1+2,FALSE)</f>
        <v>2953686</v>
      </c>
      <c r="X37" s="23">
        <f>VLOOKUP($G37,Data!$A$3:$EX$360,(X$3-1979)*4+X$1+2,FALSE)</f>
        <v>3157153</v>
      </c>
      <c r="Y37" s="23">
        <f>VLOOKUP($G37,Data!$A$3:$EX$360,(Y$3-1979)*4+Y$1+2,FALSE)</f>
        <v>3311052</v>
      </c>
      <c r="Z37" s="23">
        <f>VLOOKUP($G37,Data!$A$3:$EX$360,(Z$3-1979)*4+Z$1+2,FALSE)</f>
        <v>3484309</v>
      </c>
      <c r="AA37" s="23">
        <f>VLOOKUP($G37,Data!$A$3:$EX$360,(AA$3-1979)*4+AA$1+2,FALSE)</f>
        <v>3646356</v>
      </c>
      <c r="AB37" s="23">
        <f>VLOOKUP($G37,Data!$A$3:$EX$360,(AB$3-1979)*4+AB$1+2,FALSE)</f>
        <v>3891102</v>
      </c>
      <c r="AC37" s="23">
        <f>VLOOKUP($G37,Data!$A$3:$EX$360,(AC$3-1979)*4+AC$1+2,FALSE)</f>
        <v>4181172</v>
      </c>
      <c r="AD37" s="23">
        <f>VLOOKUP($G37,Data!$A$3:$EX$360,(AD$3-1979)*4+AD$1+2,FALSE)</f>
        <v>4432456</v>
      </c>
      <c r="AE37" s="23">
        <f>VLOOKUP($G37,Data!$A$3:$EX$360,(AE$3-1979)*4+AE$1+2,FALSE)</f>
        <v>4689519</v>
      </c>
      <c r="AF37" s="23">
        <f>VLOOKUP($G37,Data!$A$3:$EX$360,(AF$3-1979)*4+AF$1+2,FALSE)</f>
        <v>4927937</v>
      </c>
      <c r="AG37" s="23">
        <f>VLOOKUP($G37,Data!$A$3:$EX$360,(AG$3-1979)*4+AG$1+2,FALSE)</f>
        <v>5254635</v>
      </c>
      <c r="AH37" s="23">
        <f>VLOOKUP($G37,Data!$A$3:$EX$360,(AH$3-1979)*4+AH$1+2,FALSE)</f>
        <v>5924264</v>
      </c>
      <c r="AI37" s="23">
        <f>VLOOKUP($G37,Data!$A$3:$EX$360,(AI$3-1979)*4+AI$1+2,FALSE)</f>
        <v>6585858</v>
      </c>
      <c r="AJ37" s="23">
        <f>VLOOKUP($G37,Data!$A$3:$EX$360,(AJ$3-1979)*4+AJ$1+2,FALSE)</f>
        <v>7366219</v>
      </c>
      <c r="AK37" s="23">
        <f>VLOOKUP($G37,Data!$A$3:$EX$360,(AK$3-1979)*4+AK$1+2,FALSE)</f>
        <v>7837534</v>
      </c>
      <c r="AL37" s="23">
        <f>VLOOKUP($G37,Data!$A$3:$EX$360,(AL$3-1979)*4+AL$1+2,FALSE)</f>
        <v>8257506</v>
      </c>
      <c r="AM37" s="23">
        <f>VLOOKUP($G37,Data!$A$3:$EX$360,(AM$3-1979)*4+AM$1+2,FALSE)</f>
        <v>8395303</v>
      </c>
      <c r="AN37" s="23">
        <f>VLOOKUP($G37,Data!$A$3:$EX$360,(AN$3-1979)*4+AN$1+2,FALSE)</f>
        <v>8788199</v>
      </c>
      <c r="AO37" s="23">
        <f>VLOOKUP($G37,Data!$A$3:$EX$360,(AO$3-1979)*4+AO$1+2,FALSE)</f>
        <v>9274699</v>
      </c>
      <c r="AP37" s="23">
        <f>VLOOKUP($G37,Data!$A$3:$EX$360,(AP$3-1979)*4+AP$1+2,FALSE)</f>
        <v>9530391</v>
      </c>
      <c r="AQ37" s="23">
        <f>VLOOKUP($G37,Data!$A$3:$EX$360,(AQ$3-1979)*4+AQ$1+2,FALSE)</f>
        <v>9851608</v>
      </c>
      <c r="AR37" s="23">
        <f>VLOOKUP($G37,Data!$A$3:$EX$360,(AR$3-1979)*4+AR$1+2,FALSE)</f>
        <v>10078682</v>
      </c>
      <c r="AS37" s="23">
        <f>VLOOKUP($G37,Data!$A$3:$EX$360,(AS$3-1979)*4+AS$1+2,FALSE)</f>
        <v>10258720</v>
      </c>
    </row>
    <row r="38" spans="3:45">
      <c r="D38" s="4" t="s">
        <v>737</v>
      </c>
      <c r="E38" s="4" t="str">
        <f>F5</f>
        <v>ASSETS</v>
      </c>
      <c r="F38" s="12" t="s">
        <v>304</v>
      </c>
      <c r="G38" s="13" t="s">
        <v>262</v>
      </c>
      <c r="H38" s="14">
        <f t="shared" ref="H38:AS38" si="1">H33+H37</f>
        <v>1637412</v>
      </c>
      <c r="I38" s="14">
        <f t="shared" si="1"/>
        <v>1879751</v>
      </c>
      <c r="J38" s="14">
        <f t="shared" si="1"/>
        <v>2143441</v>
      </c>
      <c r="K38" s="14">
        <f t="shared" si="1"/>
        <v>2330394</v>
      </c>
      <c r="L38" s="14">
        <f t="shared" si="1"/>
        <v>2471510</v>
      </c>
      <c r="M38" s="14">
        <f t="shared" si="1"/>
        <v>2595554</v>
      </c>
      <c r="N38" s="14">
        <f t="shared" si="1"/>
        <v>2820798</v>
      </c>
      <c r="O38" s="14">
        <f t="shared" si="1"/>
        <v>3156784</v>
      </c>
      <c r="P38" s="14">
        <f t="shared" si="1"/>
        <v>3471464</v>
      </c>
      <c r="Q38" s="14">
        <f t="shared" si="1"/>
        <v>3671183</v>
      </c>
      <c r="R38" s="14">
        <f t="shared" si="1"/>
        <v>3934217</v>
      </c>
      <c r="S38" s="14">
        <f t="shared" si="1"/>
        <v>4209737</v>
      </c>
      <c r="T38" s="14">
        <f t="shared" si="1"/>
        <v>4404309</v>
      </c>
      <c r="U38" s="14">
        <f t="shared" si="1"/>
        <v>4622970</v>
      </c>
      <c r="V38" s="14">
        <f t="shared" si="1"/>
        <v>4892398</v>
      </c>
      <c r="W38" s="14">
        <f t="shared" si="1"/>
        <v>5094602</v>
      </c>
      <c r="X38" s="14">
        <f t="shared" si="1"/>
        <v>5484967</v>
      </c>
      <c r="Y38" s="14">
        <f t="shared" si="1"/>
        <v>5856164</v>
      </c>
      <c r="Z38" s="14">
        <f t="shared" si="1"/>
        <v>6366777</v>
      </c>
      <c r="AA38" s="14">
        <f t="shared" si="1"/>
        <v>6993340</v>
      </c>
      <c r="AB38" s="14">
        <f t="shared" si="1"/>
        <v>7615346</v>
      </c>
      <c r="AC38" s="14">
        <f t="shared" si="1"/>
        <v>8179000</v>
      </c>
      <c r="AD38" s="14">
        <f t="shared" si="1"/>
        <v>8401214</v>
      </c>
      <c r="AE38" s="14">
        <f t="shared" si="1"/>
        <v>8559305</v>
      </c>
      <c r="AF38" s="14">
        <f t="shared" si="1"/>
        <v>8821986</v>
      </c>
      <c r="AG38" s="14">
        <f t="shared" si="1"/>
        <v>9639438</v>
      </c>
      <c r="AH38" s="14">
        <f t="shared" si="1"/>
        <v>10667130</v>
      </c>
      <c r="AI38" s="14">
        <f t="shared" si="1"/>
        <v>11803982</v>
      </c>
      <c r="AJ38" s="14">
        <f t="shared" si="1"/>
        <v>13247394</v>
      </c>
      <c r="AK38" s="14">
        <f t="shared" si="1"/>
        <v>13579450</v>
      </c>
      <c r="AL38" s="14">
        <f t="shared" si="1"/>
        <v>13161411</v>
      </c>
      <c r="AM38" s="14">
        <f t="shared" si="1"/>
        <v>13567257</v>
      </c>
      <c r="AN38" s="14">
        <f t="shared" si="1"/>
        <v>14406270</v>
      </c>
      <c r="AO38" s="14">
        <f t="shared" si="1"/>
        <v>14876801</v>
      </c>
      <c r="AP38" s="14">
        <f t="shared" si="1"/>
        <v>15474165</v>
      </c>
      <c r="AQ38" s="14">
        <f t="shared" si="1"/>
        <v>16239237</v>
      </c>
      <c r="AR38" s="14">
        <f t="shared" si="1"/>
        <v>16676345</v>
      </c>
      <c r="AS38" s="14">
        <f t="shared" si="1"/>
        <v>16932161</v>
      </c>
    </row>
    <row r="39" spans="3:45">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row>
    <row r="40" spans="3:45">
      <c r="C40" s="4" t="s">
        <v>739</v>
      </c>
      <c r="D40" s="4" t="s">
        <v>735</v>
      </c>
      <c r="F40" s="10" t="s">
        <v>648</v>
      </c>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row>
    <row r="41" spans="3:45" outlineLevel="2">
      <c r="D41" s="4" t="s">
        <v>736</v>
      </c>
      <c r="E41" s="4" t="str">
        <f>F43</f>
        <v>Debt Securities (Municipal Securities)</v>
      </c>
      <c r="F41" s="7" t="s">
        <v>75</v>
      </c>
      <c r="G41" s="4" t="s">
        <v>311</v>
      </c>
      <c r="H41" s="4">
        <f>VLOOKUP("FL213162005.Q",Data!$A$3:$EX$360,(H$3-1979)*4+H$1+2,FALSE)-VLOOKUP("FL213062003.Q",Data!$A$3:$EX$360,(H$3-1979)*4+H$1+2,FALSE)-VLOOKUP("FL223062043.Q",Data!$A$3:$EX$360,(H$3-1979)*4+H$1+2,FALSE)</f>
        <v>292639</v>
      </c>
      <c r="I41" s="11">
        <f>VLOOKUP("FL213162005.Q",Data!$A$3:$EX$360,(I$3-1979)*4+I$1+2,FALSE)-VLOOKUP("FL213062003.Q",Data!$A$3:$EX$360,(I$3-1979)*4+I$1+2,FALSE)-VLOOKUP("FL223062043.Q",Data!$A$3:$EX$360,(I$3-1979)*4+I$1+2,FALSE)</f>
        <v>314350</v>
      </c>
      <c r="J41" s="11">
        <f>VLOOKUP("FL213162005.Q",Data!$A$3:$EX$360,(J$3-1979)*4+J$1+2,FALSE)-VLOOKUP("FL213062003.Q",Data!$A$3:$EX$360,(J$3-1979)*4+J$1+2,FALSE)-VLOOKUP("FL223062043.Q",Data!$A$3:$EX$360,(J$3-1979)*4+J$1+2,FALSE)</f>
        <v>336055</v>
      </c>
      <c r="K41" s="11">
        <f>VLOOKUP("FL213162005.Q",Data!$A$3:$EX$360,(K$3-1979)*4+K$1+2,FALSE)-VLOOKUP("FL213062003.Q",Data!$A$3:$EX$360,(K$3-1979)*4+K$1+2,FALSE)-VLOOKUP("FL223062043.Q",Data!$A$3:$EX$360,(K$3-1979)*4+K$1+2,FALSE)</f>
        <v>371580</v>
      </c>
      <c r="L41" s="11">
        <f>VLOOKUP("FL213162005.Q",Data!$A$3:$EX$360,(L$3-1979)*4+L$1+2,FALSE)-VLOOKUP("FL213062003.Q",Data!$A$3:$EX$360,(L$3-1979)*4+L$1+2,FALSE)-VLOOKUP("FL223062043.Q",Data!$A$3:$EX$360,(L$3-1979)*4+L$1+2,FALSE)</f>
        <v>418307</v>
      </c>
      <c r="M41" s="11">
        <f>VLOOKUP("FL213162005.Q",Data!$A$3:$EX$360,(M$3-1979)*4+M$1+2,FALSE)-VLOOKUP("FL213062003.Q",Data!$A$3:$EX$360,(M$3-1979)*4+M$1+2,FALSE)-VLOOKUP("FL223062043.Q",Data!$A$3:$EX$360,(M$3-1979)*4+M$1+2,FALSE)</f>
        <v>466001</v>
      </c>
      <c r="N41" s="11">
        <f>VLOOKUP("FL213162005.Q",Data!$A$3:$EX$360,(N$3-1979)*4+N$1+2,FALSE)-VLOOKUP("FL213062003.Q",Data!$A$3:$EX$360,(N$3-1979)*4+N$1+2,FALSE)-VLOOKUP("FL223062043.Q",Data!$A$3:$EX$360,(N$3-1979)*4+N$1+2,FALSE)</f>
        <v>529820</v>
      </c>
      <c r="O41" s="11">
        <f>VLOOKUP("FL213162005.Q",Data!$A$3:$EX$360,(O$3-1979)*4+O$1+2,FALSE)-VLOOKUP("FL213062003.Q",Data!$A$3:$EX$360,(O$3-1979)*4+O$1+2,FALSE)-VLOOKUP("FL223062043.Q",Data!$A$3:$EX$360,(O$3-1979)*4+O$1+2,FALSE)</f>
        <v>672790</v>
      </c>
      <c r="P41" s="11">
        <f>VLOOKUP("FL213162005.Q",Data!$A$3:$EX$360,(P$3-1979)*4+P$1+2,FALSE)-VLOOKUP("FL213062003.Q",Data!$A$3:$EX$360,(P$3-1979)*4+P$1+2,FALSE)-VLOOKUP("FL223062043.Q",Data!$A$3:$EX$360,(P$3-1979)*4+P$1+2,FALSE)</f>
        <v>759771</v>
      </c>
      <c r="Q41" s="11">
        <f>VLOOKUP("FL213162005.Q",Data!$A$3:$EX$360,(Q$3-1979)*4+Q$1+2,FALSE)-VLOOKUP("FL213062003.Q",Data!$A$3:$EX$360,(Q$3-1979)*4+Q$1+2,FALSE)-VLOOKUP("FL223062043.Q",Data!$A$3:$EX$360,(Q$3-1979)*4+Q$1+2,FALSE)</f>
        <v>827300</v>
      </c>
      <c r="R41" s="11">
        <f>VLOOKUP("FL213162005.Q",Data!$A$3:$EX$360,(R$3-1979)*4+R$1+2,FALSE)-VLOOKUP("FL213062003.Q",Data!$A$3:$EX$360,(R$3-1979)*4+R$1+2,FALSE)-VLOOKUP("FL223062043.Q",Data!$A$3:$EX$360,(R$3-1979)*4+R$1+2,FALSE)</f>
        <v>888901</v>
      </c>
      <c r="S41" s="11">
        <f>VLOOKUP("FL213162005.Q",Data!$A$3:$EX$360,(S$3-1979)*4+S$1+2,FALSE)-VLOOKUP("FL213062003.Q",Data!$A$3:$EX$360,(S$3-1979)*4+S$1+2,FALSE)-VLOOKUP("FL223062043.Q",Data!$A$3:$EX$360,(S$3-1979)*4+S$1+2,FALSE)</f>
        <v>949324</v>
      </c>
      <c r="T41" s="11">
        <f>VLOOKUP("FL213162005.Q",Data!$A$3:$EX$360,(T$3-1979)*4+T$1+2,FALSE)-VLOOKUP("FL213062003.Q",Data!$A$3:$EX$360,(T$3-1979)*4+T$1+2,FALSE)-VLOOKUP("FL223062043.Q",Data!$A$3:$EX$360,(T$3-1979)*4+T$1+2,FALSE)</f>
        <v>997017</v>
      </c>
      <c r="U41" s="11">
        <f>VLOOKUP("FL213162005.Q",Data!$A$3:$EX$360,(U$3-1979)*4+U$1+2,FALSE)-VLOOKUP("FL213062003.Q",Data!$A$3:$EX$360,(U$3-1979)*4+U$1+2,FALSE)-VLOOKUP("FL223062043.Q",Data!$A$3:$EX$360,(U$3-1979)*4+U$1+2,FALSE)</f>
        <v>1068640</v>
      </c>
      <c r="V41" s="11">
        <f>VLOOKUP("FL213162005.Q",Data!$A$3:$EX$360,(V$3-1979)*4+V$1+2,FALSE)-VLOOKUP("FL213062003.Q",Data!$A$3:$EX$360,(V$3-1979)*4+V$1+2,FALSE)-VLOOKUP("FL223062043.Q",Data!$A$3:$EX$360,(V$3-1979)*4+V$1+2,FALSE)</f>
        <v>1117944</v>
      </c>
      <c r="W41" s="11">
        <f>VLOOKUP("FL213162005.Q",Data!$A$3:$EX$360,(W$3-1979)*4+W$1+2,FALSE)-VLOOKUP("FL213062003.Q",Data!$A$3:$EX$360,(W$3-1979)*4+W$1+2,FALSE)-VLOOKUP("FL223062043.Q",Data!$A$3:$EX$360,(W$3-1979)*4+W$1+2,FALSE)</f>
        <v>1118240</v>
      </c>
      <c r="X41" s="11">
        <f>VLOOKUP("FL213162005.Q",Data!$A$3:$EX$360,(X$3-1979)*4+X$1+2,FALSE)-VLOOKUP("FL213062003.Q",Data!$A$3:$EX$360,(X$3-1979)*4+X$1+2,FALSE)-VLOOKUP("FL223062043.Q",Data!$A$3:$EX$360,(X$3-1979)*4+X$1+2,FALSE)</f>
        <v>1065000</v>
      </c>
      <c r="Y41" s="11">
        <f>VLOOKUP("FL213162005.Q",Data!$A$3:$EX$360,(Y$3-1979)*4+Y$1+2,FALSE)-VLOOKUP("FL213062003.Q",Data!$A$3:$EX$360,(Y$3-1979)*4+Y$1+2,FALSE)-VLOOKUP("FL223062043.Q",Data!$A$3:$EX$360,(Y$3-1979)*4+Y$1+2,FALSE)</f>
        <v>1027422</v>
      </c>
      <c r="Z41" s="11">
        <f>VLOOKUP("FL213162005.Q",Data!$A$3:$EX$360,(Z$3-1979)*4+Z$1+2,FALSE)-VLOOKUP("FL213062003.Q",Data!$A$3:$EX$360,(Z$3-1979)*4+Z$1+2,FALSE)-VLOOKUP("FL223062043.Q",Data!$A$3:$EX$360,(Z$3-1979)*4+Z$1+2,FALSE)</f>
        <v>1030278</v>
      </c>
      <c r="AA41" s="11">
        <f>VLOOKUP("FL213162005.Q",Data!$A$3:$EX$360,(AA$3-1979)*4+AA$1+2,FALSE)-VLOOKUP("FL213062003.Q",Data!$A$3:$EX$360,(AA$3-1979)*4+AA$1+2,FALSE)-VLOOKUP("FL223062043.Q",Data!$A$3:$EX$360,(AA$3-1979)*4+AA$1+2,FALSE)</f>
        <v>1105653</v>
      </c>
      <c r="AB41" s="11">
        <f>VLOOKUP("FL213162005.Q",Data!$A$3:$EX$360,(AB$3-1979)*4+AB$1+2,FALSE)-VLOOKUP("FL213062003.Q",Data!$A$3:$EX$360,(AB$3-1979)*4+AB$1+2,FALSE)-VLOOKUP("FL223062043.Q",Data!$A$3:$EX$360,(AB$3-1979)*4+AB$1+2,FALSE)</f>
        <v>1158483</v>
      </c>
      <c r="AC41" s="11">
        <f>VLOOKUP("FL213162005.Q",Data!$A$3:$EX$360,(AC$3-1979)*4+AC$1+2,FALSE)-VLOOKUP("FL213062003.Q",Data!$A$3:$EX$360,(AC$3-1979)*4+AC$1+2,FALSE)-VLOOKUP("FL223062043.Q",Data!$A$3:$EX$360,(AC$3-1979)*4+AC$1+2,FALSE)</f>
        <v>1176256</v>
      </c>
      <c r="AD41" s="11">
        <f>VLOOKUP("FL213162005.Q",Data!$A$3:$EX$360,(AD$3-1979)*4+AD$1+2,FALSE)-VLOOKUP("FL213062003.Q",Data!$A$3:$EX$360,(AD$3-1979)*4+AD$1+2,FALSE)-VLOOKUP("FL223062043.Q",Data!$A$3:$EX$360,(AD$3-1979)*4+AD$1+2,FALSE)</f>
        <v>1244765</v>
      </c>
      <c r="AE41" s="11">
        <f>VLOOKUP("FL213162005.Q",Data!$A$3:$EX$360,(AE$3-1979)*4+AE$1+2,FALSE)-VLOOKUP("FL213062003.Q",Data!$A$3:$EX$360,(AE$3-1979)*4+AE$1+2,FALSE)-VLOOKUP("FL223062043.Q",Data!$A$3:$EX$360,(AE$3-1979)*4+AE$1+2,FALSE)</f>
        <v>1361363</v>
      </c>
      <c r="AF41" s="11">
        <f>VLOOKUP("FL213162005.Q",Data!$A$3:$EX$360,(AF$3-1979)*4+AF$1+2,FALSE)-VLOOKUP("FL213062003.Q",Data!$A$3:$EX$360,(AF$3-1979)*4+AF$1+2,FALSE)-VLOOKUP("FL223062043.Q",Data!$A$3:$EX$360,(AF$3-1979)*4+AF$1+2,FALSE)</f>
        <v>1514891</v>
      </c>
      <c r="AG41" s="11">
        <f>VLOOKUP("FL213162005.Q",Data!$A$3:$EX$360,(AG$3-1979)*4+AG$1+2,FALSE)-VLOOKUP("FL213062003.Q",Data!$A$3:$EX$360,(AG$3-1979)*4+AG$1+2,FALSE)-VLOOKUP("FL223062043.Q",Data!$A$3:$EX$360,(AG$3-1979)*4+AG$1+2,FALSE)</f>
        <v>2380403</v>
      </c>
      <c r="AH41" s="11">
        <f>VLOOKUP("FL213162005.Q",Data!$A$3:$EX$360,(AH$3-1979)*4+AH$1+2,FALSE)-VLOOKUP("FL213062003.Q",Data!$A$3:$EX$360,(AH$3-1979)*4+AH$1+2,FALSE)-VLOOKUP("FL223062043.Q",Data!$A$3:$EX$360,(AH$3-1979)*4+AH$1+2,FALSE)</f>
        <v>2568833</v>
      </c>
      <c r="AI41" s="11">
        <f>VLOOKUP("FL213162005.Q",Data!$A$3:$EX$360,(AI$3-1979)*4+AI$1+2,FALSE)-VLOOKUP("FL213062003.Q",Data!$A$3:$EX$360,(AI$3-1979)*4+AI$1+2,FALSE)-VLOOKUP("FL223062043.Q",Data!$A$3:$EX$360,(AI$3-1979)*4+AI$1+2,FALSE)</f>
        <v>2674099</v>
      </c>
      <c r="AJ41" s="11">
        <f>VLOOKUP("FL213162005.Q",Data!$A$3:$EX$360,(AJ$3-1979)*4+AJ$1+2,FALSE)-VLOOKUP("FL213062003.Q",Data!$A$3:$EX$360,(AJ$3-1979)*4+AJ$1+2,FALSE)-VLOOKUP("FL223062043.Q",Data!$A$3:$EX$360,(AJ$3-1979)*4+AJ$1+2,FALSE)</f>
        <v>2850519</v>
      </c>
      <c r="AK41" s="11">
        <f>VLOOKUP("FL213162005.Q",Data!$A$3:$EX$360,(AK$3-1979)*4+AK$1+2,FALSE)-VLOOKUP("FL213062003.Q",Data!$A$3:$EX$360,(AK$3-1979)*4+AK$1+2,FALSE)-VLOOKUP("FL223062043.Q",Data!$A$3:$EX$360,(AK$3-1979)*4+AK$1+2,FALSE)</f>
        <v>2936821</v>
      </c>
      <c r="AL41" s="11">
        <f>VLOOKUP("FL213162005.Q",Data!$A$3:$EX$360,(AL$3-1979)*4+AL$1+2,FALSE)-VLOOKUP("FL213062003.Q",Data!$A$3:$EX$360,(AL$3-1979)*4+AL$1+2,FALSE)-VLOOKUP("FL223062043.Q",Data!$A$3:$EX$360,(AL$3-1979)*4+AL$1+2,FALSE)</f>
        <v>2999442</v>
      </c>
      <c r="AM41" s="11">
        <f>VLOOKUP("FL213162005.Q",Data!$A$3:$EX$360,(AM$3-1979)*4+AM$1+2,FALSE)-VLOOKUP("FL213062003.Q",Data!$A$3:$EX$360,(AM$3-1979)*4+AM$1+2,FALSE)-VLOOKUP("FL223062043.Q",Data!$A$3:$EX$360,(AM$3-1979)*4+AM$1+2,FALSE)</f>
        <v>3089482</v>
      </c>
      <c r="AN41" s="11">
        <f>VLOOKUP("FL213162005.Q",Data!$A$3:$EX$360,(AN$3-1979)*4+AN$1+2,FALSE)-VLOOKUP("FL213062003.Q",Data!$A$3:$EX$360,(AN$3-1979)*4+AN$1+2,FALSE)-VLOOKUP("FL223062043.Q",Data!$A$3:$EX$360,(AN$3-1979)*4+AN$1+2,FALSE)</f>
        <v>3088484</v>
      </c>
      <c r="AO41" s="11">
        <f>VLOOKUP("FL213162005.Q",Data!$A$3:$EX$360,(AO$3-1979)*4+AO$1+2,FALSE)-VLOOKUP("FL213062003.Q",Data!$A$3:$EX$360,(AO$3-1979)*4+AO$1+2,FALSE)-VLOOKUP("FL223062043.Q",Data!$A$3:$EX$360,(AO$3-1979)*4+AO$1+2,FALSE)</f>
        <v>3103111</v>
      </c>
      <c r="AP41" s="11">
        <f>VLOOKUP("FL213162005.Q",Data!$A$3:$EX$360,(AP$3-1979)*4+AP$1+2,FALSE)-VLOOKUP("FL213062003.Q",Data!$A$3:$EX$360,(AP$3-1979)*4+AP$1+2,FALSE)-VLOOKUP("FL223062043.Q",Data!$A$3:$EX$360,(AP$3-1979)*4+AP$1+2,FALSE)</f>
        <v>3077468</v>
      </c>
      <c r="AQ41" s="11">
        <f>VLOOKUP("FL213162005.Q",Data!$A$3:$EX$360,(AQ$3-1979)*4+AQ$1+2,FALSE)-VLOOKUP("FL213062003.Q",Data!$A$3:$EX$360,(AQ$3-1979)*4+AQ$1+2,FALSE)-VLOOKUP("FL223062043.Q",Data!$A$3:$EX$360,(AQ$3-1979)*4+AQ$1+2,FALSE)</f>
        <v>3019330</v>
      </c>
      <c r="AR41" s="11">
        <f>VLOOKUP("FL213162005.Q",Data!$A$3:$EX$360,(AR$3-1979)*4+AR$1+2,FALSE)-VLOOKUP("FL213062003.Q",Data!$A$3:$EX$360,(AR$3-1979)*4+AR$1+2,FALSE)-VLOOKUP("FL223062043.Q",Data!$A$3:$EX$360,(AR$3-1979)*4+AR$1+2,FALSE)</f>
        <v>3023978</v>
      </c>
      <c r="AS41" s="11">
        <f>VLOOKUP("FL213162005.Q",Data!$A$3:$EX$360,(AS$3-1979)*4+AS$1+2,FALSE)-VLOOKUP("FL213062003.Q",Data!$A$3:$EX$360,(AS$3-1979)*4+AS$1+2,FALSE)-VLOOKUP("FL223062043.Q",Data!$A$3:$EX$360,(AS$3-1979)*4+AS$1+2,FALSE)</f>
        <v>3041050</v>
      </c>
    </row>
    <row r="42" spans="3:45" outlineLevel="2">
      <c r="D42" s="4" t="s">
        <v>736</v>
      </c>
      <c r="E42" s="4" t="str">
        <f>F43</f>
        <v>Debt Securities (Municipal Securities)</v>
      </c>
      <c r="F42" s="7" t="s">
        <v>302</v>
      </c>
      <c r="G42" s="4" t="s">
        <v>297</v>
      </c>
      <c r="H42" s="4">
        <f>VLOOKUP($G42,Data!$A$3:$EX$360,(H$3-1979)*4+H$1+2,FALSE)</f>
        <v>3867</v>
      </c>
      <c r="I42" s="11">
        <f>VLOOKUP($G42,Data!$A$3:$EX$360,(I$3-1979)*4+I$1+2,FALSE)</f>
        <v>4025</v>
      </c>
      <c r="J42" s="11">
        <f>VLOOKUP($G42,Data!$A$3:$EX$360,(J$3-1979)*4+J$1+2,FALSE)</f>
        <v>3995</v>
      </c>
      <c r="K42" s="11">
        <f>VLOOKUP($G42,Data!$A$3:$EX$360,(K$3-1979)*4+K$1+2,FALSE)</f>
        <v>3848</v>
      </c>
      <c r="L42" s="11">
        <f>VLOOKUP($G42,Data!$A$3:$EX$360,(L$3-1979)*4+L$1+2,FALSE)</f>
        <v>2483</v>
      </c>
      <c r="M42" s="11">
        <f>VLOOKUP($G42,Data!$A$3:$EX$360,(M$3-1979)*4+M$1+2,FALSE)</f>
        <v>2264</v>
      </c>
      <c r="N42" s="11">
        <f>VLOOKUP($G42,Data!$A$3:$EX$360,(N$3-1979)*4+N$1+2,FALSE)</f>
        <v>1278</v>
      </c>
      <c r="O42" s="11">
        <f>VLOOKUP($G42,Data!$A$3:$EX$360,(O$3-1979)*4+O$1+2,FALSE)</f>
        <v>1196</v>
      </c>
      <c r="P42" s="11">
        <f>VLOOKUP($G42,Data!$A$3:$EX$360,(P$3-1979)*4+P$1+2,FALSE)</f>
        <v>606</v>
      </c>
      <c r="Q42" s="11">
        <f>VLOOKUP($G42,Data!$A$3:$EX$360,(Q$3-1979)*4+Q$1+2,FALSE)</f>
        <v>742</v>
      </c>
      <c r="R42" s="11">
        <f>VLOOKUP($G42,Data!$A$3:$EX$360,(R$3-1979)*4+R$1+2,FALSE)</f>
        <v>403</v>
      </c>
      <c r="S42" s="11">
        <f>VLOOKUP($G42,Data!$A$3:$EX$360,(S$3-1979)*4+S$1+2,FALSE)</f>
        <v>486</v>
      </c>
      <c r="T42" s="11">
        <f>VLOOKUP($G42,Data!$A$3:$EX$360,(T$3-1979)*4+T$1+2,FALSE)</f>
        <v>487</v>
      </c>
      <c r="U42" s="11">
        <f>VLOOKUP($G42,Data!$A$3:$EX$360,(U$3-1979)*4+U$1+2,FALSE)</f>
        <v>534</v>
      </c>
      <c r="V42" s="11">
        <f>VLOOKUP($G42,Data!$A$3:$EX$360,(V$3-1979)*4+V$1+2,FALSE)</f>
        <v>617</v>
      </c>
      <c r="W42" s="11">
        <f>VLOOKUP($G42,Data!$A$3:$EX$360,(W$3-1979)*4+W$1+2,FALSE)</f>
        <v>845</v>
      </c>
      <c r="X42" s="11">
        <f>VLOOKUP($G42,Data!$A$3:$EX$360,(X$3-1979)*4+X$1+2,FALSE)</f>
        <v>1131</v>
      </c>
      <c r="Y42" s="11">
        <f>VLOOKUP($G42,Data!$A$3:$EX$360,(Y$3-1979)*4+Y$1+2,FALSE)</f>
        <v>1297</v>
      </c>
      <c r="Z42" s="11">
        <f>VLOOKUP($G42,Data!$A$3:$EX$360,(Z$3-1979)*4+Z$1+2,FALSE)</f>
        <v>2059</v>
      </c>
      <c r="AA42" s="11">
        <f>VLOOKUP($G42,Data!$A$3:$EX$360,(AA$3-1979)*4+AA$1+2,FALSE)</f>
        <v>2227</v>
      </c>
      <c r="AB42" s="11">
        <f>VLOOKUP($G42,Data!$A$3:$EX$360,(AB$3-1979)*4+AB$1+2,FALSE)</f>
        <v>3241</v>
      </c>
      <c r="AC42" s="11">
        <f>VLOOKUP($G42,Data!$A$3:$EX$360,(AC$3-1979)*4+AC$1+2,FALSE)</f>
        <v>2836</v>
      </c>
      <c r="AD42" s="11">
        <f>VLOOKUP($G42,Data!$A$3:$EX$360,(AD$3-1979)*4+AD$1+2,FALSE)</f>
        <v>1779</v>
      </c>
      <c r="AE42" s="11">
        <f>VLOOKUP($G42,Data!$A$3:$EX$360,(AE$3-1979)*4+AE$1+2,FALSE)</f>
        <v>822</v>
      </c>
      <c r="AF42" s="11">
        <f>VLOOKUP($G42,Data!$A$3:$EX$360,(AF$3-1979)*4+AF$1+2,FALSE)</f>
        <v>851</v>
      </c>
      <c r="AG42" s="11">
        <f>VLOOKUP($G42,Data!$A$3:$EX$360,(AG$3-1979)*4+AG$1+2,FALSE)</f>
        <v>8253</v>
      </c>
      <c r="AH42" s="11">
        <f>VLOOKUP($G42,Data!$A$3:$EX$360,(AH$3-1979)*4+AH$1+2,FALSE)</f>
        <v>1555</v>
      </c>
      <c r="AI42" s="11">
        <f>VLOOKUP($G42,Data!$A$3:$EX$360,(AI$3-1979)*4+AI$1+2,FALSE)</f>
        <v>1815</v>
      </c>
      <c r="AJ42" s="11">
        <f>VLOOKUP($G42,Data!$A$3:$EX$360,(AJ$3-1979)*4+AJ$1+2,FALSE)</f>
        <v>1431</v>
      </c>
      <c r="AK42" s="11">
        <f>VLOOKUP($G42,Data!$A$3:$EX$360,(AK$3-1979)*4+AK$1+2,FALSE)</f>
        <v>1318</v>
      </c>
      <c r="AL42" s="11">
        <f>VLOOKUP($G42,Data!$A$3:$EX$360,(AL$3-1979)*4+AL$1+2,FALSE)</f>
        <v>1049</v>
      </c>
      <c r="AM42" s="11">
        <f>VLOOKUP($G42,Data!$A$3:$EX$360,(AM$3-1979)*4+AM$1+2,FALSE)</f>
        <v>1680</v>
      </c>
      <c r="AN42" s="11">
        <f>VLOOKUP($G42,Data!$A$3:$EX$360,(AN$3-1979)*4+AN$1+2,FALSE)</f>
        <v>2214</v>
      </c>
      <c r="AO42" s="11">
        <f>VLOOKUP($G42,Data!$A$3:$EX$360,(AO$3-1979)*4+AO$1+2,FALSE)</f>
        <v>745</v>
      </c>
      <c r="AP42" s="11">
        <f>VLOOKUP($G42,Data!$A$3:$EX$360,(AP$3-1979)*4+AP$1+2,FALSE)</f>
        <v>2253</v>
      </c>
      <c r="AQ42" s="11">
        <f>VLOOKUP($G42,Data!$A$3:$EX$360,(AQ$3-1979)*4+AQ$1+2,FALSE)</f>
        <v>2363</v>
      </c>
      <c r="AR42" s="11">
        <f>VLOOKUP($G42,Data!$A$3:$EX$360,(AR$3-1979)*4+AR$1+2,FALSE)</f>
        <v>2220</v>
      </c>
      <c r="AS42" s="11">
        <f>VLOOKUP($G42,Data!$A$3:$EX$360,(AS$3-1979)*4+AS$1+2,FALSE)</f>
        <v>2444</v>
      </c>
    </row>
    <row r="43" spans="3:45" outlineLevel="1">
      <c r="D43" s="4" t="s">
        <v>736</v>
      </c>
      <c r="E43" s="4" t="str">
        <f>F48</f>
        <v>Liabilities</v>
      </c>
      <c r="F43" s="6" t="s">
        <v>29</v>
      </c>
      <c r="G43" s="4" t="s">
        <v>312</v>
      </c>
      <c r="H43" s="4">
        <f>VLOOKUP("FL213162005.Q",Data!$A$3:$EX$360,(H$3-1979)*4+H$1+2,FALSE)-VLOOKUP("FL213062003.Q",Data!$A$3:$EX$360,(H$3-1979)*4+H$1+2,FALSE)</f>
        <v>296506</v>
      </c>
      <c r="I43" s="11">
        <f>VLOOKUP("FL213162005.Q",Data!$A$3:$EX$360,(I$3-1979)*4+I$1+2,FALSE)-VLOOKUP("FL213062003.Q",Data!$A$3:$EX$360,(I$3-1979)*4+I$1+2,FALSE)</f>
        <v>318375</v>
      </c>
      <c r="J43" s="11">
        <f>VLOOKUP("FL213162005.Q",Data!$A$3:$EX$360,(J$3-1979)*4+J$1+2,FALSE)-VLOOKUP("FL213062003.Q",Data!$A$3:$EX$360,(J$3-1979)*4+J$1+2,FALSE)</f>
        <v>340050</v>
      </c>
      <c r="K43" s="11">
        <f>VLOOKUP("FL213162005.Q",Data!$A$3:$EX$360,(K$3-1979)*4+K$1+2,FALSE)-VLOOKUP("FL213062003.Q",Data!$A$3:$EX$360,(K$3-1979)*4+K$1+2,FALSE)</f>
        <v>375428</v>
      </c>
      <c r="L43" s="11">
        <f>VLOOKUP("FL213162005.Q",Data!$A$3:$EX$360,(L$3-1979)*4+L$1+2,FALSE)-VLOOKUP("FL213062003.Q",Data!$A$3:$EX$360,(L$3-1979)*4+L$1+2,FALSE)</f>
        <v>420790</v>
      </c>
      <c r="M43" s="11">
        <f>VLOOKUP("FL213162005.Q",Data!$A$3:$EX$360,(M$3-1979)*4+M$1+2,FALSE)-VLOOKUP("FL213062003.Q",Data!$A$3:$EX$360,(M$3-1979)*4+M$1+2,FALSE)</f>
        <v>468265</v>
      </c>
      <c r="N43" s="11">
        <f>VLOOKUP("FL213162005.Q",Data!$A$3:$EX$360,(N$3-1979)*4+N$1+2,FALSE)-VLOOKUP("FL213062003.Q",Data!$A$3:$EX$360,(N$3-1979)*4+N$1+2,FALSE)</f>
        <v>531098</v>
      </c>
      <c r="O43" s="11">
        <f>VLOOKUP("FL213162005.Q",Data!$A$3:$EX$360,(O$3-1979)*4+O$1+2,FALSE)-VLOOKUP("FL213062003.Q",Data!$A$3:$EX$360,(O$3-1979)*4+O$1+2,FALSE)</f>
        <v>673986</v>
      </c>
      <c r="P43" s="11">
        <f>VLOOKUP("FL213162005.Q",Data!$A$3:$EX$360,(P$3-1979)*4+P$1+2,FALSE)-VLOOKUP("FL213062003.Q",Data!$A$3:$EX$360,(P$3-1979)*4+P$1+2,FALSE)</f>
        <v>760377</v>
      </c>
      <c r="Q43" s="11">
        <f>VLOOKUP("FL213162005.Q",Data!$A$3:$EX$360,(Q$3-1979)*4+Q$1+2,FALSE)-VLOOKUP("FL213062003.Q",Data!$A$3:$EX$360,(Q$3-1979)*4+Q$1+2,FALSE)</f>
        <v>828042</v>
      </c>
      <c r="R43" s="11">
        <f>VLOOKUP("FL213162005.Q",Data!$A$3:$EX$360,(R$3-1979)*4+R$1+2,FALSE)-VLOOKUP("FL213062003.Q",Data!$A$3:$EX$360,(R$3-1979)*4+R$1+2,FALSE)</f>
        <v>889304</v>
      </c>
      <c r="S43" s="11">
        <f>VLOOKUP("FL213162005.Q",Data!$A$3:$EX$360,(S$3-1979)*4+S$1+2,FALSE)-VLOOKUP("FL213062003.Q",Data!$A$3:$EX$360,(S$3-1979)*4+S$1+2,FALSE)</f>
        <v>949810</v>
      </c>
      <c r="T43" s="11">
        <f>VLOOKUP("FL213162005.Q",Data!$A$3:$EX$360,(T$3-1979)*4+T$1+2,FALSE)-VLOOKUP("FL213062003.Q",Data!$A$3:$EX$360,(T$3-1979)*4+T$1+2,FALSE)</f>
        <v>997504</v>
      </c>
      <c r="U43" s="11">
        <f>VLOOKUP("FL213162005.Q",Data!$A$3:$EX$360,(U$3-1979)*4+U$1+2,FALSE)-VLOOKUP("FL213062003.Q",Data!$A$3:$EX$360,(U$3-1979)*4+U$1+2,FALSE)</f>
        <v>1069174</v>
      </c>
      <c r="V43" s="11">
        <f>VLOOKUP("FL213162005.Q",Data!$A$3:$EX$360,(V$3-1979)*4+V$1+2,FALSE)-VLOOKUP("FL213062003.Q",Data!$A$3:$EX$360,(V$3-1979)*4+V$1+2,FALSE)</f>
        <v>1118561</v>
      </c>
      <c r="W43" s="11">
        <f>VLOOKUP("FL213162005.Q",Data!$A$3:$EX$360,(W$3-1979)*4+W$1+2,FALSE)-VLOOKUP("FL213062003.Q",Data!$A$3:$EX$360,(W$3-1979)*4+W$1+2,FALSE)</f>
        <v>1119085</v>
      </c>
      <c r="X43" s="11">
        <f>VLOOKUP("FL213162005.Q",Data!$A$3:$EX$360,(X$3-1979)*4+X$1+2,FALSE)-VLOOKUP("FL213062003.Q",Data!$A$3:$EX$360,(X$3-1979)*4+X$1+2,FALSE)</f>
        <v>1066131</v>
      </c>
      <c r="Y43" s="11">
        <f>VLOOKUP("FL213162005.Q",Data!$A$3:$EX$360,(Y$3-1979)*4+Y$1+2,FALSE)-VLOOKUP("FL213062003.Q",Data!$A$3:$EX$360,(Y$3-1979)*4+Y$1+2,FALSE)</f>
        <v>1028719</v>
      </c>
      <c r="Z43" s="11">
        <f>VLOOKUP("FL213162005.Q",Data!$A$3:$EX$360,(Z$3-1979)*4+Z$1+2,FALSE)-VLOOKUP("FL213062003.Q",Data!$A$3:$EX$360,(Z$3-1979)*4+Z$1+2,FALSE)</f>
        <v>1032337</v>
      </c>
      <c r="AA43" s="11">
        <f>VLOOKUP("FL213162005.Q",Data!$A$3:$EX$360,(AA$3-1979)*4+AA$1+2,FALSE)-VLOOKUP("FL213062003.Q",Data!$A$3:$EX$360,(AA$3-1979)*4+AA$1+2,FALSE)</f>
        <v>1107880</v>
      </c>
      <c r="AB43" s="11">
        <f>VLOOKUP("FL213162005.Q",Data!$A$3:$EX$360,(AB$3-1979)*4+AB$1+2,FALSE)-VLOOKUP("FL213062003.Q",Data!$A$3:$EX$360,(AB$3-1979)*4+AB$1+2,FALSE)</f>
        <v>1161724</v>
      </c>
      <c r="AC43" s="11">
        <f>VLOOKUP("FL213162005.Q",Data!$A$3:$EX$360,(AC$3-1979)*4+AC$1+2,FALSE)-VLOOKUP("FL213062003.Q",Data!$A$3:$EX$360,(AC$3-1979)*4+AC$1+2,FALSE)</f>
        <v>1179092</v>
      </c>
      <c r="AD43" s="11">
        <f>VLOOKUP("FL213162005.Q",Data!$A$3:$EX$360,(AD$3-1979)*4+AD$1+2,FALSE)-VLOOKUP("FL213062003.Q",Data!$A$3:$EX$360,(AD$3-1979)*4+AD$1+2,FALSE)</f>
        <v>1246544</v>
      </c>
      <c r="AE43" s="11">
        <f>VLOOKUP("FL213162005.Q",Data!$A$3:$EX$360,(AE$3-1979)*4+AE$1+2,FALSE)-VLOOKUP("FL213062003.Q",Data!$A$3:$EX$360,(AE$3-1979)*4+AE$1+2,FALSE)</f>
        <v>1362185</v>
      </c>
      <c r="AF43" s="11">
        <f>VLOOKUP("FL213162005.Q",Data!$A$3:$EX$360,(AF$3-1979)*4+AF$1+2,FALSE)-VLOOKUP("FL213062003.Q",Data!$A$3:$EX$360,(AF$3-1979)*4+AF$1+2,FALSE)</f>
        <v>1515742</v>
      </c>
      <c r="AG43" s="11">
        <f>VLOOKUP("FL213162005.Q",Data!$A$3:$EX$360,(AG$3-1979)*4+AG$1+2,FALSE)-VLOOKUP("FL213062003.Q",Data!$A$3:$EX$360,(AG$3-1979)*4+AG$1+2,FALSE)</f>
        <v>2388656</v>
      </c>
      <c r="AH43" s="11">
        <f>VLOOKUP("FL213162005.Q",Data!$A$3:$EX$360,(AH$3-1979)*4+AH$1+2,FALSE)-VLOOKUP("FL213062003.Q",Data!$A$3:$EX$360,(AH$3-1979)*4+AH$1+2,FALSE)</f>
        <v>2570388</v>
      </c>
      <c r="AI43" s="11">
        <f>VLOOKUP("FL213162005.Q",Data!$A$3:$EX$360,(AI$3-1979)*4+AI$1+2,FALSE)-VLOOKUP("FL213062003.Q",Data!$A$3:$EX$360,(AI$3-1979)*4+AI$1+2,FALSE)</f>
        <v>2675914</v>
      </c>
      <c r="AJ43" s="11">
        <f>VLOOKUP("FL213162005.Q",Data!$A$3:$EX$360,(AJ$3-1979)*4+AJ$1+2,FALSE)-VLOOKUP("FL213062003.Q",Data!$A$3:$EX$360,(AJ$3-1979)*4+AJ$1+2,FALSE)</f>
        <v>2851950</v>
      </c>
      <c r="AK43" s="11">
        <f>VLOOKUP("FL213162005.Q",Data!$A$3:$EX$360,(AK$3-1979)*4+AK$1+2,FALSE)-VLOOKUP("FL213062003.Q",Data!$A$3:$EX$360,(AK$3-1979)*4+AK$1+2,FALSE)</f>
        <v>2938139</v>
      </c>
      <c r="AL43" s="11">
        <f>VLOOKUP("FL213162005.Q",Data!$A$3:$EX$360,(AL$3-1979)*4+AL$1+2,FALSE)-VLOOKUP("FL213062003.Q",Data!$A$3:$EX$360,(AL$3-1979)*4+AL$1+2,FALSE)</f>
        <v>3000491</v>
      </c>
      <c r="AM43" s="11">
        <f>VLOOKUP("FL213162005.Q",Data!$A$3:$EX$360,(AM$3-1979)*4+AM$1+2,FALSE)-VLOOKUP("FL213062003.Q",Data!$A$3:$EX$360,(AM$3-1979)*4+AM$1+2,FALSE)</f>
        <v>3091162</v>
      </c>
      <c r="AN43" s="11">
        <f>VLOOKUP("FL213162005.Q",Data!$A$3:$EX$360,(AN$3-1979)*4+AN$1+2,FALSE)-VLOOKUP("FL213062003.Q",Data!$A$3:$EX$360,(AN$3-1979)*4+AN$1+2,FALSE)</f>
        <v>3090698</v>
      </c>
      <c r="AO43" s="11">
        <f>VLOOKUP("FL213162005.Q",Data!$A$3:$EX$360,(AO$3-1979)*4+AO$1+2,FALSE)-VLOOKUP("FL213062003.Q",Data!$A$3:$EX$360,(AO$3-1979)*4+AO$1+2,FALSE)</f>
        <v>3103856</v>
      </c>
      <c r="AP43" s="11">
        <f>VLOOKUP("FL213162005.Q",Data!$A$3:$EX$360,(AP$3-1979)*4+AP$1+2,FALSE)-VLOOKUP("FL213062003.Q",Data!$A$3:$EX$360,(AP$3-1979)*4+AP$1+2,FALSE)</f>
        <v>3079721</v>
      </c>
      <c r="AQ43" s="11">
        <f>VLOOKUP("FL213162005.Q",Data!$A$3:$EX$360,(AQ$3-1979)*4+AQ$1+2,FALSE)-VLOOKUP("FL213062003.Q",Data!$A$3:$EX$360,(AQ$3-1979)*4+AQ$1+2,FALSE)</f>
        <v>3021693</v>
      </c>
      <c r="AR43" s="11">
        <f>VLOOKUP("FL213162005.Q",Data!$A$3:$EX$360,(AR$3-1979)*4+AR$1+2,FALSE)-VLOOKUP("FL213062003.Q",Data!$A$3:$EX$360,(AR$3-1979)*4+AR$1+2,FALSE)</f>
        <v>3026198</v>
      </c>
      <c r="AS43" s="11">
        <f>VLOOKUP("FL213162005.Q",Data!$A$3:$EX$360,(AS$3-1979)*4+AS$1+2,FALSE)-VLOOKUP("FL213062003.Q",Data!$A$3:$EX$360,(AS$3-1979)*4+AS$1+2,FALSE)</f>
        <v>3043494</v>
      </c>
    </row>
    <row r="44" spans="3:45" outlineLevel="1">
      <c r="D44" s="4" t="s">
        <v>736</v>
      </c>
      <c r="E44" s="4" t="str">
        <f>F48</f>
        <v>Liabilities</v>
      </c>
      <c r="F44" s="6" t="s">
        <v>307</v>
      </c>
      <c r="G44" s="4" t="s">
        <v>186</v>
      </c>
      <c r="H44" s="4">
        <f>VLOOKUP($G44,Data!$A$3:$EX$360,(H$3-1979)*4+H$1+2,FALSE)</f>
        <v>6648</v>
      </c>
      <c r="I44" s="11">
        <f>VLOOKUP($G44,Data!$A$3:$EX$360,(I$3-1979)*4+I$1+2,FALSE)</f>
        <v>6779</v>
      </c>
      <c r="J44" s="11">
        <f>VLOOKUP($G44,Data!$A$3:$EX$360,(J$3-1979)*4+J$1+2,FALSE)</f>
        <v>8570</v>
      </c>
      <c r="K44" s="11">
        <f>VLOOKUP($G44,Data!$A$3:$EX$360,(K$3-1979)*4+K$1+2,FALSE)</f>
        <v>9606</v>
      </c>
      <c r="L44" s="11">
        <f>VLOOKUP($G44,Data!$A$3:$EX$360,(L$3-1979)*4+L$1+2,FALSE)</f>
        <v>10350</v>
      </c>
      <c r="M44" s="11">
        <f>VLOOKUP($G44,Data!$A$3:$EX$360,(M$3-1979)*4+M$1+2,FALSE)</f>
        <v>11000</v>
      </c>
      <c r="N44" s="11">
        <f>VLOOKUP($G44,Data!$A$3:$EX$360,(N$3-1979)*4+N$1+2,FALSE)</f>
        <v>24367</v>
      </c>
      <c r="O44" s="11">
        <f>VLOOKUP($G44,Data!$A$3:$EX$360,(O$3-1979)*4+O$1+2,FALSE)</f>
        <v>27050</v>
      </c>
      <c r="P44" s="11">
        <f>VLOOKUP($G44,Data!$A$3:$EX$360,(P$3-1979)*4+P$1+2,FALSE)</f>
        <v>25175</v>
      </c>
      <c r="Q44" s="11">
        <f>VLOOKUP($G44,Data!$A$3:$EX$360,(Q$3-1979)*4+Q$1+2,FALSE)</f>
        <v>23300</v>
      </c>
      <c r="R44" s="11">
        <f>VLOOKUP($G44,Data!$A$3:$EX$360,(R$3-1979)*4+R$1+2,FALSE)</f>
        <v>9403</v>
      </c>
      <c r="S44" s="11">
        <f>VLOOKUP($G44,Data!$A$3:$EX$360,(S$3-1979)*4+S$1+2,FALSE)</f>
        <v>9170</v>
      </c>
      <c r="T44" s="11">
        <f>VLOOKUP($G44,Data!$A$3:$EX$360,(T$3-1979)*4+T$1+2,FALSE)</f>
        <v>9403</v>
      </c>
      <c r="U44" s="11">
        <f>VLOOKUP($G44,Data!$A$3:$EX$360,(U$3-1979)*4+U$1+2,FALSE)</f>
        <v>10000</v>
      </c>
      <c r="V44" s="11">
        <f>VLOOKUP($G44,Data!$A$3:$EX$360,(V$3-1979)*4+V$1+2,FALSE)</f>
        <v>9613</v>
      </c>
      <c r="W44" s="11">
        <f>VLOOKUP($G44,Data!$A$3:$EX$360,(W$3-1979)*4+W$1+2,FALSE)</f>
        <v>9240</v>
      </c>
      <c r="X44" s="11">
        <f>VLOOKUP($G44,Data!$A$3:$EX$360,(X$3-1979)*4+X$1+2,FALSE)</f>
        <v>9626</v>
      </c>
      <c r="Y44" s="11">
        <f>VLOOKUP($G44,Data!$A$3:$EX$360,(Y$3-1979)*4+Y$1+2,FALSE)</f>
        <v>10384</v>
      </c>
      <c r="Z44" s="11">
        <f>VLOOKUP($G44,Data!$A$3:$EX$360,(Z$3-1979)*4+Z$1+2,FALSE)</f>
        <v>10016</v>
      </c>
      <c r="AA44" s="11">
        <f>VLOOKUP($G44,Data!$A$3:$EX$360,(AA$3-1979)*4+AA$1+2,FALSE)</f>
        <v>10082</v>
      </c>
      <c r="AB44" s="11">
        <f>VLOOKUP($G44,Data!$A$3:$EX$360,(AB$3-1979)*4+AB$1+2,FALSE)</f>
        <v>10199</v>
      </c>
      <c r="AC44" s="11">
        <f>VLOOKUP($G44,Data!$A$3:$EX$360,(AC$3-1979)*4+AC$1+2,FALSE)</f>
        <v>8584</v>
      </c>
      <c r="AD44" s="11">
        <f>VLOOKUP($G44,Data!$A$3:$EX$360,(AD$3-1979)*4+AD$1+2,FALSE)</f>
        <v>8971</v>
      </c>
      <c r="AE44" s="11">
        <f>VLOOKUP($G44,Data!$A$3:$EX$360,(AE$3-1979)*4+AE$1+2,FALSE)</f>
        <v>9322</v>
      </c>
      <c r="AF44" s="11">
        <f>VLOOKUP($G44,Data!$A$3:$EX$360,(AF$3-1979)*4+AF$1+2,FALSE)</f>
        <v>9623</v>
      </c>
      <c r="AG44" s="11">
        <f>VLOOKUP($G44,Data!$A$3:$EX$360,(AG$3-1979)*4+AG$1+2,FALSE)</f>
        <v>9804</v>
      </c>
      <c r="AH44" s="11">
        <f>VLOOKUP($G44,Data!$A$3:$EX$360,(AH$3-1979)*4+AH$1+2,FALSE)</f>
        <v>10187</v>
      </c>
      <c r="AI44" s="11">
        <f>VLOOKUP($G44,Data!$A$3:$EX$360,(AI$3-1979)*4+AI$1+2,FALSE)</f>
        <v>10922</v>
      </c>
      <c r="AJ44" s="11">
        <f>VLOOKUP($G44,Data!$A$3:$EX$360,(AJ$3-1979)*4+AJ$1+2,FALSE)</f>
        <v>11603</v>
      </c>
      <c r="AK44" s="11">
        <f>VLOOKUP($G44,Data!$A$3:$EX$360,(AK$3-1979)*4+AK$1+2,FALSE)</f>
        <v>12195</v>
      </c>
      <c r="AL44" s="11">
        <f>VLOOKUP($G44,Data!$A$3:$EX$360,(AL$3-1979)*4+AL$1+2,FALSE)</f>
        <v>13060</v>
      </c>
      <c r="AM44" s="11">
        <f>VLOOKUP($G44,Data!$A$3:$EX$360,(AM$3-1979)*4+AM$1+2,FALSE)</f>
        <v>13771</v>
      </c>
      <c r="AN44" s="11">
        <f>VLOOKUP($G44,Data!$A$3:$EX$360,(AN$3-1979)*4+AN$1+2,FALSE)</f>
        <v>14697</v>
      </c>
      <c r="AO44" s="11">
        <f>VLOOKUP($G44,Data!$A$3:$EX$360,(AO$3-1979)*4+AO$1+2,FALSE)</f>
        <v>15667</v>
      </c>
      <c r="AP44" s="11">
        <f>VLOOKUP($G44,Data!$A$3:$EX$360,(AP$3-1979)*4+AP$1+2,FALSE)</f>
        <v>15965</v>
      </c>
      <c r="AQ44" s="11">
        <f>VLOOKUP($G44,Data!$A$3:$EX$360,(AQ$3-1979)*4+AQ$1+2,FALSE)</f>
        <v>16408</v>
      </c>
      <c r="AR44" s="11">
        <f>VLOOKUP($G44,Data!$A$3:$EX$360,(AR$3-1979)*4+AR$1+2,FALSE)</f>
        <v>16723</v>
      </c>
      <c r="AS44" s="11">
        <f>VLOOKUP($G44,Data!$A$3:$EX$360,(AS$3-1979)*4+AS$1+2,FALSE)</f>
        <v>17117</v>
      </c>
    </row>
    <row r="45" spans="3:45" outlineLevel="1">
      <c r="D45" s="4" t="s">
        <v>736</v>
      </c>
      <c r="E45" s="4" t="str">
        <f>F48</f>
        <v>Liabilities</v>
      </c>
      <c r="F45" s="6" t="s">
        <v>24</v>
      </c>
      <c r="G45" s="4" t="s">
        <v>308</v>
      </c>
      <c r="H45" s="4">
        <f>VLOOKUP($G45,Data!$A$3:$EX$360,(H$3-1979)*4+H$1+2,FALSE)</f>
        <v>52845</v>
      </c>
      <c r="I45" s="11">
        <f>VLOOKUP($G45,Data!$A$3:$EX$360,(I$3-1979)*4+I$1+2,FALSE)</f>
        <v>58546</v>
      </c>
      <c r="J45" s="11">
        <f>VLOOKUP($G45,Data!$A$3:$EX$360,(J$3-1979)*4+J$1+2,FALSE)</f>
        <v>64649</v>
      </c>
      <c r="K45" s="11">
        <f>VLOOKUP($G45,Data!$A$3:$EX$360,(K$3-1979)*4+K$1+2,FALSE)</f>
        <v>71099</v>
      </c>
      <c r="L45" s="11">
        <f>VLOOKUP($G45,Data!$A$3:$EX$360,(L$3-1979)*4+L$1+2,FALSE)</f>
        <v>77999</v>
      </c>
      <c r="M45" s="11">
        <f>VLOOKUP($G45,Data!$A$3:$EX$360,(M$3-1979)*4+M$1+2,FALSE)</f>
        <v>85435</v>
      </c>
      <c r="N45" s="11">
        <f>VLOOKUP($G45,Data!$A$3:$EX$360,(N$3-1979)*4+N$1+2,FALSE)</f>
        <v>93724</v>
      </c>
      <c r="O45" s="11">
        <f>VLOOKUP($G45,Data!$A$3:$EX$360,(O$3-1979)*4+O$1+2,FALSE)</f>
        <v>102911</v>
      </c>
      <c r="P45" s="11">
        <f>VLOOKUP($G45,Data!$A$3:$EX$360,(P$3-1979)*4+P$1+2,FALSE)</f>
        <v>112681</v>
      </c>
      <c r="Q45" s="11">
        <f>VLOOKUP($G45,Data!$A$3:$EX$360,(Q$3-1979)*4+Q$1+2,FALSE)</f>
        <v>123119</v>
      </c>
      <c r="R45" s="11">
        <f>VLOOKUP($G45,Data!$A$3:$EX$360,(R$3-1979)*4+R$1+2,FALSE)</f>
        <v>134396</v>
      </c>
      <c r="S45" s="11">
        <f>VLOOKUP($G45,Data!$A$3:$EX$360,(S$3-1979)*4+S$1+2,FALSE)</f>
        <v>146740</v>
      </c>
      <c r="T45" s="11">
        <f>VLOOKUP($G45,Data!$A$3:$EX$360,(T$3-1979)*4+T$1+2,FALSE)</f>
        <v>160065</v>
      </c>
      <c r="U45" s="11">
        <f>VLOOKUP($G45,Data!$A$3:$EX$360,(U$3-1979)*4+U$1+2,FALSE)</f>
        <v>174157</v>
      </c>
      <c r="V45" s="11">
        <f>VLOOKUP($G45,Data!$A$3:$EX$360,(V$3-1979)*4+V$1+2,FALSE)</f>
        <v>188757</v>
      </c>
      <c r="W45" s="11">
        <f>VLOOKUP($G45,Data!$A$3:$EX$360,(W$3-1979)*4+W$1+2,FALSE)</f>
        <v>204156</v>
      </c>
      <c r="X45" s="11">
        <f>VLOOKUP($G45,Data!$A$3:$EX$360,(X$3-1979)*4+X$1+2,FALSE)</f>
        <v>220874</v>
      </c>
      <c r="Y45" s="11">
        <f>VLOOKUP($G45,Data!$A$3:$EX$360,(Y$3-1979)*4+Y$1+2,FALSE)</f>
        <v>238464</v>
      </c>
      <c r="Z45" s="11">
        <f>VLOOKUP($G45,Data!$A$3:$EX$360,(Z$3-1979)*4+Z$1+2,FALSE)</f>
        <v>257541</v>
      </c>
      <c r="AA45" s="11">
        <f>VLOOKUP($G45,Data!$A$3:$EX$360,(AA$3-1979)*4+AA$1+2,FALSE)</f>
        <v>277491</v>
      </c>
      <c r="AB45" s="11">
        <f>VLOOKUP($G45,Data!$A$3:$EX$360,(AB$3-1979)*4+AB$1+2,FALSE)</f>
        <v>299341</v>
      </c>
      <c r="AC45" s="11">
        <f>VLOOKUP($G45,Data!$A$3:$EX$360,(AC$3-1979)*4+AC$1+2,FALSE)</f>
        <v>323289</v>
      </c>
      <c r="AD45" s="11">
        <f>VLOOKUP($G45,Data!$A$3:$EX$360,(AD$3-1979)*4+AD$1+2,FALSE)</f>
        <v>349460</v>
      </c>
      <c r="AE45" s="11">
        <f>VLOOKUP($G45,Data!$A$3:$EX$360,(AE$3-1979)*4+AE$1+2,FALSE)</f>
        <v>377020</v>
      </c>
      <c r="AF45" s="11">
        <f>VLOOKUP($G45,Data!$A$3:$EX$360,(AF$3-1979)*4+AF$1+2,FALSE)</f>
        <v>405644</v>
      </c>
      <c r="AG45" s="11">
        <f>VLOOKUP($G45,Data!$A$3:$EX$360,(AG$3-1979)*4+AG$1+2,FALSE)</f>
        <v>434859</v>
      </c>
      <c r="AH45" s="11">
        <f>VLOOKUP($G45,Data!$A$3:$EX$360,(AH$3-1979)*4+AH$1+2,FALSE)</f>
        <v>465672</v>
      </c>
      <c r="AI45" s="11">
        <f>VLOOKUP($G45,Data!$A$3:$EX$360,(AI$3-1979)*4+AI$1+2,FALSE)</f>
        <v>498870</v>
      </c>
      <c r="AJ45" s="11">
        <f>VLOOKUP($G45,Data!$A$3:$EX$360,(AJ$3-1979)*4+AJ$1+2,FALSE)</f>
        <v>534368</v>
      </c>
      <c r="AK45" s="11">
        <f>VLOOKUP($G45,Data!$A$3:$EX$360,(AK$3-1979)*4+AK$1+2,FALSE)</f>
        <v>572126</v>
      </c>
      <c r="AL45" s="11">
        <f>VLOOKUP($G45,Data!$A$3:$EX$360,(AL$3-1979)*4+AL$1+2,FALSE)</f>
        <v>610908</v>
      </c>
      <c r="AM45" s="11">
        <f>VLOOKUP($G45,Data!$A$3:$EX$360,(AM$3-1979)*4+AM$1+2,FALSE)</f>
        <v>649802</v>
      </c>
      <c r="AN45" s="11">
        <f>VLOOKUP($G45,Data!$A$3:$EX$360,(AN$3-1979)*4+AN$1+2,FALSE)</f>
        <v>688067</v>
      </c>
      <c r="AO45" s="11">
        <f>VLOOKUP($G45,Data!$A$3:$EX$360,(AO$3-1979)*4+AO$1+2,FALSE)</f>
        <v>726524</v>
      </c>
      <c r="AP45" s="11">
        <f>VLOOKUP($G45,Data!$A$3:$EX$360,(AP$3-1979)*4+AP$1+2,FALSE)</f>
        <v>764470</v>
      </c>
      <c r="AQ45" s="11">
        <f>VLOOKUP($G45,Data!$A$3:$EX$360,(AQ$3-1979)*4+AQ$1+2,FALSE)</f>
        <v>802902</v>
      </c>
      <c r="AR45" s="11">
        <f>VLOOKUP($G45,Data!$A$3:$EX$360,(AR$3-1979)*4+AR$1+2,FALSE)</f>
        <v>842429</v>
      </c>
      <c r="AS45" s="11">
        <f>VLOOKUP($G45,Data!$A$3:$EX$360,(AS$3-1979)*4+AS$1+2,FALSE)</f>
        <v>882987</v>
      </c>
    </row>
    <row r="46" spans="3:45" outlineLevel="1">
      <c r="D46" s="4" t="s">
        <v>736</v>
      </c>
      <c r="E46" s="4" t="str">
        <f>F48</f>
        <v>Liabilities</v>
      </c>
      <c r="F46" s="6" t="s">
        <v>380</v>
      </c>
      <c r="G46" s="4" t="s">
        <v>309</v>
      </c>
      <c r="H46" s="4">
        <f>VLOOKUP($G46,Data!$A$3:$EX$360,(H$3-1979)*4+H$1+2,FALSE)</f>
        <v>86346</v>
      </c>
      <c r="I46" s="11">
        <f>VLOOKUP($G46,Data!$A$3:$EX$360,(I$3-1979)*4+I$1+2,FALSE)</f>
        <v>86084</v>
      </c>
      <c r="J46" s="11">
        <f>VLOOKUP($G46,Data!$A$3:$EX$360,(J$3-1979)*4+J$1+2,FALSE)</f>
        <v>83610</v>
      </c>
      <c r="K46" s="11">
        <f>VLOOKUP($G46,Data!$A$3:$EX$360,(K$3-1979)*4+K$1+2,FALSE)</f>
        <v>96677</v>
      </c>
      <c r="L46" s="11">
        <f>VLOOKUP($G46,Data!$A$3:$EX$360,(L$3-1979)*4+L$1+2,FALSE)</f>
        <v>72179</v>
      </c>
      <c r="M46" s="11">
        <f>VLOOKUP($G46,Data!$A$3:$EX$360,(M$3-1979)*4+M$1+2,FALSE)</f>
        <v>75691</v>
      </c>
      <c r="N46" s="11">
        <f>VLOOKUP($G46,Data!$A$3:$EX$360,(N$3-1979)*4+N$1+2,FALSE)</f>
        <v>59806</v>
      </c>
      <c r="O46" s="11">
        <f>VLOOKUP($G46,Data!$A$3:$EX$360,(O$3-1979)*4+O$1+2,FALSE)</f>
        <v>28643</v>
      </c>
      <c r="P46" s="11">
        <f>VLOOKUP($G46,Data!$A$3:$EX$360,(P$3-1979)*4+P$1+2,FALSE)</f>
        <v>-23857</v>
      </c>
      <c r="Q46" s="11">
        <f>VLOOKUP($G46,Data!$A$3:$EX$360,(Q$3-1979)*4+Q$1+2,FALSE)</f>
        <v>-8957</v>
      </c>
      <c r="R46" s="11">
        <f>VLOOKUP($G46,Data!$A$3:$EX$360,(R$3-1979)*4+R$1+2,FALSE)</f>
        <v>-7732</v>
      </c>
      <c r="S46" s="11">
        <f>VLOOKUP($G46,Data!$A$3:$EX$360,(S$3-1979)*4+S$1+2,FALSE)</f>
        <v>24164</v>
      </c>
      <c r="T46" s="11">
        <f>VLOOKUP($G46,Data!$A$3:$EX$360,(T$3-1979)*4+T$1+2,FALSE)</f>
        <v>32506</v>
      </c>
      <c r="U46" s="11">
        <f>VLOOKUP($G46,Data!$A$3:$EX$360,(U$3-1979)*4+U$1+2,FALSE)</f>
        <v>94863</v>
      </c>
      <c r="V46" s="11">
        <f>VLOOKUP($G46,Data!$A$3:$EX$360,(V$3-1979)*4+V$1+2,FALSE)</f>
        <v>117391</v>
      </c>
      <c r="W46" s="11">
        <f>VLOOKUP($G46,Data!$A$3:$EX$360,(W$3-1979)*4+W$1+2,FALSE)</f>
        <v>152446</v>
      </c>
      <c r="X46" s="11">
        <f>VLOOKUP($G46,Data!$A$3:$EX$360,(X$3-1979)*4+X$1+2,FALSE)</f>
        <v>78765</v>
      </c>
      <c r="Y46" s="11">
        <f>VLOOKUP($G46,Data!$A$3:$EX$360,(Y$3-1979)*4+Y$1+2,FALSE)</f>
        <v>-15151</v>
      </c>
      <c r="Z46" s="11">
        <f>VLOOKUP($G46,Data!$A$3:$EX$360,(Z$3-1979)*4+Z$1+2,FALSE)</f>
        <v>-168642</v>
      </c>
      <c r="AA46" s="11">
        <f>VLOOKUP($G46,Data!$A$3:$EX$360,(AA$3-1979)*4+AA$1+2,FALSE)</f>
        <v>-352898</v>
      </c>
      <c r="AB46" s="11">
        <f>VLOOKUP($G46,Data!$A$3:$EX$360,(AB$3-1979)*4+AB$1+2,FALSE)</f>
        <v>-450772</v>
      </c>
      <c r="AC46" s="11">
        <f>VLOOKUP($G46,Data!$A$3:$EX$360,(AC$3-1979)*4+AC$1+2,FALSE)</f>
        <v>-488133</v>
      </c>
      <c r="AD46" s="11">
        <f>VLOOKUP($G46,Data!$A$3:$EX$360,(AD$3-1979)*4+AD$1+2,FALSE)</f>
        <v>-201340</v>
      </c>
      <c r="AE46" s="11">
        <f>VLOOKUP($G46,Data!$A$3:$EX$360,(AE$3-1979)*4+AE$1+2,FALSE)</f>
        <v>119453</v>
      </c>
      <c r="AF46" s="11">
        <f>VLOOKUP($G46,Data!$A$3:$EX$360,(AF$3-1979)*4+AF$1+2,FALSE)</f>
        <v>347540</v>
      </c>
      <c r="AG46" s="11">
        <f>VLOOKUP($G46,Data!$A$3:$EX$360,(AG$3-1979)*4+AG$1+2,FALSE)</f>
        <v>271254</v>
      </c>
      <c r="AH46" s="11">
        <f>VLOOKUP($G46,Data!$A$3:$EX$360,(AH$3-1979)*4+AH$1+2,FALSE)</f>
        <v>403030</v>
      </c>
      <c r="AI46" s="11">
        <f>VLOOKUP($G46,Data!$A$3:$EX$360,(AI$3-1979)*4+AI$1+2,FALSE)</f>
        <v>359603</v>
      </c>
      <c r="AJ46" s="11">
        <f>VLOOKUP($G46,Data!$A$3:$EX$360,(AJ$3-1979)*4+AJ$1+2,FALSE)</f>
        <v>187227</v>
      </c>
      <c r="AK46" s="11">
        <f>VLOOKUP($G46,Data!$A$3:$EX$360,(AK$3-1979)*4+AK$1+2,FALSE)</f>
        <v>559987</v>
      </c>
      <c r="AL46" s="11">
        <f>VLOOKUP($G46,Data!$A$3:$EX$360,(AL$3-1979)*4+AL$1+2,FALSE)</f>
        <v>1470953</v>
      </c>
      <c r="AM46" s="11">
        <f>VLOOKUP($G46,Data!$A$3:$EX$360,(AM$3-1979)*4+AM$1+2,FALSE)</f>
        <v>1560396</v>
      </c>
      <c r="AN46" s="11">
        <f>VLOOKUP($G46,Data!$A$3:$EX$360,(AN$3-1979)*4+AN$1+2,FALSE)</f>
        <v>1501910</v>
      </c>
      <c r="AO46" s="11">
        <f>VLOOKUP($G46,Data!$A$3:$EX$360,(AO$3-1979)*4+AO$1+2,FALSE)</f>
        <v>1745486</v>
      </c>
      <c r="AP46" s="11">
        <f>VLOOKUP($G46,Data!$A$3:$EX$360,(AP$3-1979)*4+AP$1+2,FALSE)</f>
        <v>1648176</v>
      </c>
      <c r="AQ46" s="11">
        <f>VLOOKUP($G46,Data!$A$3:$EX$360,(AQ$3-1979)*4+AQ$1+2,FALSE)</f>
        <v>1468196</v>
      </c>
      <c r="AR46" s="11">
        <f>VLOOKUP($G46,Data!$A$3:$EX$360,(AR$3-1979)*4+AR$1+2,FALSE)</f>
        <v>1590996</v>
      </c>
      <c r="AS46" s="11">
        <f>VLOOKUP($G46,Data!$A$3:$EX$360,(AS$3-1979)*4+AS$1+2,FALSE)</f>
        <v>1915557</v>
      </c>
    </row>
    <row r="47" spans="3:45" outlineLevel="1">
      <c r="D47" s="4" t="s">
        <v>736</v>
      </c>
      <c r="E47" s="4" t="str">
        <f>F48</f>
        <v>Liabilities</v>
      </c>
      <c r="F47" s="6" t="s">
        <v>314</v>
      </c>
      <c r="G47" s="4" t="s">
        <v>310</v>
      </c>
      <c r="H47" s="4">
        <f>VLOOKUP("FL224190043.Q",Data!$A$3:$EX$360,(H$3-1979)*4+H$1+2,FALSE)-VLOOKUP("FL223062043.Q",Data!$A$3:$EX$360,(H$3-1979)*4+H$1+2,FALSE)-VLOOKUP("FL223073045.Q",Data!$A$3:$EX$360,(H$3-1979)*4+H$1+2,FALSE)</f>
        <v>158750</v>
      </c>
      <c r="I47" s="11">
        <f>VLOOKUP("FL224190043.Q",Data!$A$3:$EX$360,(I$3-1979)*4+I$1+2,FALSE)-VLOOKUP("FL223062043.Q",Data!$A$3:$EX$360,(I$3-1979)*4+I$1+2,FALSE)-VLOOKUP("FL223073045.Q",Data!$A$3:$EX$360,(I$3-1979)*4+I$1+2,FALSE)</f>
        <v>179717</v>
      </c>
      <c r="J47" s="11">
        <f>VLOOKUP("FL224190043.Q",Data!$A$3:$EX$360,(J$3-1979)*4+J$1+2,FALSE)-VLOOKUP("FL223062043.Q",Data!$A$3:$EX$360,(J$3-1979)*4+J$1+2,FALSE)-VLOOKUP("FL223073045.Q",Data!$A$3:$EX$360,(J$3-1979)*4+J$1+2,FALSE)</f>
        <v>206096</v>
      </c>
      <c r="K47" s="11">
        <f>VLOOKUP("FL224190043.Q",Data!$A$3:$EX$360,(K$3-1979)*4+K$1+2,FALSE)-VLOOKUP("FL223062043.Q",Data!$A$3:$EX$360,(K$3-1979)*4+K$1+2,FALSE)-VLOOKUP("FL223073045.Q",Data!$A$3:$EX$360,(K$3-1979)*4+K$1+2,FALSE)</f>
        <v>229088</v>
      </c>
      <c r="L47" s="11">
        <f>VLOOKUP("FL224190043.Q",Data!$A$3:$EX$360,(L$3-1979)*4+L$1+2,FALSE)-VLOOKUP("FL223062043.Q",Data!$A$3:$EX$360,(L$3-1979)*4+L$1+2,FALSE)-VLOOKUP("FL223073045.Q",Data!$A$3:$EX$360,(L$3-1979)*4+L$1+2,FALSE)</f>
        <v>289362</v>
      </c>
      <c r="M47" s="11">
        <f>VLOOKUP("FL224190043.Q",Data!$A$3:$EX$360,(M$3-1979)*4+M$1+2,FALSE)-VLOOKUP("FL223062043.Q",Data!$A$3:$EX$360,(M$3-1979)*4+M$1+2,FALSE)-VLOOKUP("FL223073045.Q",Data!$A$3:$EX$360,(M$3-1979)*4+M$1+2,FALSE)</f>
        <v>318816</v>
      </c>
      <c r="N47" s="11">
        <f>VLOOKUP("FL224190043.Q",Data!$A$3:$EX$360,(N$3-1979)*4+N$1+2,FALSE)-VLOOKUP("FL223062043.Q",Data!$A$3:$EX$360,(N$3-1979)*4+N$1+2,FALSE)-VLOOKUP("FL223073045.Q",Data!$A$3:$EX$360,(N$3-1979)*4+N$1+2,FALSE)</f>
        <v>373081</v>
      </c>
      <c r="O47" s="11">
        <f>VLOOKUP("FL224190043.Q",Data!$A$3:$EX$360,(O$3-1979)*4+O$1+2,FALSE)-VLOOKUP("FL223062043.Q",Data!$A$3:$EX$360,(O$3-1979)*4+O$1+2,FALSE)-VLOOKUP("FL223073045.Q",Data!$A$3:$EX$360,(O$3-1979)*4+O$1+2,FALSE)</f>
        <v>447870</v>
      </c>
      <c r="P47" s="11">
        <f>VLOOKUP("FL224190043.Q",Data!$A$3:$EX$360,(P$3-1979)*4+P$1+2,FALSE)-VLOOKUP("FL223062043.Q",Data!$A$3:$EX$360,(P$3-1979)*4+P$1+2,FALSE)-VLOOKUP("FL223073045.Q",Data!$A$3:$EX$360,(P$3-1979)*4+P$1+2,FALSE)</f>
        <v>547385</v>
      </c>
      <c r="Q47" s="11">
        <f>VLOOKUP("FL224190043.Q",Data!$A$3:$EX$360,(Q$3-1979)*4+Q$1+2,FALSE)-VLOOKUP("FL223062043.Q",Data!$A$3:$EX$360,(Q$3-1979)*4+Q$1+2,FALSE)-VLOOKUP("FL223073045.Q",Data!$A$3:$EX$360,(Q$3-1979)*4+Q$1+2,FALSE)</f>
        <v>576791</v>
      </c>
      <c r="R47" s="11">
        <f>VLOOKUP("FL224190043.Q",Data!$A$3:$EX$360,(R$3-1979)*4+R$1+2,FALSE)-VLOOKUP("FL223062043.Q",Data!$A$3:$EX$360,(R$3-1979)*4+R$1+2,FALSE)-VLOOKUP("FL223073045.Q",Data!$A$3:$EX$360,(R$3-1979)*4+R$1+2,FALSE)</f>
        <v>666340</v>
      </c>
      <c r="S47" s="11">
        <f>VLOOKUP("FL224190043.Q",Data!$A$3:$EX$360,(S$3-1979)*4+S$1+2,FALSE)-VLOOKUP("FL223062043.Q",Data!$A$3:$EX$360,(S$3-1979)*4+S$1+2,FALSE)-VLOOKUP("FL223073045.Q",Data!$A$3:$EX$360,(S$3-1979)*4+S$1+2,FALSE)</f>
        <v>739288</v>
      </c>
      <c r="T47" s="11">
        <f>VLOOKUP("FL224190043.Q",Data!$A$3:$EX$360,(T$3-1979)*4+T$1+2,FALSE)-VLOOKUP("FL223062043.Q",Data!$A$3:$EX$360,(T$3-1979)*4+T$1+2,FALSE)-VLOOKUP("FL223073045.Q",Data!$A$3:$EX$360,(T$3-1979)*4+T$1+2,FALSE)</f>
        <v>804111</v>
      </c>
      <c r="U47" s="11">
        <f>VLOOKUP("FL224190043.Q",Data!$A$3:$EX$360,(U$3-1979)*4+U$1+2,FALSE)-VLOOKUP("FL223062043.Q",Data!$A$3:$EX$360,(U$3-1979)*4+U$1+2,FALSE)-VLOOKUP("FL223073045.Q",Data!$A$3:$EX$360,(U$3-1979)*4+U$1+2,FALSE)</f>
        <v>885051</v>
      </c>
      <c r="V47" s="11">
        <f>VLOOKUP("FL224190043.Q",Data!$A$3:$EX$360,(V$3-1979)*4+V$1+2,FALSE)-VLOOKUP("FL223062043.Q",Data!$A$3:$EX$360,(V$3-1979)*4+V$1+2,FALSE)-VLOOKUP("FL223073045.Q",Data!$A$3:$EX$360,(V$3-1979)*4+V$1+2,FALSE)</f>
        <v>1009322</v>
      </c>
      <c r="W47" s="11">
        <f>VLOOKUP("FL224190043.Q",Data!$A$3:$EX$360,(W$3-1979)*4+W$1+2,FALSE)-VLOOKUP("FL223062043.Q",Data!$A$3:$EX$360,(W$3-1979)*4+W$1+2,FALSE)-VLOOKUP("FL223073045.Q",Data!$A$3:$EX$360,(W$3-1979)*4+W$1+2,FALSE)</f>
        <v>1063436</v>
      </c>
      <c r="X47" s="11">
        <f>VLOOKUP("FL224190043.Q",Data!$A$3:$EX$360,(X$3-1979)*4+X$1+2,FALSE)-VLOOKUP("FL223062043.Q",Data!$A$3:$EX$360,(X$3-1979)*4+X$1+2,FALSE)-VLOOKUP("FL223073045.Q",Data!$A$3:$EX$360,(X$3-1979)*4+X$1+2,FALSE)</f>
        <v>1243332</v>
      </c>
      <c r="Y47" s="11">
        <f>VLOOKUP("FL224190043.Q",Data!$A$3:$EX$360,(Y$3-1979)*4+Y$1+2,FALSE)-VLOOKUP("FL223062043.Q",Data!$A$3:$EX$360,(Y$3-1979)*4+Y$1+2,FALSE)-VLOOKUP("FL223073045.Q",Data!$A$3:$EX$360,(Y$3-1979)*4+Y$1+2,FALSE)</f>
        <v>1446462</v>
      </c>
      <c r="Z47" s="11">
        <f>VLOOKUP("FL224190043.Q",Data!$A$3:$EX$360,(Z$3-1979)*4+Z$1+2,FALSE)-VLOOKUP("FL223062043.Q",Data!$A$3:$EX$360,(Z$3-1979)*4+Z$1+2,FALSE)-VLOOKUP("FL223073045.Q",Data!$A$3:$EX$360,(Z$3-1979)*4+Z$1+2,FALSE)</f>
        <v>1697770</v>
      </c>
      <c r="AA47" s="11">
        <f>VLOOKUP("FL224190043.Q",Data!$A$3:$EX$360,(AA$3-1979)*4+AA$1+2,FALSE)-VLOOKUP("FL223062043.Q",Data!$A$3:$EX$360,(AA$3-1979)*4+AA$1+2,FALSE)-VLOOKUP("FL223073045.Q",Data!$A$3:$EX$360,(AA$3-1979)*4+AA$1+2,FALSE)</f>
        <v>1994202</v>
      </c>
      <c r="AB47" s="11">
        <f>VLOOKUP("FL224190043.Q",Data!$A$3:$EX$360,(AB$3-1979)*4+AB$1+2,FALSE)-VLOOKUP("FL223062043.Q",Data!$A$3:$EX$360,(AB$3-1979)*4+AB$1+2,FALSE)-VLOOKUP("FL223073045.Q",Data!$A$3:$EX$360,(AB$3-1979)*4+AB$1+2,FALSE)</f>
        <v>2226339</v>
      </c>
      <c r="AC47" s="11">
        <f>VLOOKUP("FL224190043.Q",Data!$A$3:$EX$360,(AC$3-1979)*4+AC$1+2,FALSE)-VLOOKUP("FL223062043.Q",Data!$A$3:$EX$360,(AC$3-1979)*4+AC$1+2,FALSE)-VLOOKUP("FL223073045.Q",Data!$A$3:$EX$360,(AC$3-1979)*4+AC$1+2,FALSE)</f>
        <v>2412607</v>
      </c>
      <c r="AD47" s="11">
        <f>VLOOKUP("FL224190043.Q",Data!$A$3:$EX$360,(AD$3-1979)*4+AD$1+2,FALSE)-VLOOKUP("FL223062043.Q",Data!$A$3:$EX$360,(AD$3-1979)*4+AD$1+2,FALSE)-VLOOKUP("FL223073045.Q",Data!$A$3:$EX$360,(AD$3-1979)*4+AD$1+2,FALSE)</f>
        <v>2295732</v>
      </c>
      <c r="AE47" s="11">
        <f>VLOOKUP("FL224190043.Q",Data!$A$3:$EX$360,(AE$3-1979)*4+AE$1+2,FALSE)-VLOOKUP("FL223062043.Q",Data!$A$3:$EX$360,(AE$3-1979)*4+AE$1+2,FALSE)-VLOOKUP("FL223073045.Q",Data!$A$3:$EX$360,(AE$3-1979)*4+AE$1+2,FALSE)</f>
        <v>2156838</v>
      </c>
      <c r="AF47" s="11">
        <f>VLOOKUP("FL224190043.Q",Data!$A$3:$EX$360,(AF$3-1979)*4+AF$1+2,FALSE)-VLOOKUP("FL223062043.Q",Data!$A$3:$EX$360,(AF$3-1979)*4+AF$1+2,FALSE)-VLOOKUP("FL223073045.Q",Data!$A$3:$EX$360,(AF$3-1979)*4+AF$1+2,FALSE)</f>
        <v>2108581</v>
      </c>
      <c r="AG47" s="11">
        <f>VLOOKUP("FL224190043.Q",Data!$A$3:$EX$360,(AG$3-1979)*4+AG$1+2,FALSE)-VLOOKUP("FL223062043.Q",Data!$A$3:$EX$360,(AG$3-1979)*4+AG$1+2,FALSE)-VLOOKUP("FL223073045.Q",Data!$A$3:$EX$360,(AG$3-1979)*4+AG$1+2,FALSE)</f>
        <v>2464206</v>
      </c>
      <c r="AH47" s="11">
        <f>VLOOKUP("FL224190043.Q",Data!$A$3:$EX$360,(AH$3-1979)*4+AH$1+2,FALSE)-VLOOKUP("FL223062043.Q",Data!$A$3:$EX$360,(AH$3-1979)*4+AH$1+2,FALSE)-VLOOKUP("FL223073045.Q",Data!$A$3:$EX$360,(AH$3-1979)*4+AH$1+2,FALSE)</f>
        <v>2634754</v>
      </c>
      <c r="AI47" s="11">
        <f>VLOOKUP("FL224190043.Q",Data!$A$3:$EX$360,(AI$3-1979)*4+AI$1+2,FALSE)-VLOOKUP("FL223062043.Q",Data!$A$3:$EX$360,(AI$3-1979)*4+AI$1+2,FALSE)-VLOOKUP("FL223073045.Q",Data!$A$3:$EX$360,(AI$3-1979)*4+AI$1+2,FALSE)</f>
        <v>2910115</v>
      </c>
      <c r="AJ47" s="11">
        <f>VLOOKUP("FL224190043.Q",Data!$A$3:$EX$360,(AJ$3-1979)*4+AJ$1+2,FALSE)-VLOOKUP("FL223062043.Q",Data!$A$3:$EX$360,(AJ$3-1979)*4+AJ$1+2,FALSE)-VLOOKUP("FL223073045.Q",Data!$A$3:$EX$360,(AJ$3-1979)*4+AJ$1+2,FALSE)</f>
        <v>3306811</v>
      </c>
      <c r="AK47" s="11">
        <f>VLOOKUP("FL224190043.Q",Data!$A$3:$EX$360,(AK$3-1979)*4+AK$1+2,FALSE)-VLOOKUP("FL223062043.Q",Data!$A$3:$EX$360,(AK$3-1979)*4+AK$1+2,FALSE)-VLOOKUP("FL223073045.Q",Data!$A$3:$EX$360,(AK$3-1979)*4+AK$1+2,FALSE)</f>
        <v>3131066</v>
      </c>
      <c r="AL47" s="11">
        <f>VLOOKUP("FL224190043.Q",Data!$A$3:$EX$360,(AL$3-1979)*4+AL$1+2,FALSE)-VLOOKUP("FL223062043.Q",Data!$A$3:$EX$360,(AL$3-1979)*4+AL$1+2,FALSE)-VLOOKUP("FL223073045.Q",Data!$A$3:$EX$360,(AL$3-1979)*4+AL$1+2,FALSE)</f>
        <v>2405536</v>
      </c>
      <c r="AM47" s="11">
        <f>VLOOKUP("FL224190043.Q",Data!$A$3:$EX$360,(AM$3-1979)*4+AM$1+2,FALSE)-VLOOKUP("FL223062043.Q",Data!$A$3:$EX$360,(AM$3-1979)*4+AM$1+2,FALSE)-VLOOKUP("FL223073045.Q",Data!$A$3:$EX$360,(AM$3-1979)*4+AM$1+2,FALSE)</f>
        <v>2621422</v>
      </c>
      <c r="AN47" s="11">
        <f>VLOOKUP("FL224190043.Q",Data!$A$3:$EX$360,(AN$3-1979)*4+AN$1+2,FALSE)-VLOOKUP("FL223062043.Q",Data!$A$3:$EX$360,(AN$3-1979)*4+AN$1+2,FALSE)-VLOOKUP("FL223073045.Q",Data!$A$3:$EX$360,(AN$3-1979)*4+AN$1+2,FALSE)</f>
        <v>3002174</v>
      </c>
      <c r="AO47" s="11">
        <f>VLOOKUP("FL224190043.Q",Data!$A$3:$EX$360,(AO$3-1979)*4+AO$1+2,FALSE)-VLOOKUP("FL223062043.Q",Data!$A$3:$EX$360,(AO$3-1979)*4+AO$1+2,FALSE)-VLOOKUP("FL223073045.Q",Data!$A$3:$EX$360,(AO$3-1979)*4+AO$1+2,FALSE)</f>
        <v>2950445</v>
      </c>
      <c r="AP47" s="11">
        <f>VLOOKUP("FL224190043.Q",Data!$A$3:$EX$360,(AP$3-1979)*4+AP$1+2,FALSE)-VLOOKUP("FL223062043.Q",Data!$A$3:$EX$360,(AP$3-1979)*4+AP$1+2,FALSE)-VLOOKUP("FL223073045.Q",Data!$A$3:$EX$360,(AP$3-1979)*4+AP$1+2,FALSE)</f>
        <v>3237476</v>
      </c>
      <c r="AQ47" s="11">
        <f>VLOOKUP("FL224190043.Q",Data!$A$3:$EX$360,(AQ$3-1979)*4+AQ$1+2,FALSE)-VLOOKUP("FL223062043.Q",Data!$A$3:$EX$360,(AQ$3-1979)*4+AQ$1+2,FALSE)-VLOOKUP("FL223073045.Q",Data!$A$3:$EX$360,(AQ$3-1979)*4+AQ$1+2,FALSE)</f>
        <v>3638912</v>
      </c>
      <c r="AR47" s="11">
        <f>VLOOKUP("FL224190043.Q",Data!$A$3:$EX$360,(AR$3-1979)*4+AR$1+2,FALSE)-VLOOKUP("FL223062043.Q",Data!$A$3:$EX$360,(AR$3-1979)*4+AR$1+2,FALSE)-VLOOKUP("FL223073045.Q",Data!$A$3:$EX$360,(AR$3-1979)*4+AR$1+2,FALSE)</f>
        <v>3769708</v>
      </c>
      <c r="AS47" s="11">
        <f>VLOOKUP("FL224190043.Q",Data!$A$3:$EX$360,(AS$3-1979)*4+AS$1+2,FALSE)-VLOOKUP("FL223062043.Q",Data!$A$3:$EX$360,(AS$3-1979)*4+AS$1+2,FALSE)-VLOOKUP("FL223073045.Q",Data!$A$3:$EX$360,(AS$3-1979)*4+AS$1+2,FALSE)</f>
        <v>3711837</v>
      </c>
    </row>
    <row r="48" spans="3:45">
      <c r="C48" s="4" t="s">
        <v>738</v>
      </c>
      <c r="D48" s="4" t="s">
        <v>736</v>
      </c>
      <c r="E48" s="4" t="str">
        <f>F40</f>
        <v>LIABILITIES &amp; NET WORTH</v>
      </c>
      <c r="F48" s="21" t="s">
        <v>2</v>
      </c>
      <c r="G48" s="22" t="s">
        <v>404</v>
      </c>
      <c r="H48" s="23">
        <f>VLOOKUP("FL214190005.Q",Data!$A$3:$EX$360,(H$3-1979)*4+H$1+2,FALSE)+VLOOKUP("FL224190043.Q",Data!$A$3:$EX$360,(H$3-1979)*4+H$1+2,FALSE)-VLOOKUP("FL213062003.Q",Data!$A$3:$EX$360,(H$3-1979)*4+H$1+2,FALSE)-VLOOKUP("FL223062043.Q",Data!$A$3:$EX$360,(H$3-1979)*4+H$1+2,FALSE)-VLOOKUP("FL223073045.Q",Data!$A$3:$EX$360,(H$3-1979)*4+H$1+2,FALSE)</f>
        <v>601095</v>
      </c>
      <c r="I48" s="23">
        <f>VLOOKUP("FL214190005.Q",Data!$A$3:$EX$360,(I$3-1979)*4+I$1+2,FALSE)+VLOOKUP("FL224190043.Q",Data!$A$3:$EX$360,(I$3-1979)*4+I$1+2,FALSE)-VLOOKUP("FL213062003.Q",Data!$A$3:$EX$360,(I$3-1979)*4+I$1+2,FALSE)-VLOOKUP("FL223062043.Q",Data!$A$3:$EX$360,(I$3-1979)*4+I$1+2,FALSE)-VLOOKUP("FL223073045.Q",Data!$A$3:$EX$360,(I$3-1979)*4+I$1+2,FALSE)</f>
        <v>649501</v>
      </c>
      <c r="J48" s="23">
        <f>VLOOKUP("FL214190005.Q",Data!$A$3:$EX$360,(J$3-1979)*4+J$1+2,FALSE)+VLOOKUP("FL224190043.Q",Data!$A$3:$EX$360,(J$3-1979)*4+J$1+2,FALSE)-VLOOKUP("FL213062003.Q",Data!$A$3:$EX$360,(J$3-1979)*4+J$1+2,FALSE)-VLOOKUP("FL223062043.Q",Data!$A$3:$EX$360,(J$3-1979)*4+J$1+2,FALSE)-VLOOKUP("FL223073045.Q",Data!$A$3:$EX$360,(J$3-1979)*4+J$1+2,FALSE)</f>
        <v>702975</v>
      </c>
      <c r="K48" s="23">
        <f>VLOOKUP("FL214190005.Q",Data!$A$3:$EX$360,(K$3-1979)*4+K$1+2,FALSE)+VLOOKUP("FL224190043.Q",Data!$A$3:$EX$360,(K$3-1979)*4+K$1+2,FALSE)-VLOOKUP("FL213062003.Q",Data!$A$3:$EX$360,(K$3-1979)*4+K$1+2,FALSE)-VLOOKUP("FL223062043.Q",Data!$A$3:$EX$360,(K$3-1979)*4+K$1+2,FALSE)-VLOOKUP("FL223073045.Q",Data!$A$3:$EX$360,(K$3-1979)*4+K$1+2,FALSE)</f>
        <v>781898</v>
      </c>
      <c r="L48" s="23">
        <f>VLOOKUP("FL214190005.Q",Data!$A$3:$EX$360,(L$3-1979)*4+L$1+2,FALSE)+VLOOKUP("FL224190043.Q",Data!$A$3:$EX$360,(L$3-1979)*4+L$1+2,FALSE)-VLOOKUP("FL213062003.Q",Data!$A$3:$EX$360,(L$3-1979)*4+L$1+2,FALSE)-VLOOKUP("FL223062043.Q",Data!$A$3:$EX$360,(L$3-1979)*4+L$1+2,FALSE)-VLOOKUP("FL223073045.Q",Data!$A$3:$EX$360,(L$3-1979)*4+L$1+2,FALSE)</f>
        <v>870680</v>
      </c>
      <c r="M48" s="23">
        <f>VLOOKUP("FL214190005.Q",Data!$A$3:$EX$360,(M$3-1979)*4+M$1+2,FALSE)+VLOOKUP("FL224190043.Q",Data!$A$3:$EX$360,(M$3-1979)*4+M$1+2,FALSE)-VLOOKUP("FL213062003.Q",Data!$A$3:$EX$360,(M$3-1979)*4+M$1+2,FALSE)-VLOOKUP("FL223062043.Q",Data!$A$3:$EX$360,(M$3-1979)*4+M$1+2,FALSE)-VLOOKUP("FL223073045.Q",Data!$A$3:$EX$360,(M$3-1979)*4+M$1+2,FALSE)</f>
        <v>959207</v>
      </c>
      <c r="N48" s="23">
        <f>VLOOKUP("FL214190005.Q",Data!$A$3:$EX$360,(N$3-1979)*4+N$1+2,FALSE)+VLOOKUP("FL224190043.Q",Data!$A$3:$EX$360,(N$3-1979)*4+N$1+2,FALSE)-VLOOKUP("FL213062003.Q",Data!$A$3:$EX$360,(N$3-1979)*4+N$1+2,FALSE)-VLOOKUP("FL223062043.Q",Data!$A$3:$EX$360,(N$3-1979)*4+N$1+2,FALSE)-VLOOKUP("FL223073045.Q",Data!$A$3:$EX$360,(N$3-1979)*4+N$1+2,FALSE)</f>
        <v>1082076</v>
      </c>
      <c r="O48" s="23">
        <f>VLOOKUP("FL214190005.Q",Data!$A$3:$EX$360,(O$3-1979)*4+O$1+2,FALSE)+VLOOKUP("FL224190043.Q",Data!$A$3:$EX$360,(O$3-1979)*4+O$1+2,FALSE)-VLOOKUP("FL213062003.Q",Data!$A$3:$EX$360,(O$3-1979)*4+O$1+2,FALSE)-VLOOKUP("FL223062043.Q",Data!$A$3:$EX$360,(O$3-1979)*4+O$1+2,FALSE)-VLOOKUP("FL223073045.Q",Data!$A$3:$EX$360,(O$3-1979)*4+O$1+2,FALSE)</f>
        <v>1280460</v>
      </c>
      <c r="P48" s="23">
        <f>VLOOKUP("FL214190005.Q",Data!$A$3:$EX$360,(P$3-1979)*4+P$1+2,FALSE)+VLOOKUP("FL224190043.Q",Data!$A$3:$EX$360,(P$3-1979)*4+P$1+2,FALSE)-VLOOKUP("FL213062003.Q",Data!$A$3:$EX$360,(P$3-1979)*4+P$1+2,FALSE)-VLOOKUP("FL223062043.Q",Data!$A$3:$EX$360,(P$3-1979)*4+P$1+2,FALSE)-VLOOKUP("FL223073045.Q",Data!$A$3:$EX$360,(P$3-1979)*4+P$1+2,FALSE)</f>
        <v>1421761</v>
      </c>
      <c r="Q48" s="23">
        <f>VLOOKUP("FL214190005.Q",Data!$A$3:$EX$360,(Q$3-1979)*4+Q$1+2,FALSE)+VLOOKUP("FL224190043.Q",Data!$A$3:$EX$360,(Q$3-1979)*4+Q$1+2,FALSE)-VLOOKUP("FL213062003.Q",Data!$A$3:$EX$360,(Q$3-1979)*4+Q$1+2,FALSE)-VLOOKUP("FL223062043.Q",Data!$A$3:$EX$360,(Q$3-1979)*4+Q$1+2,FALSE)-VLOOKUP("FL223073045.Q",Data!$A$3:$EX$360,(Q$3-1979)*4+Q$1+2,FALSE)</f>
        <v>1542295</v>
      </c>
      <c r="R48" s="23">
        <f>VLOOKUP("FL214190005.Q",Data!$A$3:$EX$360,(R$3-1979)*4+R$1+2,FALSE)+VLOOKUP("FL224190043.Q",Data!$A$3:$EX$360,(R$3-1979)*4+R$1+2,FALSE)-VLOOKUP("FL213062003.Q",Data!$A$3:$EX$360,(R$3-1979)*4+R$1+2,FALSE)-VLOOKUP("FL223062043.Q",Data!$A$3:$EX$360,(R$3-1979)*4+R$1+2,FALSE)-VLOOKUP("FL223073045.Q",Data!$A$3:$EX$360,(R$3-1979)*4+R$1+2,FALSE)</f>
        <v>1691711</v>
      </c>
      <c r="S48" s="23">
        <f>VLOOKUP("FL214190005.Q",Data!$A$3:$EX$360,(S$3-1979)*4+S$1+2,FALSE)+VLOOKUP("FL224190043.Q",Data!$A$3:$EX$360,(S$3-1979)*4+S$1+2,FALSE)-VLOOKUP("FL213062003.Q",Data!$A$3:$EX$360,(S$3-1979)*4+S$1+2,FALSE)-VLOOKUP("FL223062043.Q",Data!$A$3:$EX$360,(S$3-1979)*4+S$1+2,FALSE)-VLOOKUP("FL223073045.Q",Data!$A$3:$EX$360,(S$3-1979)*4+S$1+2,FALSE)</f>
        <v>1869172</v>
      </c>
      <c r="T48" s="23">
        <f>VLOOKUP("FL214190005.Q",Data!$A$3:$EX$360,(T$3-1979)*4+T$1+2,FALSE)+VLOOKUP("FL224190043.Q",Data!$A$3:$EX$360,(T$3-1979)*4+T$1+2,FALSE)-VLOOKUP("FL213062003.Q",Data!$A$3:$EX$360,(T$3-1979)*4+T$1+2,FALSE)-VLOOKUP("FL223062043.Q",Data!$A$3:$EX$360,(T$3-1979)*4+T$1+2,FALSE)-VLOOKUP("FL223073045.Q",Data!$A$3:$EX$360,(T$3-1979)*4+T$1+2,FALSE)</f>
        <v>2003589</v>
      </c>
      <c r="U48" s="23">
        <f>VLOOKUP("FL214190005.Q",Data!$A$3:$EX$360,(U$3-1979)*4+U$1+2,FALSE)+VLOOKUP("FL224190043.Q",Data!$A$3:$EX$360,(U$3-1979)*4+U$1+2,FALSE)-VLOOKUP("FL213062003.Q",Data!$A$3:$EX$360,(U$3-1979)*4+U$1+2,FALSE)-VLOOKUP("FL223062043.Q",Data!$A$3:$EX$360,(U$3-1979)*4+U$1+2,FALSE)-VLOOKUP("FL223073045.Q",Data!$A$3:$EX$360,(U$3-1979)*4+U$1+2,FALSE)</f>
        <v>2233245</v>
      </c>
      <c r="V48" s="23">
        <f>VLOOKUP("FL214190005.Q",Data!$A$3:$EX$360,(V$3-1979)*4+V$1+2,FALSE)+VLOOKUP("FL224190043.Q",Data!$A$3:$EX$360,(V$3-1979)*4+V$1+2,FALSE)-VLOOKUP("FL213062003.Q",Data!$A$3:$EX$360,(V$3-1979)*4+V$1+2,FALSE)-VLOOKUP("FL223062043.Q",Data!$A$3:$EX$360,(V$3-1979)*4+V$1+2,FALSE)-VLOOKUP("FL223073045.Q",Data!$A$3:$EX$360,(V$3-1979)*4+V$1+2,FALSE)</f>
        <v>2443644</v>
      </c>
      <c r="W48" s="23">
        <f>VLOOKUP("FL214190005.Q",Data!$A$3:$EX$360,(W$3-1979)*4+W$1+2,FALSE)+VLOOKUP("FL224190043.Q",Data!$A$3:$EX$360,(W$3-1979)*4+W$1+2,FALSE)-VLOOKUP("FL213062003.Q",Data!$A$3:$EX$360,(W$3-1979)*4+W$1+2,FALSE)-VLOOKUP("FL223062043.Q",Data!$A$3:$EX$360,(W$3-1979)*4+W$1+2,FALSE)-VLOOKUP("FL223073045.Q",Data!$A$3:$EX$360,(W$3-1979)*4+W$1+2,FALSE)</f>
        <v>2548363</v>
      </c>
      <c r="X48" s="23">
        <f>VLOOKUP("FL214190005.Q",Data!$A$3:$EX$360,(X$3-1979)*4+X$1+2,FALSE)+VLOOKUP("FL224190043.Q",Data!$A$3:$EX$360,(X$3-1979)*4+X$1+2,FALSE)-VLOOKUP("FL213062003.Q",Data!$A$3:$EX$360,(X$3-1979)*4+X$1+2,FALSE)-VLOOKUP("FL223062043.Q",Data!$A$3:$EX$360,(X$3-1979)*4+X$1+2,FALSE)-VLOOKUP("FL223073045.Q",Data!$A$3:$EX$360,(X$3-1979)*4+X$1+2,FALSE)</f>
        <v>2618728</v>
      </c>
      <c r="Y48" s="23">
        <f>VLOOKUP("FL214190005.Q",Data!$A$3:$EX$360,(Y$3-1979)*4+Y$1+2,FALSE)+VLOOKUP("FL224190043.Q",Data!$A$3:$EX$360,(Y$3-1979)*4+Y$1+2,FALSE)-VLOOKUP("FL213062003.Q",Data!$A$3:$EX$360,(Y$3-1979)*4+Y$1+2,FALSE)-VLOOKUP("FL223062043.Q",Data!$A$3:$EX$360,(Y$3-1979)*4+Y$1+2,FALSE)-VLOOKUP("FL223073045.Q",Data!$A$3:$EX$360,(Y$3-1979)*4+Y$1+2,FALSE)</f>
        <v>2708878</v>
      </c>
      <c r="Z48" s="23">
        <f>VLOOKUP("FL214190005.Q",Data!$A$3:$EX$360,(Z$3-1979)*4+Z$1+2,FALSE)+VLOOKUP("FL224190043.Q",Data!$A$3:$EX$360,(Z$3-1979)*4+Z$1+2,FALSE)-VLOOKUP("FL213062003.Q",Data!$A$3:$EX$360,(Z$3-1979)*4+Z$1+2,FALSE)-VLOOKUP("FL223062043.Q",Data!$A$3:$EX$360,(Z$3-1979)*4+Z$1+2,FALSE)-VLOOKUP("FL223073045.Q",Data!$A$3:$EX$360,(Z$3-1979)*4+Z$1+2,FALSE)</f>
        <v>2829022</v>
      </c>
      <c r="AA48" s="23">
        <f>VLOOKUP("FL214190005.Q",Data!$A$3:$EX$360,(AA$3-1979)*4+AA$1+2,FALSE)+VLOOKUP("FL224190043.Q",Data!$A$3:$EX$360,(AA$3-1979)*4+AA$1+2,FALSE)-VLOOKUP("FL213062003.Q",Data!$A$3:$EX$360,(AA$3-1979)*4+AA$1+2,FALSE)-VLOOKUP("FL223062043.Q",Data!$A$3:$EX$360,(AA$3-1979)*4+AA$1+2,FALSE)-VLOOKUP("FL223073045.Q",Data!$A$3:$EX$360,(AA$3-1979)*4+AA$1+2,FALSE)</f>
        <v>3036757</v>
      </c>
      <c r="AB48" s="23">
        <f>VLOOKUP("FL214190005.Q",Data!$A$3:$EX$360,(AB$3-1979)*4+AB$1+2,FALSE)+VLOOKUP("FL224190043.Q",Data!$A$3:$EX$360,(AB$3-1979)*4+AB$1+2,FALSE)-VLOOKUP("FL213062003.Q",Data!$A$3:$EX$360,(AB$3-1979)*4+AB$1+2,FALSE)-VLOOKUP("FL223062043.Q",Data!$A$3:$EX$360,(AB$3-1979)*4+AB$1+2,FALSE)-VLOOKUP("FL223073045.Q",Data!$A$3:$EX$360,(AB$3-1979)*4+AB$1+2,FALSE)</f>
        <v>3246831</v>
      </c>
      <c r="AC48" s="23">
        <f>VLOOKUP("FL214190005.Q",Data!$A$3:$EX$360,(AC$3-1979)*4+AC$1+2,FALSE)+VLOOKUP("FL224190043.Q",Data!$A$3:$EX$360,(AC$3-1979)*4+AC$1+2,FALSE)-VLOOKUP("FL213062003.Q",Data!$A$3:$EX$360,(AC$3-1979)*4+AC$1+2,FALSE)-VLOOKUP("FL223062043.Q",Data!$A$3:$EX$360,(AC$3-1979)*4+AC$1+2,FALSE)-VLOOKUP("FL223073045.Q",Data!$A$3:$EX$360,(AC$3-1979)*4+AC$1+2,FALSE)</f>
        <v>3435439</v>
      </c>
      <c r="AD48" s="23">
        <f>VLOOKUP("FL214190005.Q",Data!$A$3:$EX$360,(AD$3-1979)*4+AD$1+2,FALSE)+VLOOKUP("FL224190043.Q",Data!$A$3:$EX$360,(AD$3-1979)*4+AD$1+2,FALSE)-VLOOKUP("FL213062003.Q",Data!$A$3:$EX$360,(AD$3-1979)*4+AD$1+2,FALSE)-VLOOKUP("FL223062043.Q",Data!$A$3:$EX$360,(AD$3-1979)*4+AD$1+2,FALSE)-VLOOKUP("FL223073045.Q",Data!$A$3:$EX$360,(AD$3-1979)*4+AD$1+2,FALSE)</f>
        <v>3699367</v>
      </c>
      <c r="AE48" s="23">
        <f>VLOOKUP("FL214190005.Q",Data!$A$3:$EX$360,(AE$3-1979)*4+AE$1+2,FALSE)+VLOOKUP("FL224190043.Q",Data!$A$3:$EX$360,(AE$3-1979)*4+AE$1+2,FALSE)-VLOOKUP("FL213062003.Q",Data!$A$3:$EX$360,(AE$3-1979)*4+AE$1+2,FALSE)-VLOOKUP("FL223062043.Q",Data!$A$3:$EX$360,(AE$3-1979)*4+AE$1+2,FALSE)-VLOOKUP("FL223073045.Q",Data!$A$3:$EX$360,(AE$3-1979)*4+AE$1+2,FALSE)</f>
        <v>4024818</v>
      </c>
      <c r="AF48" s="23">
        <f>VLOOKUP("FL214190005.Q",Data!$A$3:$EX$360,(AF$3-1979)*4+AF$1+2,FALSE)+VLOOKUP("FL224190043.Q",Data!$A$3:$EX$360,(AF$3-1979)*4+AF$1+2,FALSE)-VLOOKUP("FL213062003.Q",Data!$A$3:$EX$360,(AF$3-1979)*4+AF$1+2,FALSE)-VLOOKUP("FL223062043.Q",Data!$A$3:$EX$360,(AF$3-1979)*4+AF$1+2,FALSE)-VLOOKUP("FL223073045.Q",Data!$A$3:$EX$360,(AF$3-1979)*4+AF$1+2,FALSE)</f>
        <v>4387130</v>
      </c>
      <c r="AG48" s="23">
        <f>VLOOKUP("FL214190005.Q",Data!$A$3:$EX$360,(AG$3-1979)*4+AG$1+2,FALSE)+VLOOKUP("FL224190043.Q",Data!$A$3:$EX$360,(AG$3-1979)*4+AG$1+2,FALSE)-VLOOKUP("FL213062003.Q",Data!$A$3:$EX$360,(AG$3-1979)*4+AG$1+2,FALSE)-VLOOKUP("FL223062043.Q",Data!$A$3:$EX$360,(AG$3-1979)*4+AG$1+2,FALSE)-VLOOKUP("FL223073045.Q",Data!$A$3:$EX$360,(AG$3-1979)*4+AG$1+2,FALSE)</f>
        <v>5568779</v>
      </c>
      <c r="AH48" s="23">
        <f>VLOOKUP("FL214190005.Q",Data!$A$3:$EX$360,(AH$3-1979)*4+AH$1+2,FALSE)+VLOOKUP("FL224190043.Q",Data!$A$3:$EX$360,(AH$3-1979)*4+AH$1+2,FALSE)-VLOOKUP("FL213062003.Q",Data!$A$3:$EX$360,(AH$3-1979)*4+AH$1+2,FALSE)-VLOOKUP("FL223062043.Q",Data!$A$3:$EX$360,(AH$3-1979)*4+AH$1+2,FALSE)-VLOOKUP("FL223073045.Q",Data!$A$3:$EX$360,(AH$3-1979)*4+AH$1+2,FALSE)</f>
        <v>6084031</v>
      </c>
      <c r="AI48" s="23">
        <f>VLOOKUP("FL214190005.Q",Data!$A$3:$EX$360,(AI$3-1979)*4+AI$1+2,FALSE)+VLOOKUP("FL224190043.Q",Data!$A$3:$EX$360,(AI$3-1979)*4+AI$1+2,FALSE)-VLOOKUP("FL213062003.Q",Data!$A$3:$EX$360,(AI$3-1979)*4+AI$1+2,FALSE)-VLOOKUP("FL223062043.Q",Data!$A$3:$EX$360,(AI$3-1979)*4+AI$1+2,FALSE)-VLOOKUP("FL223073045.Q",Data!$A$3:$EX$360,(AI$3-1979)*4+AI$1+2,FALSE)</f>
        <v>6455424</v>
      </c>
      <c r="AJ48" s="23">
        <f>VLOOKUP("FL214190005.Q",Data!$A$3:$EX$360,(AJ$3-1979)*4+AJ$1+2,FALSE)+VLOOKUP("FL224190043.Q",Data!$A$3:$EX$360,(AJ$3-1979)*4+AJ$1+2,FALSE)-VLOOKUP("FL213062003.Q",Data!$A$3:$EX$360,(AJ$3-1979)*4+AJ$1+2,FALSE)-VLOOKUP("FL223062043.Q",Data!$A$3:$EX$360,(AJ$3-1979)*4+AJ$1+2,FALSE)-VLOOKUP("FL223073045.Q",Data!$A$3:$EX$360,(AJ$3-1979)*4+AJ$1+2,FALSE)</f>
        <v>6891959</v>
      </c>
      <c r="AK48" s="23">
        <f>VLOOKUP("FL214190005.Q",Data!$A$3:$EX$360,(AK$3-1979)*4+AK$1+2,FALSE)+VLOOKUP("FL224190043.Q",Data!$A$3:$EX$360,(AK$3-1979)*4+AK$1+2,FALSE)-VLOOKUP("FL213062003.Q",Data!$A$3:$EX$360,(AK$3-1979)*4+AK$1+2,FALSE)-VLOOKUP("FL223062043.Q",Data!$A$3:$EX$360,(AK$3-1979)*4+AK$1+2,FALSE)-VLOOKUP("FL223073045.Q",Data!$A$3:$EX$360,(AK$3-1979)*4+AK$1+2,FALSE)</f>
        <v>7213513</v>
      </c>
      <c r="AL48" s="23">
        <f>VLOOKUP("FL214190005.Q",Data!$A$3:$EX$360,(AL$3-1979)*4+AL$1+2,FALSE)+VLOOKUP("FL224190043.Q",Data!$A$3:$EX$360,(AL$3-1979)*4+AL$1+2,FALSE)-VLOOKUP("FL213062003.Q",Data!$A$3:$EX$360,(AL$3-1979)*4+AL$1+2,FALSE)-VLOOKUP("FL223062043.Q",Data!$A$3:$EX$360,(AL$3-1979)*4+AL$1+2,FALSE)-VLOOKUP("FL223073045.Q",Data!$A$3:$EX$360,(AL$3-1979)*4+AL$1+2,FALSE)</f>
        <v>7500948</v>
      </c>
      <c r="AM48" s="23">
        <f>VLOOKUP("FL214190005.Q",Data!$A$3:$EX$360,(AM$3-1979)*4+AM$1+2,FALSE)+VLOOKUP("FL224190043.Q",Data!$A$3:$EX$360,(AM$3-1979)*4+AM$1+2,FALSE)-VLOOKUP("FL213062003.Q",Data!$A$3:$EX$360,(AM$3-1979)*4+AM$1+2,FALSE)-VLOOKUP("FL223062043.Q",Data!$A$3:$EX$360,(AM$3-1979)*4+AM$1+2,FALSE)-VLOOKUP("FL223073045.Q",Data!$A$3:$EX$360,(AM$3-1979)*4+AM$1+2,FALSE)</f>
        <v>7936553</v>
      </c>
      <c r="AN48" s="23">
        <f>VLOOKUP("FL214190005.Q",Data!$A$3:$EX$360,(AN$3-1979)*4+AN$1+2,FALSE)+VLOOKUP("FL224190043.Q",Data!$A$3:$EX$360,(AN$3-1979)*4+AN$1+2,FALSE)-VLOOKUP("FL213062003.Q",Data!$A$3:$EX$360,(AN$3-1979)*4+AN$1+2,FALSE)-VLOOKUP("FL223062043.Q",Data!$A$3:$EX$360,(AN$3-1979)*4+AN$1+2,FALSE)-VLOOKUP("FL223073045.Q",Data!$A$3:$EX$360,(AN$3-1979)*4+AN$1+2,FALSE)</f>
        <v>8297546</v>
      </c>
      <c r="AO48" s="23">
        <f>VLOOKUP("FL214190005.Q",Data!$A$3:$EX$360,(AO$3-1979)*4+AO$1+2,FALSE)+VLOOKUP("FL224190043.Q",Data!$A$3:$EX$360,(AO$3-1979)*4+AO$1+2,FALSE)-VLOOKUP("FL213062003.Q",Data!$A$3:$EX$360,(AO$3-1979)*4+AO$1+2,FALSE)-VLOOKUP("FL223062043.Q",Data!$A$3:$EX$360,(AO$3-1979)*4+AO$1+2,FALSE)-VLOOKUP("FL223073045.Q",Data!$A$3:$EX$360,(AO$3-1979)*4+AO$1+2,FALSE)</f>
        <v>8541978</v>
      </c>
      <c r="AP48" s="23">
        <f>VLOOKUP("FL214190005.Q",Data!$A$3:$EX$360,(AP$3-1979)*4+AP$1+2,FALSE)+VLOOKUP("FL224190043.Q",Data!$A$3:$EX$360,(AP$3-1979)*4+AP$1+2,FALSE)-VLOOKUP("FL213062003.Q",Data!$A$3:$EX$360,(AP$3-1979)*4+AP$1+2,FALSE)-VLOOKUP("FL223062043.Q",Data!$A$3:$EX$360,(AP$3-1979)*4+AP$1+2,FALSE)-VLOOKUP("FL223073045.Q",Data!$A$3:$EX$360,(AP$3-1979)*4+AP$1+2,FALSE)</f>
        <v>8745808</v>
      </c>
      <c r="AQ48" s="23">
        <f>VLOOKUP("FL214190005.Q",Data!$A$3:$EX$360,(AQ$3-1979)*4+AQ$1+2,FALSE)+VLOOKUP("FL224190043.Q",Data!$A$3:$EX$360,(AQ$3-1979)*4+AQ$1+2,FALSE)-VLOOKUP("FL213062003.Q",Data!$A$3:$EX$360,(AQ$3-1979)*4+AQ$1+2,FALSE)-VLOOKUP("FL223062043.Q",Data!$A$3:$EX$360,(AQ$3-1979)*4+AQ$1+2,FALSE)-VLOOKUP("FL223073045.Q",Data!$A$3:$EX$360,(AQ$3-1979)*4+AQ$1+2,FALSE)</f>
        <v>8948111</v>
      </c>
      <c r="AR48" s="23">
        <f>VLOOKUP("FL214190005.Q",Data!$A$3:$EX$360,(AR$3-1979)*4+AR$1+2,FALSE)+VLOOKUP("FL224190043.Q",Data!$A$3:$EX$360,(AR$3-1979)*4+AR$1+2,FALSE)-VLOOKUP("FL213062003.Q",Data!$A$3:$EX$360,(AR$3-1979)*4+AR$1+2,FALSE)-VLOOKUP("FL223062043.Q",Data!$A$3:$EX$360,(AR$3-1979)*4+AR$1+2,FALSE)-VLOOKUP("FL223073045.Q",Data!$A$3:$EX$360,(AR$3-1979)*4+AR$1+2,FALSE)</f>
        <v>9246054</v>
      </c>
      <c r="AS48" s="23">
        <f>VLOOKUP("FL214190005.Q",Data!$A$3:$EX$360,(AS$3-1979)*4+AS$1+2,FALSE)+VLOOKUP("FL224190043.Q",Data!$A$3:$EX$360,(AS$3-1979)*4+AS$1+2,FALSE)-VLOOKUP("FL213062003.Q",Data!$A$3:$EX$360,(AS$3-1979)*4+AS$1+2,FALSE)-VLOOKUP("FL223062043.Q",Data!$A$3:$EX$360,(AS$3-1979)*4+AS$1+2,FALSE)-VLOOKUP("FL223073045.Q",Data!$A$3:$EX$360,(AS$3-1979)*4+AS$1+2,FALSE)</f>
        <v>9570992</v>
      </c>
    </row>
    <row r="49" spans="3:45">
      <c r="C49" s="4" t="s">
        <v>738</v>
      </c>
      <c r="D49" s="4" t="s">
        <v>736</v>
      </c>
      <c r="E49" s="4" t="str">
        <f>F40</f>
        <v>LIABILITIES &amp; NET WORTH</v>
      </c>
      <c r="F49" s="21" t="s">
        <v>3</v>
      </c>
      <c r="G49" s="22" t="s">
        <v>261</v>
      </c>
      <c r="H49" s="23">
        <f t="shared" ref="H49:AS49" si="2">H38-H48</f>
        <v>1036317</v>
      </c>
      <c r="I49" s="23">
        <f t="shared" si="2"/>
        <v>1230250</v>
      </c>
      <c r="J49" s="23">
        <f t="shared" si="2"/>
        <v>1440466</v>
      </c>
      <c r="K49" s="23">
        <f t="shared" si="2"/>
        <v>1548496</v>
      </c>
      <c r="L49" s="23">
        <f t="shared" si="2"/>
        <v>1600830</v>
      </c>
      <c r="M49" s="23">
        <f t="shared" si="2"/>
        <v>1636347</v>
      </c>
      <c r="N49" s="23">
        <f t="shared" si="2"/>
        <v>1738722</v>
      </c>
      <c r="O49" s="23">
        <f t="shared" si="2"/>
        <v>1876324</v>
      </c>
      <c r="P49" s="23">
        <f t="shared" si="2"/>
        <v>2049703</v>
      </c>
      <c r="Q49" s="23">
        <f t="shared" si="2"/>
        <v>2128888</v>
      </c>
      <c r="R49" s="23">
        <f t="shared" si="2"/>
        <v>2242506</v>
      </c>
      <c r="S49" s="23">
        <f t="shared" si="2"/>
        <v>2340565</v>
      </c>
      <c r="T49" s="23">
        <f t="shared" si="2"/>
        <v>2400720</v>
      </c>
      <c r="U49" s="23">
        <f t="shared" si="2"/>
        <v>2389725</v>
      </c>
      <c r="V49" s="23">
        <f t="shared" si="2"/>
        <v>2448754</v>
      </c>
      <c r="W49" s="23">
        <f t="shared" si="2"/>
        <v>2546239</v>
      </c>
      <c r="X49" s="23">
        <f t="shared" si="2"/>
        <v>2866239</v>
      </c>
      <c r="Y49" s="23">
        <f t="shared" si="2"/>
        <v>3147286</v>
      </c>
      <c r="Z49" s="23">
        <f t="shared" si="2"/>
        <v>3537755</v>
      </c>
      <c r="AA49" s="23">
        <f t="shared" si="2"/>
        <v>3956583</v>
      </c>
      <c r="AB49" s="23">
        <f t="shared" si="2"/>
        <v>4368515</v>
      </c>
      <c r="AC49" s="23">
        <f t="shared" si="2"/>
        <v>4743561</v>
      </c>
      <c r="AD49" s="23">
        <f t="shared" si="2"/>
        <v>4701847</v>
      </c>
      <c r="AE49" s="23">
        <f t="shared" si="2"/>
        <v>4534487</v>
      </c>
      <c r="AF49" s="23">
        <f t="shared" si="2"/>
        <v>4434856</v>
      </c>
      <c r="AG49" s="23">
        <f t="shared" si="2"/>
        <v>4070659</v>
      </c>
      <c r="AH49" s="23">
        <f t="shared" si="2"/>
        <v>4583099</v>
      </c>
      <c r="AI49" s="23">
        <f t="shared" si="2"/>
        <v>5348558</v>
      </c>
      <c r="AJ49" s="23">
        <f t="shared" si="2"/>
        <v>6355435</v>
      </c>
      <c r="AK49" s="23">
        <f t="shared" si="2"/>
        <v>6365937</v>
      </c>
      <c r="AL49" s="23">
        <f t="shared" si="2"/>
        <v>5660463</v>
      </c>
      <c r="AM49" s="23">
        <f t="shared" si="2"/>
        <v>5630704</v>
      </c>
      <c r="AN49" s="23">
        <f t="shared" si="2"/>
        <v>6108724</v>
      </c>
      <c r="AO49" s="23">
        <f t="shared" si="2"/>
        <v>6334823</v>
      </c>
      <c r="AP49" s="23">
        <f t="shared" si="2"/>
        <v>6728357</v>
      </c>
      <c r="AQ49" s="23">
        <f t="shared" si="2"/>
        <v>7291126</v>
      </c>
      <c r="AR49" s="23">
        <f t="shared" si="2"/>
        <v>7430291</v>
      </c>
      <c r="AS49" s="23">
        <f t="shared" si="2"/>
        <v>7361169</v>
      </c>
    </row>
    <row r="50" spans="3:45">
      <c r="D50" s="4" t="s">
        <v>737</v>
      </c>
      <c r="E50" s="4" t="str">
        <f>F40</f>
        <v>LIABILITIES &amp; NET WORTH</v>
      </c>
      <c r="F50" s="12" t="s">
        <v>649</v>
      </c>
      <c r="G50" s="13"/>
      <c r="H50" s="14"/>
      <c r="I50" s="14">
        <f t="shared" ref="I50:AS50" si="3">I49+I48</f>
        <v>1879751</v>
      </c>
      <c r="J50" s="14">
        <f t="shared" si="3"/>
        <v>2143441</v>
      </c>
      <c r="K50" s="14">
        <f t="shared" si="3"/>
        <v>2330394</v>
      </c>
      <c r="L50" s="14">
        <f t="shared" si="3"/>
        <v>2471510</v>
      </c>
      <c r="M50" s="14">
        <f t="shared" si="3"/>
        <v>2595554</v>
      </c>
      <c r="N50" s="14">
        <f t="shared" si="3"/>
        <v>2820798</v>
      </c>
      <c r="O50" s="14">
        <f t="shared" si="3"/>
        <v>3156784</v>
      </c>
      <c r="P50" s="14">
        <f t="shared" si="3"/>
        <v>3471464</v>
      </c>
      <c r="Q50" s="14">
        <f t="shared" si="3"/>
        <v>3671183</v>
      </c>
      <c r="R50" s="14">
        <f t="shared" si="3"/>
        <v>3934217</v>
      </c>
      <c r="S50" s="14">
        <f t="shared" si="3"/>
        <v>4209737</v>
      </c>
      <c r="T50" s="14">
        <f t="shared" si="3"/>
        <v>4404309</v>
      </c>
      <c r="U50" s="14">
        <f t="shared" si="3"/>
        <v>4622970</v>
      </c>
      <c r="V50" s="14">
        <f t="shared" si="3"/>
        <v>4892398</v>
      </c>
      <c r="W50" s="14">
        <f t="shared" si="3"/>
        <v>5094602</v>
      </c>
      <c r="X50" s="14">
        <f t="shared" si="3"/>
        <v>5484967</v>
      </c>
      <c r="Y50" s="14">
        <f t="shared" si="3"/>
        <v>5856164</v>
      </c>
      <c r="Z50" s="14">
        <f t="shared" si="3"/>
        <v>6366777</v>
      </c>
      <c r="AA50" s="14">
        <f t="shared" si="3"/>
        <v>6993340</v>
      </c>
      <c r="AB50" s="14">
        <f t="shared" si="3"/>
        <v>7615346</v>
      </c>
      <c r="AC50" s="14">
        <f t="shared" si="3"/>
        <v>8179000</v>
      </c>
      <c r="AD50" s="14">
        <f t="shared" si="3"/>
        <v>8401214</v>
      </c>
      <c r="AE50" s="14">
        <f t="shared" si="3"/>
        <v>8559305</v>
      </c>
      <c r="AF50" s="14">
        <f t="shared" si="3"/>
        <v>8821986</v>
      </c>
      <c r="AG50" s="14">
        <f t="shared" si="3"/>
        <v>9639438</v>
      </c>
      <c r="AH50" s="14">
        <f t="shared" si="3"/>
        <v>10667130</v>
      </c>
      <c r="AI50" s="14">
        <f t="shared" si="3"/>
        <v>11803982</v>
      </c>
      <c r="AJ50" s="14">
        <f t="shared" si="3"/>
        <v>13247394</v>
      </c>
      <c r="AK50" s="14">
        <f t="shared" si="3"/>
        <v>13579450</v>
      </c>
      <c r="AL50" s="14">
        <f t="shared" si="3"/>
        <v>13161411</v>
      </c>
      <c r="AM50" s="14">
        <f t="shared" si="3"/>
        <v>13567257</v>
      </c>
      <c r="AN50" s="14">
        <f t="shared" si="3"/>
        <v>14406270</v>
      </c>
      <c r="AO50" s="14">
        <f t="shared" si="3"/>
        <v>14876801</v>
      </c>
      <c r="AP50" s="14">
        <f t="shared" si="3"/>
        <v>15474165</v>
      </c>
      <c r="AQ50" s="14">
        <f t="shared" si="3"/>
        <v>16239237</v>
      </c>
      <c r="AR50" s="14">
        <f t="shared" si="3"/>
        <v>16676345</v>
      </c>
      <c r="AS50" s="14">
        <f t="shared" si="3"/>
        <v>16932161</v>
      </c>
    </row>
    <row r="51" spans="3:45">
      <c r="C51" s="4" t="s">
        <v>740</v>
      </c>
      <c r="D51" s="4" t="s">
        <v>735</v>
      </c>
      <c r="F51" s="5" t="s">
        <v>254</v>
      </c>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row>
    <row r="52" spans="3:45">
      <c r="D52" s="4" t="s">
        <v>736</v>
      </c>
      <c r="E52" s="4" t="str">
        <f>F51</f>
        <v>Memo:</v>
      </c>
      <c r="F52" s="4" t="s">
        <v>632</v>
      </c>
      <c r="H52" s="4">
        <f t="shared" ref="H52:AS52" si="4">H7+H9+H11+H13+H15+H17+H19+H21+H26+H28+H30+H32</f>
        <v>158134</v>
      </c>
      <c r="I52" s="11">
        <f t="shared" si="4"/>
        <v>178857</v>
      </c>
      <c r="J52" s="11">
        <f t="shared" si="4"/>
        <v>204954</v>
      </c>
      <c r="K52" s="11">
        <f t="shared" si="4"/>
        <v>227660</v>
      </c>
      <c r="L52" s="11">
        <f t="shared" si="4"/>
        <v>287693</v>
      </c>
      <c r="M52" s="11">
        <f t="shared" si="4"/>
        <v>316639</v>
      </c>
      <c r="N52" s="11">
        <f t="shared" si="4"/>
        <v>370163</v>
      </c>
      <c r="O52" s="11">
        <f t="shared" si="4"/>
        <v>444113</v>
      </c>
      <c r="P52" s="11">
        <f t="shared" si="4"/>
        <v>542624</v>
      </c>
      <c r="Q52" s="11">
        <f t="shared" si="4"/>
        <v>570879</v>
      </c>
      <c r="R52" s="11">
        <f t="shared" si="4"/>
        <v>659160</v>
      </c>
      <c r="S52" s="11">
        <f t="shared" si="4"/>
        <v>729467</v>
      </c>
      <c r="T52" s="11">
        <f t="shared" si="4"/>
        <v>790299</v>
      </c>
      <c r="U52" s="11">
        <f t="shared" si="4"/>
        <v>867259</v>
      </c>
      <c r="V52" s="11">
        <f t="shared" si="4"/>
        <v>985687</v>
      </c>
      <c r="W52" s="11">
        <f t="shared" si="4"/>
        <v>1038414</v>
      </c>
      <c r="X52" s="11">
        <f t="shared" si="4"/>
        <v>1216378</v>
      </c>
      <c r="Y52" s="11">
        <f t="shared" si="4"/>
        <v>1417344</v>
      </c>
      <c r="Z52" s="11">
        <f t="shared" si="4"/>
        <v>1666891</v>
      </c>
      <c r="AA52" s="11">
        <f t="shared" si="4"/>
        <v>1961962</v>
      </c>
      <c r="AB52" s="11">
        <f t="shared" si="4"/>
        <v>2191865</v>
      </c>
      <c r="AC52" s="11">
        <f t="shared" si="4"/>
        <v>2365418</v>
      </c>
      <c r="AD52" s="11">
        <f t="shared" si="4"/>
        <v>2252120</v>
      </c>
      <c r="AE52" s="11">
        <f t="shared" si="4"/>
        <v>2113786</v>
      </c>
      <c r="AF52" s="11">
        <f t="shared" si="4"/>
        <v>2061814</v>
      </c>
      <c r="AG52" s="11">
        <f t="shared" si="4"/>
        <v>2420490</v>
      </c>
      <c r="AH52" s="11">
        <f t="shared" si="4"/>
        <v>2592754</v>
      </c>
      <c r="AI52" s="11">
        <f t="shared" si="4"/>
        <v>2843331</v>
      </c>
      <c r="AJ52" s="11">
        <f t="shared" si="4"/>
        <v>3199602</v>
      </c>
      <c r="AK52" s="11">
        <f t="shared" si="4"/>
        <v>3020405</v>
      </c>
      <c r="AL52" s="11">
        <f t="shared" si="4"/>
        <v>2306243</v>
      </c>
      <c r="AM52" s="11">
        <f t="shared" si="4"/>
        <v>2526892</v>
      </c>
      <c r="AN52" s="11">
        <f t="shared" si="4"/>
        <v>2889689</v>
      </c>
      <c r="AO52" s="11">
        <f t="shared" si="4"/>
        <v>2830708</v>
      </c>
      <c r="AP52" s="11">
        <f t="shared" si="4"/>
        <v>3108753</v>
      </c>
      <c r="AQ52" s="11">
        <f t="shared" si="4"/>
        <v>3478466</v>
      </c>
      <c r="AR52" s="11">
        <f t="shared" si="4"/>
        <v>3616402</v>
      </c>
      <c r="AS52" s="11">
        <f t="shared" si="4"/>
        <v>3561700</v>
      </c>
    </row>
    <row r="53" spans="3:45">
      <c r="D53" s="4" t="s">
        <v>736</v>
      </c>
      <c r="E53" s="4" t="str">
        <f>F51</f>
        <v>Memo:</v>
      </c>
      <c r="F53" s="4" t="s">
        <v>303</v>
      </c>
      <c r="G53" s="4" t="s">
        <v>306</v>
      </c>
      <c r="H53" s="4">
        <f>VLOOKUP($G53,Data!$A$3:$EX$360,(H$3-1979)*4+H$1+2,FALSE)</f>
        <v>248963</v>
      </c>
      <c r="I53" s="11">
        <f>VLOOKUP($G53,Data!$A$3:$EX$360,(I$3-1979)*4+I$1+2,FALSE)</f>
        <v>269826</v>
      </c>
      <c r="J53" s="11">
        <f>VLOOKUP($G53,Data!$A$3:$EX$360,(J$3-1979)*4+J$1+2,FALSE)</f>
        <v>293701</v>
      </c>
      <c r="K53" s="11">
        <f>VLOOKUP($G53,Data!$A$3:$EX$360,(K$3-1979)*4+K$1+2,FALSE)</f>
        <v>329613</v>
      </c>
      <c r="L53" s="11">
        <f>VLOOKUP($G53,Data!$A$3:$EX$360,(L$3-1979)*4+L$1+2,FALSE)</f>
        <v>364024</v>
      </c>
      <c r="M53" s="11">
        <f>VLOOKUP($G53,Data!$A$3:$EX$360,(M$3-1979)*4+M$1+2,FALSE)</f>
        <v>396771</v>
      </c>
      <c r="N53" s="11">
        <f>VLOOKUP($G53,Data!$A$3:$EX$360,(N$3-1979)*4+N$1+2,FALSE)</f>
        <v>434165</v>
      </c>
      <c r="O53" s="11">
        <f>VLOOKUP($G53,Data!$A$3:$EX$360,(O$3-1979)*4+O$1+2,FALSE)</f>
        <v>477709</v>
      </c>
      <c r="P53" s="11">
        <f>VLOOKUP($G53,Data!$A$3:$EX$360,(P$3-1979)*4+P$1+2,FALSE)</f>
        <v>524134</v>
      </c>
      <c r="Q53" s="11">
        <f>VLOOKUP($G53,Data!$A$3:$EX$360,(Q$3-1979)*4+Q$1+2,FALSE)</f>
        <v>568576</v>
      </c>
      <c r="R53" s="11">
        <f>VLOOKUP($G53,Data!$A$3:$EX$360,(R$3-1979)*4+R$1+2,FALSE)</f>
        <v>659011</v>
      </c>
      <c r="S53" s="11">
        <f>VLOOKUP($G53,Data!$A$3:$EX$360,(S$3-1979)*4+S$1+2,FALSE)</f>
        <v>763938</v>
      </c>
      <c r="T53" s="11">
        <f>VLOOKUP($G53,Data!$A$3:$EX$360,(T$3-1979)*4+T$1+2,FALSE)</f>
        <v>837104</v>
      </c>
      <c r="U53" s="11">
        <f>VLOOKUP($G53,Data!$A$3:$EX$360,(U$3-1979)*4+U$1+2,FALSE)</f>
        <v>980448</v>
      </c>
      <c r="V53" s="11">
        <f>VLOOKUP($G53,Data!$A$3:$EX$360,(V$3-1979)*4+V$1+2,FALSE)</f>
        <v>1127330</v>
      </c>
      <c r="W53" s="11">
        <f>VLOOKUP($G53,Data!$A$3:$EX$360,(W$3-1979)*4+W$1+2,FALSE)</f>
        <v>1216727</v>
      </c>
      <c r="X53" s="11">
        <f>VLOOKUP($G53,Data!$A$3:$EX$360,(X$3-1979)*4+X$1+2,FALSE)</f>
        <v>1323228</v>
      </c>
      <c r="Y53" s="11">
        <f>VLOOKUP($G53,Data!$A$3:$EX$360,(Y$3-1979)*4+Y$1+2,FALSE)</f>
        <v>1432608</v>
      </c>
      <c r="Z53" s="11">
        <f>VLOOKUP($G53,Data!$A$3:$EX$360,(Z$3-1979)*4+Z$1+2,FALSE)</f>
        <v>1531187</v>
      </c>
      <c r="AA53" s="11">
        <f>VLOOKUP($G53,Data!$A$3:$EX$360,(AA$3-1979)*4+AA$1+2,FALSE)</f>
        <v>1643531</v>
      </c>
      <c r="AB53" s="11">
        <f>VLOOKUP($G53,Data!$A$3:$EX$360,(AB$3-1979)*4+AB$1+2,FALSE)</f>
        <v>1778808</v>
      </c>
      <c r="AC53" s="11">
        <f>VLOOKUP($G53,Data!$A$3:$EX$360,(AC$3-1979)*4+AC$1+2,FALSE)</f>
        <v>1927310</v>
      </c>
      <c r="AD53" s="11">
        <f>VLOOKUP($G53,Data!$A$3:$EX$360,(AD$3-1979)*4+AD$1+2,FALSE)</f>
        <v>2096171</v>
      </c>
      <c r="AE53" s="11">
        <f>VLOOKUP($G53,Data!$A$3:$EX$360,(AE$3-1979)*4+AE$1+2,FALSE)</f>
        <v>2277113</v>
      </c>
      <c r="AF53" s="11">
        <f>VLOOKUP($G53,Data!$A$3:$EX$360,(AF$3-1979)*4+AF$1+2,FALSE)</f>
        <v>2456972</v>
      </c>
      <c r="AG53" s="11">
        <f>VLOOKUP($G53,Data!$A$3:$EX$360,(AG$3-1979)*4+AG$1+2,FALSE)</f>
        <v>2743713</v>
      </c>
      <c r="AH53" s="11">
        <f>VLOOKUP($G53,Data!$A$3:$EX$360,(AH$3-1979)*4+AH$1+2,FALSE)</f>
        <v>3039339</v>
      </c>
      <c r="AI53" s="11">
        <f>VLOOKUP($G53,Data!$A$3:$EX$360,(AI$3-1979)*4+AI$1+2,FALSE)</f>
        <v>3271533</v>
      </c>
      <c r="AJ53" s="11">
        <f>VLOOKUP($G53,Data!$A$3:$EX$360,(AJ$3-1979)*4+AJ$1+2,FALSE)</f>
        <v>3495469</v>
      </c>
      <c r="AK53" s="11">
        <f>VLOOKUP($G53,Data!$A$3:$EX$360,(AK$3-1979)*4+AK$1+2,FALSE)</f>
        <v>3692371</v>
      </c>
      <c r="AL53" s="11">
        <f>VLOOKUP($G53,Data!$A$3:$EX$360,(AL$3-1979)*4+AL$1+2,FALSE)</f>
        <v>3877538</v>
      </c>
      <c r="AM53" s="11">
        <f>VLOOKUP($G53,Data!$A$3:$EX$360,(AM$3-1979)*4+AM$1+2,FALSE)</f>
        <v>4183498</v>
      </c>
      <c r="AN53" s="11">
        <f>VLOOKUP($G53,Data!$A$3:$EX$360,(AN$3-1979)*4+AN$1+2,FALSE)</f>
        <v>4506298</v>
      </c>
      <c r="AO53" s="11">
        <f>VLOOKUP($G53,Data!$A$3:$EX$360,(AO$3-1979)*4+AO$1+2,FALSE)</f>
        <v>4696676</v>
      </c>
      <c r="AP53" s="11">
        <f>VLOOKUP($G53,Data!$A$3:$EX$360,(AP$3-1979)*4+AP$1+2,FALSE)</f>
        <v>4887905</v>
      </c>
      <c r="AQ53" s="11">
        <f>VLOOKUP($G53,Data!$A$3:$EX$360,(AQ$3-1979)*4+AQ$1+2,FALSE)</f>
        <v>5109471</v>
      </c>
      <c r="AR53" s="11">
        <f>VLOOKUP($G53,Data!$A$3:$EX$360,(AR$3-1979)*4+AR$1+2,FALSE)</f>
        <v>5362924</v>
      </c>
      <c r="AS53" s="11">
        <f>VLOOKUP($G53,Data!$A$3:$EX$360,(AS$3-1979)*4+AS$1+2,FALSE)</f>
        <v>5629838</v>
      </c>
    </row>
    <row r="54" spans="3:45">
      <c r="D54" s="4" t="s">
        <v>736</v>
      </c>
      <c r="E54" s="4" t="str">
        <f>F51</f>
        <v>Memo:</v>
      </c>
      <c r="F54" s="4" t="s">
        <v>265</v>
      </c>
      <c r="H54" s="4">
        <f t="shared" ref="H54:AS54" si="5">H49-(H52-H53)</f>
        <v>1127146</v>
      </c>
      <c r="I54" s="11">
        <f t="shared" si="5"/>
        <v>1321219</v>
      </c>
      <c r="J54" s="11">
        <f t="shared" si="5"/>
        <v>1529213</v>
      </c>
      <c r="K54" s="11">
        <f t="shared" si="5"/>
        <v>1650449</v>
      </c>
      <c r="L54" s="11">
        <f t="shared" si="5"/>
        <v>1677161</v>
      </c>
      <c r="M54" s="11">
        <f t="shared" si="5"/>
        <v>1716479</v>
      </c>
      <c r="N54" s="11">
        <f t="shared" si="5"/>
        <v>1802724</v>
      </c>
      <c r="O54" s="11">
        <f t="shared" si="5"/>
        <v>1909920</v>
      </c>
      <c r="P54" s="11">
        <f t="shared" si="5"/>
        <v>2031213</v>
      </c>
      <c r="Q54" s="11">
        <f t="shared" si="5"/>
        <v>2126585</v>
      </c>
      <c r="R54" s="11">
        <f t="shared" si="5"/>
        <v>2242357</v>
      </c>
      <c r="S54" s="11">
        <f t="shared" si="5"/>
        <v>2375036</v>
      </c>
      <c r="T54" s="11">
        <f t="shared" si="5"/>
        <v>2447525</v>
      </c>
      <c r="U54" s="11">
        <f t="shared" si="5"/>
        <v>2502914</v>
      </c>
      <c r="V54" s="11">
        <f t="shared" si="5"/>
        <v>2590397</v>
      </c>
      <c r="W54" s="11">
        <f t="shared" si="5"/>
        <v>2724552</v>
      </c>
      <c r="X54" s="11">
        <f t="shared" si="5"/>
        <v>2973089</v>
      </c>
      <c r="Y54" s="11">
        <f t="shared" si="5"/>
        <v>3162550</v>
      </c>
      <c r="Z54" s="11">
        <f t="shared" si="5"/>
        <v>3402051</v>
      </c>
      <c r="AA54" s="11">
        <f t="shared" si="5"/>
        <v>3638152</v>
      </c>
      <c r="AB54" s="11">
        <f t="shared" si="5"/>
        <v>3955458</v>
      </c>
      <c r="AC54" s="11">
        <f t="shared" si="5"/>
        <v>4305453</v>
      </c>
      <c r="AD54" s="11">
        <f t="shared" si="5"/>
        <v>4545898</v>
      </c>
      <c r="AE54" s="11">
        <f t="shared" si="5"/>
        <v>4697814</v>
      </c>
      <c r="AF54" s="11">
        <f t="shared" si="5"/>
        <v>4830014</v>
      </c>
      <c r="AG54" s="11">
        <f t="shared" si="5"/>
        <v>4393882</v>
      </c>
      <c r="AH54" s="11">
        <f t="shared" si="5"/>
        <v>5029684</v>
      </c>
      <c r="AI54" s="11">
        <f t="shared" si="5"/>
        <v>5776760</v>
      </c>
      <c r="AJ54" s="11">
        <f t="shared" si="5"/>
        <v>6651302</v>
      </c>
      <c r="AK54" s="11">
        <f t="shared" si="5"/>
        <v>7037903</v>
      </c>
      <c r="AL54" s="11">
        <f t="shared" si="5"/>
        <v>7231758</v>
      </c>
      <c r="AM54" s="11">
        <f t="shared" si="5"/>
        <v>7287310</v>
      </c>
      <c r="AN54" s="11">
        <f t="shared" si="5"/>
        <v>7725333</v>
      </c>
      <c r="AO54" s="11">
        <f t="shared" si="5"/>
        <v>8200791</v>
      </c>
      <c r="AP54" s="11">
        <f t="shared" si="5"/>
        <v>8507509</v>
      </c>
      <c r="AQ54" s="11">
        <f t="shared" si="5"/>
        <v>8922131</v>
      </c>
      <c r="AR54" s="11">
        <f t="shared" si="5"/>
        <v>9176813</v>
      </c>
      <c r="AS54" s="11">
        <f t="shared" si="5"/>
        <v>9429307</v>
      </c>
    </row>
    <row r="55" spans="3:45">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row>
    <row r="56" spans="3:45">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row>
    <row r="57" spans="3:45">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f>AQ49-AQ52+AQ53</f>
        <v>8922131</v>
      </c>
      <c r="AR57" s="11">
        <f>AR49-AR52+AR53</f>
        <v>9176813</v>
      </c>
      <c r="AS57" s="11">
        <f>AS49-AS52+AS53</f>
        <v>9429307</v>
      </c>
    </row>
    <row r="58" spans="3:45">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row>
    <row r="59" spans="3:45">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row>
    <row r="60" spans="3:45">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3:45">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row>
    <row r="62" spans="3:45">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row>
    <row r="63" spans="3:45">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row>
    <row r="64" spans="3:45">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row>
    <row r="65" spans="9:4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row>
    <row r="66" spans="9:45">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9:45">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row>
    <row r="68" spans="9:45">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row>
    <row r="69" spans="9:45">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row>
    <row r="70" spans="9:45">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row>
    <row r="71" spans="9:45">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row>
    <row r="72" spans="9:45">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row>
    <row r="73" spans="9:45">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row>
  </sheetData>
  <mergeCells count="1">
    <mergeCell ref="I2:AS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tabSelected="1" topLeftCell="A9" workbookViewId="0">
      <selection activeCell="C37" sqref="C37"/>
    </sheetView>
  </sheetViews>
  <sheetFormatPr baseColWidth="10" defaultColWidth="9.1640625" defaultRowHeight="13" outlineLevelRow="3" outlineLevelCol="1" x14ac:dyDescent="0"/>
  <cols>
    <col min="1" max="5" width="9.1640625" style="4"/>
    <col min="6" max="6" width="44.1640625" style="4" customWidth="1"/>
    <col min="7" max="7" width="8.332031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 min="30" max="33" width="9.1640625" style="4" customWidth="1" outlineLevel="1"/>
    <col min="34" max="34" width="10.1640625" style="4" bestFit="1" customWidth="1"/>
    <col min="35" max="38" width="9.1640625" style="4" customWidth="1" outlineLevel="1"/>
    <col min="39" max="44" width="10.1640625" style="4" bestFit="1" customWidth="1"/>
    <col min="45" max="45" width="9.1640625" style="4" customWidth="1" outlineLevel="1"/>
    <col min="46" max="16384" width="9.1640625" style="4"/>
  </cols>
  <sheetData>
    <row r="1" spans="1:45">
      <c r="A1" s="4" t="s">
        <v>743</v>
      </c>
      <c r="B1" s="4" t="s">
        <v>742</v>
      </c>
      <c r="C1" s="4" t="s">
        <v>733</v>
      </c>
      <c r="D1" s="4" t="s">
        <v>732</v>
      </c>
      <c r="E1" s="4" t="s">
        <v>730</v>
      </c>
      <c r="F1" s="4" t="s">
        <v>731</v>
      </c>
      <c r="G1" s="4" t="s">
        <v>7</v>
      </c>
      <c r="H1" s="3">
        <v>4</v>
      </c>
      <c r="I1" s="4">
        <f>H1</f>
        <v>4</v>
      </c>
      <c r="J1" s="4">
        <f t="shared" ref="J1:AS1" si="0">I1</f>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c r="AO1" s="4">
        <f t="shared" si="0"/>
        <v>4</v>
      </c>
      <c r="AP1" s="4">
        <f t="shared" si="0"/>
        <v>4</v>
      </c>
      <c r="AQ1" s="4">
        <f t="shared" si="0"/>
        <v>4</v>
      </c>
      <c r="AR1" s="4">
        <f t="shared" si="0"/>
        <v>4</v>
      </c>
      <c r="AS1" s="4">
        <f t="shared" si="0"/>
        <v>4</v>
      </c>
    </row>
    <row r="2" spans="1:45">
      <c r="F2" s="2"/>
      <c r="G2" s="2"/>
      <c r="H2" s="2"/>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5"/>
    </row>
    <row r="5" spans="1:45">
      <c r="D5" s="4" t="s">
        <v>735</v>
      </c>
      <c r="F5" s="28" t="s">
        <v>745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c r="D6" s="4" t="s">
        <v>736</v>
      </c>
      <c r="E6" s="4" t="str">
        <f>F5</f>
        <v>ASSETS ($ millions)</v>
      </c>
      <c r="F6" s="6" t="s">
        <v>30</v>
      </c>
      <c r="G6" s="4" t="s">
        <v>194</v>
      </c>
      <c r="H6" s="4">
        <f>VLOOKUP($G6,Data!$A$3:$EX$360,(H$3-1979)*4+H$1+2,FALSE)</f>
        <v>506</v>
      </c>
      <c r="I6" s="11">
        <f>VLOOKUP($G6,Data!$A$3:$EX$360,(I$3-1979)*4+I$1+2,FALSE)</f>
        <v>533</v>
      </c>
      <c r="J6" s="11">
        <f>VLOOKUP($G6,Data!$A$3:$EX$360,(J$3-1979)*4+J$1+2,FALSE)</f>
        <v>710</v>
      </c>
      <c r="K6" s="11">
        <f>VLOOKUP($G6,Data!$A$3:$EX$360,(K$3-1979)*4+K$1+2,FALSE)</f>
        <v>560</v>
      </c>
      <c r="L6" s="11">
        <f>VLOOKUP($G6,Data!$A$3:$EX$360,(L$3-1979)*4+L$1+2,FALSE)</f>
        <v>765</v>
      </c>
      <c r="M6" s="11">
        <f>VLOOKUP($G6,Data!$A$3:$EX$360,(M$3-1979)*4+M$1+2,FALSE)</f>
        <v>1346</v>
      </c>
      <c r="N6" s="11">
        <f>VLOOKUP($G6,Data!$A$3:$EX$360,(N$3-1979)*4+N$1+2,FALSE)</f>
        <v>2129</v>
      </c>
      <c r="O6" s="11">
        <f>VLOOKUP($G6,Data!$A$3:$EX$360,(O$3-1979)*4+O$1+2,FALSE)</f>
        <v>3657</v>
      </c>
      <c r="P6" s="11">
        <f>VLOOKUP($G6,Data!$A$3:$EX$360,(P$3-1979)*4+P$1+2,FALSE)</f>
        <v>3587</v>
      </c>
      <c r="Q6" s="11">
        <f>VLOOKUP($G6,Data!$A$3:$EX$360,(Q$3-1979)*4+Q$1+2,FALSE)</f>
        <v>3556</v>
      </c>
      <c r="R6" s="11">
        <f>VLOOKUP($G6,Data!$A$3:$EX$360,(R$3-1979)*4+R$1+2,FALSE)</f>
        <v>2284</v>
      </c>
      <c r="S6" s="11">
        <f>VLOOKUP($G6,Data!$A$3:$EX$360,(S$3-1979)*4+S$1+2,FALSE)</f>
        <v>2109</v>
      </c>
      <c r="T6" s="11">
        <f>VLOOKUP($G6,Data!$A$3:$EX$360,(T$3-1979)*4+T$1+2,FALSE)</f>
        <v>1205</v>
      </c>
      <c r="U6" s="11">
        <f>VLOOKUP($G6,Data!$A$3:$EX$360,(U$3-1979)*4+U$1+2,FALSE)</f>
        <v>1196</v>
      </c>
      <c r="V6" s="11">
        <f>VLOOKUP($G6,Data!$A$3:$EX$360,(V$3-1979)*4+V$1+2,FALSE)</f>
        <v>2123</v>
      </c>
      <c r="W6" s="11">
        <f>VLOOKUP($G6,Data!$A$3:$EX$360,(W$3-1979)*4+W$1+2,FALSE)</f>
        <v>1337</v>
      </c>
      <c r="X6" s="11">
        <f>VLOOKUP($G6,Data!$A$3:$EX$360,(X$3-1979)*4+X$1+2,FALSE)</f>
        <v>1512</v>
      </c>
      <c r="Y6" s="11">
        <f>VLOOKUP($G6,Data!$A$3:$EX$360,(Y$3-1979)*4+Y$1+2,FALSE)</f>
        <v>780</v>
      </c>
      <c r="Z6" s="11">
        <f>VLOOKUP($G6,Data!$A$3:$EX$360,(Z$3-1979)*4+Z$1+2,FALSE)</f>
        <v>2097</v>
      </c>
      <c r="AA6" s="11">
        <f>VLOOKUP($G6,Data!$A$3:$EX$360,(AA$3-1979)*4+AA$1+2,FALSE)</f>
        <v>4952</v>
      </c>
      <c r="AB6" s="11">
        <f>VLOOKUP($G6,Data!$A$3:$EX$360,(AB$3-1979)*4+AB$1+2,FALSE)</f>
        <v>12107</v>
      </c>
      <c r="AC6" s="11">
        <f>VLOOKUP($G6,Data!$A$3:$EX$360,(AC$3-1979)*4+AC$1+2,FALSE)</f>
        <v>4412</v>
      </c>
      <c r="AD6" s="11">
        <f>VLOOKUP($G6,Data!$A$3:$EX$360,(AD$3-1979)*4+AD$1+2,FALSE)</f>
        <v>6667</v>
      </c>
      <c r="AE6" s="11">
        <f>VLOOKUP($G6,Data!$A$3:$EX$360,(AE$3-1979)*4+AE$1+2,FALSE)</f>
        <v>14756</v>
      </c>
      <c r="AF6" s="11">
        <f>VLOOKUP($G6,Data!$A$3:$EX$360,(AF$3-1979)*4+AF$1+2,FALSE)</f>
        <v>28778</v>
      </c>
      <c r="AG6" s="11">
        <f>VLOOKUP($G6,Data!$A$3:$EX$360,(AG$3-1979)*4+AG$1+2,FALSE)</f>
        <v>39135</v>
      </c>
      <c r="AH6" s="11">
        <f>VLOOKUP($G6,Data!$A$3:$EX$360,(AH$3-1979)*4+AH$1+2,FALSE)</f>
        <v>14603</v>
      </c>
      <c r="AI6" s="11">
        <f>VLOOKUP($G6,Data!$A$3:$EX$360,(AI$3-1979)*4+AI$1+2,FALSE)</f>
        <v>16374</v>
      </c>
      <c r="AJ6" s="11">
        <f>VLOOKUP($G6,Data!$A$3:$EX$360,(AJ$3-1979)*4+AJ$1+2,FALSE)</f>
        <v>13654</v>
      </c>
      <c r="AK6" s="11">
        <f>VLOOKUP($G6,Data!$A$3:$EX$360,(AK$3-1979)*4+AK$1+2,FALSE)</f>
        <v>88328</v>
      </c>
      <c r="AL6" s="11">
        <f>VLOOKUP($G6,Data!$A$3:$EX$360,(AL$3-1979)*4+AL$1+2,FALSE)</f>
        <v>99406</v>
      </c>
      <c r="AM6" s="11">
        <f>VLOOKUP($G6,Data!$A$3:$EX$360,(AM$3-1979)*4+AM$1+2,FALSE)</f>
        <v>63364</v>
      </c>
      <c r="AN6" s="11">
        <f>VLOOKUP($G6,Data!$A$3:$EX$360,(AN$3-1979)*4+AN$1+2,FALSE)</f>
        <v>72669</v>
      </c>
      <c r="AO6" s="11">
        <f>VLOOKUP($G6,Data!$A$3:$EX$360,(AO$3-1979)*4+AO$1+2,FALSE)</f>
        <v>52582</v>
      </c>
      <c r="AP6" s="11">
        <f>VLOOKUP($G6,Data!$A$3:$EX$360,(AP$3-1979)*4+AP$1+2,FALSE)</f>
        <v>81607</v>
      </c>
      <c r="AQ6" s="11">
        <f>VLOOKUP($G6,Data!$A$3:$EX$360,(AQ$3-1979)*4+AQ$1+2,FALSE)</f>
        <v>64959</v>
      </c>
      <c r="AR6" s="11">
        <f>VLOOKUP($G6,Data!$A$3:$EX$360,(AR$3-1979)*4+AR$1+2,FALSE)</f>
        <v>40957</v>
      </c>
      <c r="AS6" s="4">
        <f>VLOOKUP($G6,Data!$A$3:$EX$360,(AS$3-1979)*4+AS$1+2,FALSE)</f>
        <v>0</v>
      </c>
    </row>
    <row r="7" spans="1:45">
      <c r="D7" s="4" t="s">
        <v>736</v>
      </c>
      <c r="E7" s="4" t="str">
        <f>F5</f>
        <v>ASSETS ($ millions)</v>
      </c>
      <c r="F7" s="6" t="s">
        <v>12</v>
      </c>
      <c r="G7" s="4" t="s">
        <v>195</v>
      </c>
      <c r="H7" s="4">
        <f>VLOOKUP($G7,Data!$A$3:$EX$360,(H$3-1979)*4+H$1+2,FALSE)</f>
        <v>0</v>
      </c>
      <c r="I7" s="11">
        <f>VLOOKUP($G7,Data!$A$3:$EX$360,(I$3-1979)*4+I$1+2,FALSE)</f>
        <v>0</v>
      </c>
      <c r="J7" s="11">
        <f>VLOOKUP($G7,Data!$A$3:$EX$360,(J$3-1979)*4+J$1+2,FALSE)</f>
        <v>0</v>
      </c>
      <c r="K7" s="11">
        <f>VLOOKUP($G7,Data!$A$3:$EX$360,(K$3-1979)*4+K$1+2,FALSE)</f>
        <v>0</v>
      </c>
      <c r="L7" s="11">
        <f>VLOOKUP($G7,Data!$A$3:$EX$360,(L$3-1979)*4+L$1+2,FALSE)</f>
        <v>0</v>
      </c>
      <c r="M7" s="11">
        <f>VLOOKUP($G7,Data!$A$3:$EX$360,(M$3-1979)*4+M$1+2,FALSE)</f>
        <v>0</v>
      </c>
      <c r="N7" s="11">
        <f>VLOOKUP($G7,Data!$A$3:$EX$360,(N$3-1979)*4+N$1+2,FALSE)</f>
        <v>0</v>
      </c>
      <c r="O7" s="11">
        <f>VLOOKUP($G7,Data!$A$3:$EX$360,(O$3-1979)*4+O$1+2,FALSE)</f>
        <v>0</v>
      </c>
      <c r="P7" s="11">
        <f>VLOOKUP($G7,Data!$A$3:$EX$360,(P$3-1979)*4+P$1+2,FALSE)</f>
        <v>0</v>
      </c>
      <c r="Q7" s="11">
        <f>VLOOKUP($G7,Data!$A$3:$EX$360,(Q$3-1979)*4+Q$1+2,FALSE)</f>
        <v>0</v>
      </c>
      <c r="R7" s="11">
        <f>VLOOKUP($G7,Data!$A$3:$EX$360,(R$3-1979)*4+R$1+2,FALSE)</f>
        <v>0</v>
      </c>
      <c r="S7" s="11">
        <f>VLOOKUP($G7,Data!$A$3:$EX$360,(S$3-1979)*4+S$1+2,FALSE)</f>
        <v>0</v>
      </c>
      <c r="T7" s="11">
        <f>VLOOKUP($G7,Data!$A$3:$EX$360,(T$3-1979)*4+T$1+2,FALSE)</f>
        <v>0</v>
      </c>
      <c r="U7" s="11">
        <f>VLOOKUP($G7,Data!$A$3:$EX$360,(U$3-1979)*4+U$1+2,FALSE)</f>
        <v>0</v>
      </c>
      <c r="V7" s="11">
        <f>VLOOKUP($G7,Data!$A$3:$EX$360,(V$3-1979)*4+V$1+2,FALSE)</f>
        <v>0</v>
      </c>
      <c r="W7" s="11">
        <f>VLOOKUP($G7,Data!$A$3:$EX$360,(W$3-1979)*4+W$1+2,FALSE)</f>
        <v>0</v>
      </c>
      <c r="X7" s="11">
        <f>VLOOKUP($G7,Data!$A$3:$EX$360,(X$3-1979)*4+X$1+2,FALSE)</f>
        <v>0</v>
      </c>
      <c r="Y7" s="11">
        <f>VLOOKUP($G7,Data!$A$3:$EX$360,(Y$3-1979)*4+Y$1+2,FALSE)</f>
        <v>0</v>
      </c>
      <c r="Z7" s="11">
        <f>VLOOKUP($G7,Data!$A$3:$EX$360,(Z$3-1979)*4+Z$1+2,FALSE)</f>
        <v>6409</v>
      </c>
      <c r="AA7" s="11">
        <f>VLOOKUP($G7,Data!$A$3:$EX$360,(AA$3-1979)*4+AA$1+2,FALSE)</f>
        <v>4718</v>
      </c>
      <c r="AB7" s="11">
        <f>VLOOKUP($G7,Data!$A$3:$EX$360,(AB$3-1979)*4+AB$1+2,FALSE)</f>
        <v>9956</v>
      </c>
      <c r="AC7" s="11">
        <f>VLOOKUP($G7,Data!$A$3:$EX$360,(AC$3-1979)*4+AC$1+2,FALSE)</f>
        <v>22184</v>
      </c>
      <c r="AD7" s="11">
        <f>VLOOKUP($G7,Data!$A$3:$EX$360,(AD$3-1979)*4+AD$1+2,FALSE)</f>
        <v>30326</v>
      </c>
      <c r="AE7" s="11">
        <f>VLOOKUP($G7,Data!$A$3:$EX$360,(AE$3-1979)*4+AE$1+2,FALSE)</f>
        <v>25263</v>
      </c>
      <c r="AF7" s="11">
        <f>VLOOKUP($G7,Data!$A$3:$EX$360,(AF$3-1979)*4+AF$1+2,FALSE)</f>
        <v>16749</v>
      </c>
      <c r="AG7" s="11">
        <f>VLOOKUP($G7,Data!$A$3:$EX$360,(AG$3-1979)*4+AG$1+2,FALSE)</f>
        <v>23289</v>
      </c>
      <c r="AH7" s="11">
        <f>VLOOKUP($G7,Data!$A$3:$EX$360,(AH$3-1979)*4+AH$1+2,FALSE)</f>
        <v>35342</v>
      </c>
      <c r="AI7" s="11">
        <f>VLOOKUP($G7,Data!$A$3:$EX$360,(AI$3-1979)*4+AI$1+2,FALSE)</f>
        <v>33872</v>
      </c>
      <c r="AJ7" s="11">
        <f>VLOOKUP($G7,Data!$A$3:$EX$360,(AJ$3-1979)*4+AJ$1+2,FALSE)</f>
        <v>46642</v>
      </c>
      <c r="AK7" s="11">
        <f>VLOOKUP($G7,Data!$A$3:$EX$360,(AK$3-1979)*4+AK$1+2,FALSE)</f>
        <v>68498</v>
      </c>
      <c r="AL7" s="11">
        <f>VLOOKUP($G7,Data!$A$3:$EX$360,(AL$3-1979)*4+AL$1+2,FALSE)</f>
        <v>25744</v>
      </c>
      <c r="AM7" s="11">
        <f>VLOOKUP($G7,Data!$A$3:$EX$360,(AM$3-1979)*4+AM$1+2,FALSE)</f>
        <v>26050</v>
      </c>
      <c r="AN7" s="11">
        <f>VLOOKUP($G7,Data!$A$3:$EX$360,(AN$3-1979)*4+AN$1+2,FALSE)</f>
        <v>13391</v>
      </c>
      <c r="AO7" s="11">
        <f>VLOOKUP($G7,Data!$A$3:$EX$360,(AO$3-1979)*4+AO$1+2,FALSE)</f>
        <v>4290</v>
      </c>
      <c r="AP7" s="11">
        <f>VLOOKUP($G7,Data!$A$3:$EX$360,(AP$3-1979)*4+AP$1+2,FALSE)</f>
        <v>5378</v>
      </c>
      <c r="AQ7" s="11">
        <f>VLOOKUP($G7,Data!$A$3:$EX$360,(AQ$3-1979)*4+AQ$1+2,FALSE)</f>
        <v>3275</v>
      </c>
      <c r="AR7" s="11">
        <f>VLOOKUP($G7,Data!$A$3:$EX$360,(AR$3-1979)*4+AR$1+2,FALSE)</f>
        <v>2536</v>
      </c>
      <c r="AS7" s="4">
        <f>VLOOKUP($G7,Data!$A$3:$EX$360,(AS$3-1979)*4+AS$1+2,FALSE)</f>
        <v>0</v>
      </c>
    </row>
    <row r="8" spans="1:45">
      <c r="D8" s="4" t="s">
        <v>736</v>
      </c>
      <c r="E8" s="4" t="str">
        <f>F5</f>
        <v>ASSETS ($ millions)</v>
      </c>
      <c r="F8" s="6" t="s">
        <v>72</v>
      </c>
      <c r="G8" s="4" t="s">
        <v>196</v>
      </c>
      <c r="H8" s="4">
        <f>VLOOKUP($G8,Data!$A$3:$EX$360,(H$3-1979)*4+H$1+2,FALSE)</f>
        <v>4205</v>
      </c>
      <c r="I8" s="11">
        <f>VLOOKUP($G8,Data!$A$3:$EX$360,(I$3-1979)*4+I$1+2,FALSE)</f>
        <v>6008</v>
      </c>
      <c r="J8" s="11">
        <f>VLOOKUP($G8,Data!$A$3:$EX$360,(J$3-1979)*4+J$1+2,FALSE)</f>
        <v>9476</v>
      </c>
      <c r="K8" s="11">
        <f>VLOOKUP($G8,Data!$A$3:$EX$360,(K$3-1979)*4+K$1+2,FALSE)</f>
        <v>14855</v>
      </c>
      <c r="L8" s="11">
        <f>VLOOKUP($G8,Data!$A$3:$EX$360,(L$3-1979)*4+L$1+2,FALSE)</f>
        <v>12569</v>
      </c>
      <c r="M8" s="11">
        <f>VLOOKUP($G8,Data!$A$3:$EX$360,(M$3-1979)*4+M$1+2,FALSE)</f>
        <v>20912</v>
      </c>
      <c r="N8" s="11">
        <f>VLOOKUP($G8,Data!$A$3:$EX$360,(N$3-1979)*4+N$1+2,FALSE)</f>
        <v>26909</v>
      </c>
      <c r="O8" s="11">
        <f>VLOOKUP($G8,Data!$A$3:$EX$360,(O$3-1979)*4+O$1+2,FALSE)</f>
        <v>29396</v>
      </c>
      <c r="P8" s="11">
        <f>VLOOKUP($G8,Data!$A$3:$EX$360,(P$3-1979)*4+P$1+2,FALSE)</f>
        <v>27189</v>
      </c>
      <c r="Q8" s="11">
        <f>VLOOKUP($G8,Data!$A$3:$EX$360,(Q$3-1979)*4+Q$1+2,FALSE)</f>
        <v>33782</v>
      </c>
      <c r="R8" s="11">
        <f>VLOOKUP($G8,Data!$A$3:$EX$360,(R$3-1979)*4+R$1+2,FALSE)</f>
        <v>61793</v>
      </c>
      <c r="S8" s="11">
        <f>VLOOKUP($G8,Data!$A$3:$EX$360,(S$3-1979)*4+S$1+2,FALSE)</f>
        <v>68691</v>
      </c>
      <c r="T8" s="11">
        <f>VLOOKUP($G8,Data!$A$3:$EX$360,(T$3-1979)*4+T$1+2,FALSE)</f>
        <v>67570</v>
      </c>
      <c r="U8" s="11">
        <f>VLOOKUP($G8,Data!$A$3:$EX$360,(U$3-1979)*4+U$1+2,FALSE)</f>
        <v>66578</v>
      </c>
      <c r="V8" s="11">
        <f>VLOOKUP($G8,Data!$A$3:$EX$360,(V$3-1979)*4+V$1+2,FALSE)</f>
        <v>50334</v>
      </c>
      <c r="W8" s="11">
        <f>VLOOKUP($G8,Data!$A$3:$EX$360,(W$3-1979)*4+W$1+2,FALSE)</f>
        <v>85771</v>
      </c>
      <c r="X8" s="11">
        <f>VLOOKUP($G8,Data!$A$3:$EX$360,(X$3-1979)*4+X$1+2,FALSE)</f>
        <v>106257</v>
      </c>
      <c r="Y8" s="11">
        <f>VLOOKUP($G8,Data!$A$3:$EX$360,(Y$3-1979)*4+Y$1+2,FALSE)</f>
        <v>94467</v>
      </c>
      <c r="Z8" s="11">
        <f>VLOOKUP($G8,Data!$A$3:$EX$360,(Z$3-1979)*4+Z$1+2,FALSE)</f>
        <v>90378</v>
      </c>
      <c r="AA8" s="11">
        <f>VLOOKUP($G8,Data!$A$3:$EX$360,(AA$3-1979)*4+AA$1+2,FALSE)</f>
        <v>77007</v>
      </c>
      <c r="AB8" s="11">
        <f>VLOOKUP($G8,Data!$A$3:$EX$360,(AB$3-1979)*4+AB$1+2,FALSE)</f>
        <v>89730</v>
      </c>
      <c r="AC8" s="11">
        <f>VLOOKUP($G8,Data!$A$3:$EX$360,(AC$3-1979)*4+AC$1+2,FALSE)</f>
        <v>80584</v>
      </c>
      <c r="AD8" s="11">
        <f>VLOOKUP($G8,Data!$A$3:$EX$360,(AD$3-1979)*4+AD$1+2,FALSE)</f>
        <v>105467</v>
      </c>
      <c r="AE8" s="11">
        <f>VLOOKUP($G8,Data!$A$3:$EX$360,(AE$3-1979)*4+AE$1+2,FALSE)</f>
        <v>98260</v>
      </c>
      <c r="AF8" s="11">
        <f>VLOOKUP($G8,Data!$A$3:$EX$360,(AF$3-1979)*4+AF$1+2,FALSE)</f>
        <v>78769</v>
      </c>
      <c r="AG8" s="11">
        <f>VLOOKUP($G8,Data!$A$3:$EX$360,(AG$3-1979)*4+AG$1+2,FALSE)</f>
        <v>96346</v>
      </c>
      <c r="AH8" s="11">
        <f>VLOOKUP($G8,Data!$A$3:$EX$360,(AH$3-1979)*4+AH$1+2,FALSE)</f>
        <v>110294</v>
      </c>
      <c r="AI8" s="11">
        <f>VLOOKUP($G8,Data!$A$3:$EX$360,(AI$3-1979)*4+AI$1+2,FALSE)</f>
        <v>119622</v>
      </c>
      <c r="AJ8" s="11">
        <f>VLOOKUP($G8,Data!$A$3:$EX$360,(AJ$3-1979)*4+AJ$1+2,FALSE)</f>
        <v>144128</v>
      </c>
      <c r="AK8" s="11">
        <f>VLOOKUP($G8,Data!$A$3:$EX$360,(AK$3-1979)*4+AK$1+2,FALSE)</f>
        <v>115791</v>
      </c>
      <c r="AL8" s="11">
        <f>VLOOKUP($G8,Data!$A$3:$EX$360,(AL$3-1979)*4+AL$1+2,FALSE)</f>
        <v>123336</v>
      </c>
      <c r="AM8" s="11">
        <f>VLOOKUP($G8,Data!$A$3:$EX$360,(AM$3-1979)*4+AM$1+2,FALSE)</f>
        <v>151208</v>
      </c>
      <c r="AN8" s="11">
        <f>VLOOKUP($G8,Data!$A$3:$EX$360,(AN$3-1979)*4+AN$1+2,FALSE)</f>
        <v>112262</v>
      </c>
      <c r="AO8" s="11">
        <f>VLOOKUP($G8,Data!$A$3:$EX$360,(AO$3-1979)*4+AO$1+2,FALSE)</f>
        <v>150830</v>
      </c>
      <c r="AP8" s="11">
        <f>VLOOKUP($G8,Data!$A$3:$EX$360,(AP$3-1979)*4+AP$1+2,FALSE)</f>
        <v>152286</v>
      </c>
      <c r="AQ8" s="11">
        <f>VLOOKUP($G8,Data!$A$3:$EX$360,(AQ$3-1979)*4+AQ$1+2,FALSE)</f>
        <v>162629</v>
      </c>
      <c r="AR8" s="11">
        <f>VLOOKUP($G8,Data!$A$3:$EX$360,(AR$3-1979)*4+AR$1+2,FALSE)</f>
        <v>182862</v>
      </c>
      <c r="AS8" s="4">
        <f>VLOOKUP($G8,Data!$A$3:$EX$360,(AS$3-1979)*4+AS$1+2,FALSE)</f>
        <v>0</v>
      </c>
    </row>
    <row r="9" spans="1:45" outlineLevel="1">
      <c r="D9" s="4" t="s">
        <v>736</v>
      </c>
      <c r="E9" s="4" t="str">
        <f>F14</f>
        <v>Debt Securities</v>
      </c>
      <c r="F9" s="7" t="s">
        <v>73</v>
      </c>
      <c r="G9" s="4" t="s">
        <v>198</v>
      </c>
      <c r="H9" s="4">
        <f>VLOOKUP($G9,Data!$A$3:$EX$360,(H$3-1979)*4+H$1+2,FALSE)</f>
        <v>336</v>
      </c>
      <c r="I9" s="11">
        <f>VLOOKUP($G9,Data!$A$3:$EX$360,(I$3-1979)*4+I$1+2,FALSE)</f>
        <v>374</v>
      </c>
      <c r="J9" s="11">
        <f>VLOOKUP($G9,Data!$A$3:$EX$360,(J$3-1979)*4+J$1+2,FALSE)</f>
        <v>686</v>
      </c>
      <c r="K9" s="11">
        <f>VLOOKUP($G9,Data!$A$3:$EX$360,(K$3-1979)*4+K$1+2,FALSE)</f>
        <v>404</v>
      </c>
      <c r="L9" s="11">
        <f>VLOOKUP($G9,Data!$A$3:$EX$360,(L$3-1979)*4+L$1+2,FALSE)</f>
        <v>783</v>
      </c>
      <c r="M9" s="11">
        <f>VLOOKUP($G9,Data!$A$3:$EX$360,(M$3-1979)*4+M$1+2,FALSE)</f>
        <v>683</v>
      </c>
      <c r="N9" s="11">
        <f>VLOOKUP($G9,Data!$A$3:$EX$360,(N$3-1979)*4+N$1+2,FALSE)</f>
        <v>98</v>
      </c>
      <c r="O9" s="11">
        <f>VLOOKUP($G9,Data!$A$3:$EX$360,(O$3-1979)*4+O$1+2,FALSE)</f>
        <v>87</v>
      </c>
      <c r="P9" s="11">
        <f>VLOOKUP($G9,Data!$A$3:$EX$360,(P$3-1979)*4+P$1+2,FALSE)</f>
        <v>40</v>
      </c>
      <c r="Q9" s="11">
        <f>VLOOKUP($G9,Data!$A$3:$EX$360,(Q$3-1979)*4+Q$1+2,FALSE)</f>
        <v>395</v>
      </c>
      <c r="R9" s="11">
        <f>VLOOKUP($G9,Data!$A$3:$EX$360,(R$3-1979)*4+R$1+2,FALSE)</f>
        <v>3251</v>
      </c>
      <c r="S9" s="11">
        <f>VLOOKUP($G9,Data!$A$3:$EX$360,(S$3-1979)*4+S$1+2,FALSE)</f>
        <v>3765</v>
      </c>
      <c r="T9" s="11">
        <f>VLOOKUP($G9,Data!$A$3:$EX$360,(T$3-1979)*4+T$1+2,FALSE)</f>
        <v>10859</v>
      </c>
      <c r="U9" s="11">
        <f>VLOOKUP($G9,Data!$A$3:$EX$360,(U$3-1979)*4+U$1+2,FALSE)</f>
        <v>13526</v>
      </c>
      <c r="V9" s="11">
        <f>VLOOKUP($G9,Data!$A$3:$EX$360,(V$3-1979)*4+V$1+2,FALSE)</f>
        <v>11866</v>
      </c>
      <c r="W9" s="11">
        <f>VLOOKUP($G9,Data!$A$3:$EX$360,(W$3-1979)*4+W$1+2,FALSE)</f>
        <v>26302</v>
      </c>
      <c r="X9" s="11">
        <f>VLOOKUP($G9,Data!$A$3:$EX$360,(X$3-1979)*4+X$1+2,FALSE)</f>
        <v>25470</v>
      </c>
      <c r="Y9" s="11">
        <f>VLOOKUP($G9,Data!$A$3:$EX$360,(Y$3-1979)*4+Y$1+2,FALSE)</f>
        <v>35095</v>
      </c>
      <c r="Z9" s="11">
        <f>VLOOKUP($G9,Data!$A$3:$EX$360,(Z$3-1979)*4+Z$1+2,FALSE)</f>
        <v>27635</v>
      </c>
      <c r="AA9" s="11">
        <f>VLOOKUP($G9,Data!$A$3:$EX$360,(AA$3-1979)*4+AA$1+2,FALSE)</f>
        <v>56210</v>
      </c>
      <c r="AB9" s="11">
        <f>VLOOKUP($G9,Data!$A$3:$EX$360,(AB$3-1979)*4+AB$1+2,FALSE)</f>
        <v>23851</v>
      </c>
      <c r="AC9" s="11">
        <f>VLOOKUP($G9,Data!$A$3:$EX$360,(AC$3-1979)*4+AC$1+2,FALSE)</f>
        <v>31100</v>
      </c>
      <c r="AD9" s="11">
        <f>VLOOKUP($G9,Data!$A$3:$EX$360,(AD$3-1979)*4+AD$1+2,FALSE)</f>
        <v>33829</v>
      </c>
      <c r="AE9" s="11">
        <f>VLOOKUP($G9,Data!$A$3:$EX$360,(AE$3-1979)*4+AE$1+2,FALSE)</f>
        <v>10353</v>
      </c>
      <c r="AF9" s="11">
        <f>VLOOKUP($G9,Data!$A$3:$EX$360,(AF$3-1979)*4+AF$1+2,FALSE)</f>
        <v>6687</v>
      </c>
      <c r="AG9" s="11">
        <f>VLOOKUP($G9,Data!$A$3:$EX$360,(AG$3-1979)*4+AG$1+2,FALSE)</f>
        <v>5814</v>
      </c>
      <c r="AH9" s="11">
        <f>VLOOKUP($G9,Data!$A$3:$EX$360,(AH$3-1979)*4+AH$1+2,FALSE)</f>
        <v>13813</v>
      </c>
      <c r="AI9" s="11">
        <f>VLOOKUP($G9,Data!$A$3:$EX$360,(AI$3-1979)*4+AI$1+2,FALSE)</f>
        <v>32352</v>
      </c>
      <c r="AJ9" s="11">
        <f>VLOOKUP($G9,Data!$A$3:$EX$360,(AJ$3-1979)*4+AJ$1+2,FALSE)</f>
        <v>27655</v>
      </c>
      <c r="AK9" s="11">
        <f>VLOOKUP($G9,Data!$A$3:$EX$360,(AK$3-1979)*4+AK$1+2,FALSE)</f>
        <v>6791</v>
      </c>
      <c r="AL9" s="11">
        <f>VLOOKUP($G9,Data!$A$3:$EX$360,(AL$3-1979)*4+AL$1+2,FALSE)</f>
        <v>9741</v>
      </c>
      <c r="AM9" s="11">
        <f>VLOOKUP($G9,Data!$A$3:$EX$360,(AM$3-1979)*4+AM$1+2,FALSE)</f>
        <v>9903</v>
      </c>
      <c r="AN9" s="11">
        <f>VLOOKUP($G9,Data!$A$3:$EX$360,(AN$3-1979)*4+AN$1+2,FALSE)</f>
        <v>6479</v>
      </c>
      <c r="AO9" s="11">
        <f>VLOOKUP($G9,Data!$A$3:$EX$360,(AO$3-1979)*4+AO$1+2,FALSE)</f>
        <v>3398</v>
      </c>
      <c r="AP9" s="11">
        <f>VLOOKUP($G9,Data!$A$3:$EX$360,(AP$3-1979)*4+AP$1+2,FALSE)</f>
        <v>4426</v>
      </c>
      <c r="AQ9" s="11">
        <f>VLOOKUP($G9,Data!$A$3:$EX$360,(AQ$3-1979)*4+AQ$1+2,FALSE)</f>
        <v>5950</v>
      </c>
      <c r="AR9" s="11">
        <f>VLOOKUP($G9,Data!$A$3:$EX$360,(AR$3-1979)*4+AR$1+2,FALSE)</f>
        <v>5466</v>
      </c>
      <c r="AS9" s="4">
        <f>VLOOKUP($G9,Data!$A$3:$EX$360,(AS$3-1979)*4+AS$1+2,FALSE)</f>
        <v>0</v>
      </c>
    </row>
    <row r="10" spans="1:45" outlineLevel="1">
      <c r="D10" s="4" t="s">
        <v>736</v>
      </c>
      <c r="E10" s="4" t="str">
        <f>F14</f>
        <v>Debt Securities</v>
      </c>
      <c r="F10" s="7" t="s">
        <v>22</v>
      </c>
      <c r="G10" s="4" t="s">
        <v>199</v>
      </c>
      <c r="H10" s="4">
        <f>VLOOKUP($G10,Data!$A$3:$EX$360,(H$3-1979)*4+H$1+2,FALSE)</f>
        <v>1239</v>
      </c>
      <c r="I10" s="11">
        <f>VLOOKUP($G10,Data!$A$3:$EX$360,(I$3-1979)*4+I$1+2,FALSE)</f>
        <v>1682</v>
      </c>
      <c r="J10" s="11">
        <f>VLOOKUP($G10,Data!$A$3:$EX$360,(J$3-1979)*4+J$1+2,FALSE)</f>
        <v>1901</v>
      </c>
      <c r="K10" s="11">
        <f>VLOOKUP($G10,Data!$A$3:$EX$360,(K$3-1979)*4+K$1+2,FALSE)</f>
        <v>3402</v>
      </c>
      <c r="L10" s="11">
        <f>VLOOKUP($G10,Data!$A$3:$EX$360,(L$3-1979)*4+L$1+2,FALSE)</f>
        <v>1824</v>
      </c>
      <c r="M10" s="11">
        <f>VLOOKUP($G10,Data!$A$3:$EX$360,(M$3-1979)*4+M$1+2,FALSE)</f>
        <v>2707</v>
      </c>
      <c r="N10" s="11">
        <f>VLOOKUP($G10,Data!$A$3:$EX$360,(N$3-1979)*4+N$1+2,FALSE)</f>
        <v>6786</v>
      </c>
      <c r="O10" s="11">
        <f>VLOOKUP($G10,Data!$A$3:$EX$360,(O$3-1979)*4+O$1+2,FALSE)</f>
        <v>16288</v>
      </c>
      <c r="P10" s="11">
        <f>VLOOKUP($G10,Data!$A$3:$EX$360,(P$3-1979)*4+P$1+2,FALSE)</f>
        <v>20990</v>
      </c>
      <c r="Q10" s="11">
        <f>VLOOKUP($G10,Data!$A$3:$EX$360,(Q$3-1979)*4+Q$1+2,FALSE)</f>
        <v>26261</v>
      </c>
      <c r="R10" s="11">
        <f>VLOOKUP($G10,Data!$A$3:$EX$360,(R$3-1979)*4+R$1+2,FALSE)</f>
        <v>12990</v>
      </c>
      <c r="S10" s="11">
        <f>VLOOKUP($G10,Data!$A$3:$EX$360,(S$3-1979)*4+S$1+2,FALSE)</f>
        <v>34326</v>
      </c>
      <c r="T10" s="11">
        <f>VLOOKUP($G10,Data!$A$3:$EX$360,(T$3-1979)*4+T$1+2,FALSE)</f>
        <v>40754</v>
      </c>
      <c r="U10" s="11">
        <f>VLOOKUP($G10,Data!$A$3:$EX$360,(U$3-1979)*4+U$1+2,FALSE)</f>
        <v>58702</v>
      </c>
      <c r="V10" s="11">
        <f>VLOOKUP($G10,Data!$A$3:$EX$360,(V$3-1979)*4+V$1+2,FALSE)</f>
        <v>51593</v>
      </c>
      <c r="W10" s="11">
        <f>VLOOKUP($G10,Data!$A$3:$EX$360,(W$3-1979)*4+W$1+2,FALSE)</f>
        <v>51942</v>
      </c>
      <c r="X10" s="11">
        <f>VLOOKUP($G10,Data!$A$3:$EX$360,(X$3-1979)*4+X$1+2,FALSE)</f>
        <v>57996</v>
      </c>
      <c r="Y10" s="11">
        <f>VLOOKUP($G10,Data!$A$3:$EX$360,(Y$3-1979)*4+Y$1+2,FALSE)</f>
        <v>18760</v>
      </c>
      <c r="Z10" s="11">
        <f>VLOOKUP($G10,Data!$A$3:$EX$360,(Z$3-1979)*4+Z$1+2,FALSE)</f>
        <v>25879</v>
      </c>
      <c r="AA10" s="11">
        <f>VLOOKUP($G10,Data!$A$3:$EX$360,(AA$3-1979)*4+AA$1+2,FALSE)</f>
        <v>25158</v>
      </c>
      <c r="AB10" s="11">
        <f>VLOOKUP($G10,Data!$A$3:$EX$360,(AB$3-1979)*4+AB$1+2,FALSE)</f>
        <v>30943</v>
      </c>
      <c r="AC10" s="11">
        <f>VLOOKUP($G10,Data!$A$3:$EX$360,(AC$3-1979)*4+AC$1+2,FALSE)</f>
        <v>13262</v>
      </c>
      <c r="AD10" s="11">
        <f>VLOOKUP($G10,Data!$A$3:$EX$360,(AD$3-1979)*4+AD$1+2,FALSE)</f>
        <v>13613</v>
      </c>
      <c r="AE10" s="11">
        <f>VLOOKUP($G10,Data!$A$3:$EX$360,(AE$3-1979)*4+AE$1+2,FALSE)</f>
        <v>25729</v>
      </c>
      <c r="AF10" s="11">
        <f>VLOOKUP($G10,Data!$A$3:$EX$360,(AF$3-1979)*4+AF$1+2,FALSE)</f>
        <v>13462</v>
      </c>
      <c r="AG10" s="11">
        <f>VLOOKUP($G10,Data!$A$3:$EX$360,(AG$3-1979)*4+AG$1+2,FALSE)</f>
        <v>12860</v>
      </c>
      <c r="AH10" s="11">
        <f>VLOOKUP($G10,Data!$A$3:$EX$360,(AH$3-1979)*4+AH$1+2,FALSE)</f>
        <v>13069</v>
      </c>
      <c r="AI10" s="11">
        <f>VLOOKUP($G10,Data!$A$3:$EX$360,(AI$3-1979)*4+AI$1+2,FALSE)</f>
        <v>14247</v>
      </c>
      <c r="AJ10" s="11">
        <f>VLOOKUP($G10,Data!$A$3:$EX$360,(AJ$3-1979)*4+AJ$1+2,FALSE)</f>
        <v>15547</v>
      </c>
      <c r="AK10" s="11">
        <f>VLOOKUP($G10,Data!$A$3:$EX$360,(AK$3-1979)*4+AK$1+2,FALSE)</f>
        <v>16767</v>
      </c>
      <c r="AL10" s="11">
        <f>VLOOKUP($G10,Data!$A$3:$EX$360,(AL$3-1979)*4+AL$1+2,FALSE)</f>
        <v>36640</v>
      </c>
      <c r="AM10" s="11">
        <f>VLOOKUP($G10,Data!$A$3:$EX$360,(AM$3-1979)*4+AM$1+2,FALSE)</f>
        <v>82577</v>
      </c>
      <c r="AN10" s="11">
        <f>VLOOKUP($G10,Data!$A$3:$EX$360,(AN$3-1979)*4+AN$1+2,FALSE)</f>
        <v>100197</v>
      </c>
      <c r="AO10" s="11">
        <f>VLOOKUP($G10,Data!$A$3:$EX$360,(AO$3-1979)*4+AO$1+2,FALSE)</f>
        <v>69013</v>
      </c>
      <c r="AP10" s="11">
        <f>VLOOKUP($G10,Data!$A$3:$EX$360,(AP$3-1979)*4+AP$1+2,FALSE)</f>
        <v>59094</v>
      </c>
      <c r="AQ10" s="11">
        <f>VLOOKUP($G10,Data!$A$3:$EX$360,(AQ$3-1979)*4+AQ$1+2,FALSE)</f>
        <v>64267</v>
      </c>
      <c r="AR10" s="11">
        <f>VLOOKUP($G10,Data!$A$3:$EX$360,(AR$3-1979)*4+AR$1+2,FALSE)</f>
        <v>87503</v>
      </c>
      <c r="AS10" s="4">
        <f>VLOOKUP($G10,Data!$A$3:$EX$360,(AS$3-1979)*4+AS$1+2,FALSE)</f>
        <v>0</v>
      </c>
    </row>
    <row r="11" spans="1:45" outlineLevel="1">
      <c r="D11" s="4" t="s">
        <v>736</v>
      </c>
      <c r="E11" s="4" t="str">
        <f>F14</f>
        <v>Debt Securities</v>
      </c>
      <c r="F11" s="7" t="s">
        <v>74</v>
      </c>
      <c r="G11" s="4" t="s">
        <v>200</v>
      </c>
      <c r="H11" s="4">
        <f>VLOOKUP($G11,Data!$A$3:$EX$360,(H$3-1979)*4+H$1+2,FALSE)</f>
        <v>602</v>
      </c>
      <c r="I11" s="11">
        <f>VLOOKUP($G11,Data!$A$3:$EX$360,(I$3-1979)*4+I$1+2,FALSE)</f>
        <v>825</v>
      </c>
      <c r="J11" s="11">
        <f>VLOOKUP($G11,Data!$A$3:$EX$360,(J$3-1979)*4+J$1+2,FALSE)</f>
        <v>983</v>
      </c>
      <c r="K11" s="11">
        <f>VLOOKUP($G11,Data!$A$3:$EX$360,(K$3-1979)*4+K$1+2,FALSE)</f>
        <v>929</v>
      </c>
      <c r="L11" s="11">
        <f>VLOOKUP($G11,Data!$A$3:$EX$360,(L$3-1979)*4+L$1+2,FALSE)</f>
        <v>497</v>
      </c>
      <c r="M11" s="11">
        <f>VLOOKUP($G11,Data!$A$3:$EX$360,(M$3-1979)*4+M$1+2,FALSE)</f>
        <v>725</v>
      </c>
      <c r="N11" s="11">
        <f>VLOOKUP($G11,Data!$A$3:$EX$360,(N$3-1979)*4+N$1+2,FALSE)</f>
        <v>799</v>
      </c>
      <c r="O11" s="11">
        <f>VLOOKUP($G11,Data!$A$3:$EX$360,(O$3-1979)*4+O$1+2,FALSE)</f>
        <v>200</v>
      </c>
      <c r="P11" s="11">
        <f>VLOOKUP($G11,Data!$A$3:$EX$360,(P$3-1979)*4+P$1+2,FALSE)</f>
        <v>126</v>
      </c>
      <c r="Q11" s="11">
        <f>VLOOKUP($G11,Data!$A$3:$EX$360,(Q$3-1979)*4+Q$1+2,FALSE)</f>
        <v>339</v>
      </c>
      <c r="R11" s="11">
        <f>VLOOKUP($G11,Data!$A$3:$EX$360,(R$3-1979)*4+R$1+2,FALSE)</f>
        <v>6262</v>
      </c>
      <c r="S11" s="11">
        <f>VLOOKUP($G11,Data!$A$3:$EX$360,(S$3-1979)*4+S$1+2,FALSE)</f>
        <v>11883</v>
      </c>
      <c r="T11" s="11">
        <f>VLOOKUP($G11,Data!$A$3:$EX$360,(T$3-1979)*4+T$1+2,FALSE)</f>
        <v>34764</v>
      </c>
      <c r="U11" s="11">
        <f>VLOOKUP($G11,Data!$A$3:$EX$360,(U$3-1979)*4+U$1+2,FALSE)</f>
        <v>47482</v>
      </c>
      <c r="V11" s="11">
        <f>VLOOKUP($G11,Data!$A$3:$EX$360,(V$3-1979)*4+V$1+2,FALSE)</f>
        <v>66041</v>
      </c>
      <c r="W11" s="11">
        <f>VLOOKUP($G11,Data!$A$3:$EX$360,(W$3-1979)*4+W$1+2,FALSE)</f>
        <v>130793</v>
      </c>
      <c r="X11" s="11">
        <f>VLOOKUP($G11,Data!$A$3:$EX$360,(X$3-1979)*4+X$1+2,FALSE)</f>
        <v>190828</v>
      </c>
      <c r="Y11" s="11">
        <f>VLOOKUP($G11,Data!$A$3:$EX$360,(Y$3-1979)*4+Y$1+2,FALSE)</f>
        <v>256631</v>
      </c>
      <c r="Z11" s="11">
        <f>VLOOKUP($G11,Data!$A$3:$EX$360,(Z$3-1979)*4+Z$1+2,FALSE)</f>
        <v>324238</v>
      </c>
      <c r="AA11" s="11">
        <f>VLOOKUP($G11,Data!$A$3:$EX$360,(AA$3-1979)*4+AA$1+2,FALSE)</f>
        <v>482679</v>
      </c>
      <c r="AB11" s="11">
        <f>VLOOKUP($G11,Data!$A$3:$EX$360,(AB$3-1979)*4+AB$1+2,FALSE)</f>
        <v>655590</v>
      </c>
      <c r="AC11" s="11">
        <f>VLOOKUP($G11,Data!$A$3:$EX$360,(AC$3-1979)*4+AC$1+2,FALSE)</f>
        <v>810911</v>
      </c>
      <c r="AD11" s="11">
        <f>VLOOKUP($G11,Data!$A$3:$EX$360,(AD$3-1979)*4+AD$1+2,FALSE)</f>
        <v>1017821</v>
      </c>
      <c r="AE11" s="11">
        <f>VLOOKUP($G11,Data!$A$3:$EX$360,(AE$3-1979)*4+AE$1+2,FALSE)</f>
        <v>1149520</v>
      </c>
      <c r="AF11" s="11">
        <f>VLOOKUP($G11,Data!$A$3:$EX$360,(AF$3-1979)*4+AF$1+2,FALSE)</f>
        <v>1088880</v>
      </c>
      <c r="AG11" s="11">
        <f>VLOOKUP($G11,Data!$A$3:$EX$360,(AG$3-1979)*4+AG$1+2,FALSE)</f>
        <v>886503</v>
      </c>
      <c r="AH11" s="11">
        <f>VLOOKUP($G11,Data!$A$3:$EX$360,(AH$3-1979)*4+AH$1+2,FALSE)</f>
        <v>751078</v>
      </c>
      <c r="AI11" s="11">
        <f>VLOOKUP($G11,Data!$A$3:$EX$360,(AI$3-1979)*4+AI$1+2,FALSE)</f>
        <v>714013</v>
      </c>
      <c r="AJ11" s="11">
        <f>VLOOKUP($G11,Data!$A$3:$EX$360,(AJ$3-1979)*4+AJ$1+2,FALSE)</f>
        <v>702944</v>
      </c>
      <c r="AK11" s="11">
        <f>VLOOKUP($G11,Data!$A$3:$EX$360,(AK$3-1979)*4+AK$1+2,FALSE)</f>
        <v>909985</v>
      </c>
      <c r="AL11" s="11">
        <f>VLOOKUP($G11,Data!$A$3:$EX$360,(AL$3-1979)*4+AL$1+2,FALSE)</f>
        <v>924546</v>
      </c>
      <c r="AM11" s="11">
        <f>VLOOKUP($G11,Data!$A$3:$EX$360,(AM$3-1979)*4+AM$1+2,FALSE)</f>
        <v>377009</v>
      </c>
      <c r="AN11" s="11">
        <f>VLOOKUP($G11,Data!$A$3:$EX$360,(AN$3-1979)*4+AN$1+2,FALSE)</f>
        <v>358924</v>
      </c>
      <c r="AO11" s="11">
        <f>VLOOKUP($G11,Data!$A$3:$EX$360,(AO$3-1979)*4+AO$1+2,FALSE)</f>
        <v>310609</v>
      </c>
      <c r="AP11" s="11">
        <f>VLOOKUP($G11,Data!$A$3:$EX$360,(AP$3-1979)*4+AP$1+2,FALSE)</f>
        <v>287876</v>
      </c>
      <c r="AQ11" s="11">
        <f>VLOOKUP($G11,Data!$A$3:$EX$360,(AQ$3-1979)*4+AQ$1+2,FALSE)</f>
        <v>295680</v>
      </c>
      <c r="AR11" s="11">
        <f>VLOOKUP($G11,Data!$A$3:$EX$360,(AR$3-1979)*4+AR$1+2,FALSE)</f>
        <v>281413</v>
      </c>
      <c r="AS11" s="4">
        <f>VLOOKUP($G11,Data!$A$3:$EX$360,(AS$3-1979)*4+AS$1+2,FALSE)</f>
        <v>0</v>
      </c>
    </row>
    <row r="12" spans="1:45" outlineLevel="1">
      <c r="D12" s="4" t="s">
        <v>736</v>
      </c>
      <c r="E12" s="4" t="str">
        <f>F14</f>
        <v>Debt Securities</v>
      </c>
      <c r="F12" s="7" t="s">
        <v>75</v>
      </c>
      <c r="G12" s="4" t="s">
        <v>201</v>
      </c>
      <c r="H12" s="4">
        <f>VLOOKUP($G12,Data!$A$3:$EX$360,(H$3-1979)*4+H$1+2,FALSE)</f>
        <v>0</v>
      </c>
      <c r="I12" s="11">
        <f>VLOOKUP($G12,Data!$A$3:$EX$360,(I$3-1979)*4+I$1+2,FALSE)</f>
        <v>0</v>
      </c>
      <c r="J12" s="11">
        <f>VLOOKUP($G12,Data!$A$3:$EX$360,(J$3-1979)*4+J$1+2,FALSE)</f>
        <v>0</v>
      </c>
      <c r="K12" s="11">
        <f>VLOOKUP($G12,Data!$A$3:$EX$360,(K$3-1979)*4+K$1+2,FALSE)</f>
        <v>0</v>
      </c>
      <c r="L12" s="11">
        <f>VLOOKUP($G12,Data!$A$3:$EX$360,(L$3-1979)*4+L$1+2,FALSE)</f>
        <v>742</v>
      </c>
      <c r="M12" s="11">
        <f>VLOOKUP($G12,Data!$A$3:$EX$360,(M$3-1979)*4+M$1+2,FALSE)</f>
        <v>1232</v>
      </c>
      <c r="N12" s="11">
        <f>VLOOKUP($G12,Data!$A$3:$EX$360,(N$3-1979)*4+N$1+2,FALSE)</f>
        <v>1589</v>
      </c>
      <c r="O12" s="11">
        <f>VLOOKUP($G12,Data!$A$3:$EX$360,(O$3-1979)*4+O$1+2,FALSE)</f>
        <v>2268</v>
      </c>
      <c r="P12" s="11">
        <f>VLOOKUP($G12,Data!$A$3:$EX$360,(P$3-1979)*4+P$1+2,FALSE)</f>
        <v>2443</v>
      </c>
      <c r="Q12" s="11">
        <f>VLOOKUP($G12,Data!$A$3:$EX$360,(Q$3-1979)*4+Q$1+2,FALSE)</f>
        <v>2926</v>
      </c>
      <c r="R12" s="11">
        <f>VLOOKUP($G12,Data!$A$3:$EX$360,(R$3-1979)*4+R$1+2,FALSE)</f>
        <v>2903</v>
      </c>
      <c r="S12" s="11">
        <f>VLOOKUP($G12,Data!$A$3:$EX$360,(S$3-1979)*4+S$1+2,FALSE)</f>
        <v>3685</v>
      </c>
      <c r="T12" s="11">
        <f>VLOOKUP($G12,Data!$A$3:$EX$360,(T$3-1979)*4+T$1+2,FALSE)</f>
        <v>2981</v>
      </c>
      <c r="U12" s="11">
        <f>VLOOKUP($G12,Data!$A$3:$EX$360,(U$3-1979)*4+U$1+2,FALSE)</f>
        <v>3188</v>
      </c>
      <c r="V12" s="11">
        <f>VLOOKUP($G12,Data!$A$3:$EX$360,(V$3-1979)*4+V$1+2,FALSE)</f>
        <v>3129</v>
      </c>
      <c r="W12" s="11">
        <f>VLOOKUP($G12,Data!$A$3:$EX$360,(W$3-1979)*4+W$1+2,FALSE)</f>
        <v>5170</v>
      </c>
      <c r="X12" s="11">
        <f>VLOOKUP($G12,Data!$A$3:$EX$360,(X$3-1979)*4+X$1+2,FALSE)</f>
        <v>7846</v>
      </c>
      <c r="Y12" s="11">
        <f>VLOOKUP($G12,Data!$A$3:$EX$360,(Y$3-1979)*4+Y$1+2,FALSE)</f>
        <v>12111</v>
      </c>
      <c r="Z12" s="11">
        <f>VLOOKUP($G12,Data!$A$3:$EX$360,(Z$3-1979)*4+Z$1+2,FALSE)</f>
        <v>12658</v>
      </c>
      <c r="AA12" s="11">
        <f>VLOOKUP($G12,Data!$A$3:$EX$360,(AA$3-1979)*4+AA$1+2,FALSE)</f>
        <v>19159</v>
      </c>
      <c r="AB12" s="11">
        <f>VLOOKUP($G12,Data!$A$3:$EX$360,(AB$3-1979)*4+AB$1+2,FALSE)</f>
        <v>22735</v>
      </c>
      <c r="AC12" s="11">
        <f>VLOOKUP($G12,Data!$A$3:$EX$360,(AC$3-1979)*4+AC$1+2,FALSE)</f>
        <v>29197</v>
      </c>
      <c r="AD12" s="11">
        <f>VLOOKUP($G12,Data!$A$3:$EX$360,(AD$3-1979)*4+AD$1+2,FALSE)</f>
        <v>35357</v>
      </c>
      <c r="AE12" s="11">
        <f>VLOOKUP($G12,Data!$A$3:$EX$360,(AE$3-1979)*4+AE$1+2,FALSE)</f>
        <v>39394</v>
      </c>
      <c r="AF12" s="11">
        <f>VLOOKUP($G12,Data!$A$3:$EX$360,(AF$3-1979)*4+AF$1+2,FALSE)</f>
        <v>44381</v>
      </c>
      <c r="AG12" s="11">
        <f>VLOOKUP($G12,Data!$A$3:$EX$360,(AG$3-1979)*4+AG$1+2,FALSE)</f>
        <v>44644</v>
      </c>
      <c r="AH12" s="11">
        <f>VLOOKUP($G12,Data!$A$3:$EX$360,(AH$3-1979)*4+AH$1+2,FALSE)</f>
        <v>39695</v>
      </c>
      <c r="AI12" s="11">
        <f>VLOOKUP($G12,Data!$A$3:$EX$360,(AI$3-1979)*4+AI$1+2,FALSE)</f>
        <v>36091</v>
      </c>
      <c r="AJ12" s="11">
        <f>VLOOKUP($G12,Data!$A$3:$EX$360,(AJ$3-1979)*4+AJ$1+2,FALSE)</f>
        <v>33324</v>
      </c>
      <c r="AK12" s="11">
        <f>VLOOKUP($G12,Data!$A$3:$EX$360,(AK$3-1979)*4+AK$1+2,FALSE)</f>
        <v>31291</v>
      </c>
      <c r="AL12" s="11">
        <f>VLOOKUP($G12,Data!$A$3:$EX$360,(AL$3-1979)*4+AL$1+2,FALSE)</f>
        <v>29100</v>
      </c>
      <c r="AM12" s="11">
        <f>VLOOKUP($G12,Data!$A$3:$EX$360,(AM$3-1979)*4+AM$1+2,FALSE)</f>
        <v>24918</v>
      </c>
      <c r="AN12" s="11">
        <f>VLOOKUP($G12,Data!$A$3:$EX$360,(AN$3-1979)*4+AN$1+2,FALSE)</f>
        <v>21049</v>
      </c>
      <c r="AO12" s="11">
        <f>VLOOKUP($G12,Data!$A$3:$EX$360,(AO$3-1979)*4+AO$1+2,FALSE)</f>
        <v>16956</v>
      </c>
      <c r="AP12" s="11">
        <f>VLOOKUP($G12,Data!$A$3:$EX$360,(AP$3-1979)*4+AP$1+2,FALSE)</f>
        <v>13408</v>
      </c>
      <c r="AQ12" s="11">
        <f>VLOOKUP($G12,Data!$A$3:$EX$360,(AQ$3-1979)*4+AQ$1+2,FALSE)</f>
        <v>10816</v>
      </c>
      <c r="AR12" s="11">
        <f>VLOOKUP($G12,Data!$A$3:$EX$360,(AR$3-1979)*4+AR$1+2,FALSE)</f>
        <v>8185</v>
      </c>
      <c r="AS12" s="4">
        <f>VLOOKUP($G12,Data!$A$3:$EX$360,(AS$3-1979)*4+AS$1+2,FALSE)</f>
        <v>0</v>
      </c>
    </row>
    <row r="13" spans="1:45" outlineLevel="1">
      <c r="D13" s="4" t="s">
        <v>736</v>
      </c>
      <c r="E13" s="4" t="str">
        <f>F14</f>
        <v>Debt Securities</v>
      </c>
      <c r="F13" s="7" t="s">
        <v>14</v>
      </c>
      <c r="G13" s="4" t="s">
        <v>202</v>
      </c>
      <c r="H13" s="4">
        <f>VLOOKUP($G13,Data!$A$3:$EX$360,(H$3-1979)*4+H$1+2,FALSE)</f>
        <v>0</v>
      </c>
      <c r="I13" s="11">
        <f>VLOOKUP($G13,Data!$A$3:$EX$360,(I$3-1979)*4+I$1+2,FALSE)</f>
        <v>0</v>
      </c>
      <c r="J13" s="11">
        <f>VLOOKUP($G13,Data!$A$3:$EX$360,(J$3-1979)*4+J$1+2,FALSE)</f>
        <v>0</v>
      </c>
      <c r="K13" s="11">
        <f>VLOOKUP($G13,Data!$A$3:$EX$360,(K$3-1979)*4+K$1+2,FALSE)</f>
        <v>0</v>
      </c>
      <c r="L13" s="11">
        <f>VLOOKUP($G13,Data!$A$3:$EX$360,(L$3-1979)*4+L$1+2,FALSE)</f>
        <v>0</v>
      </c>
      <c r="M13" s="11">
        <f>VLOOKUP($G13,Data!$A$3:$EX$360,(M$3-1979)*4+M$1+2,FALSE)</f>
        <v>0</v>
      </c>
      <c r="N13" s="11">
        <f>VLOOKUP($G13,Data!$A$3:$EX$360,(N$3-1979)*4+N$1+2,FALSE)</f>
        <v>0</v>
      </c>
      <c r="O13" s="11">
        <f>VLOOKUP($G13,Data!$A$3:$EX$360,(O$3-1979)*4+O$1+2,FALSE)</f>
        <v>0</v>
      </c>
      <c r="P13" s="11">
        <f>VLOOKUP($G13,Data!$A$3:$EX$360,(P$3-1979)*4+P$1+2,FALSE)</f>
        <v>0</v>
      </c>
      <c r="Q13" s="11">
        <f>VLOOKUP($G13,Data!$A$3:$EX$360,(Q$3-1979)*4+Q$1+2,FALSE)</f>
        <v>0</v>
      </c>
      <c r="R13" s="11">
        <f>VLOOKUP($G13,Data!$A$3:$EX$360,(R$3-1979)*4+R$1+2,FALSE)</f>
        <v>0</v>
      </c>
      <c r="S13" s="11">
        <f>VLOOKUP($G13,Data!$A$3:$EX$360,(S$3-1979)*4+S$1+2,FALSE)</f>
        <v>0</v>
      </c>
      <c r="T13" s="11">
        <f>VLOOKUP($G13,Data!$A$3:$EX$360,(T$3-1979)*4+T$1+2,FALSE)</f>
        <v>0</v>
      </c>
      <c r="U13" s="11">
        <f>VLOOKUP($G13,Data!$A$3:$EX$360,(U$3-1979)*4+U$1+2,FALSE)</f>
        <v>0</v>
      </c>
      <c r="V13" s="11">
        <f>VLOOKUP($G13,Data!$A$3:$EX$360,(V$3-1979)*4+V$1+2,FALSE)</f>
        <v>11053</v>
      </c>
      <c r="W13" s="11">
        <f>VLOOKUP($G13,Data!$A$3:$EX$360,(W$3-1979)*4+W$1+2,FALSE)</f>
        <v>19989</v>
      </c>
      <c r="X13" s="11">
        <f>VLOOKUP($G13,Data!$A$3:$EX$360,(X$3-1979)*4+X$1+2,FALSE)</f>
        <v>29920</v>
      </c>
      <c r="Y13" s="11">
        <f>VLOOKUP($G13,Data!$A$3:$EX$360,(Y$3-1979)*4+Y$1+2,FALSE)</f>
        <v>38064</v>
      </c>
      <c r="Z13" s="11">
        <f>VLOOKUP($G13,Data!$A$3:$EX$360,(Z$3-1979)*4+Z$1+2,FALSE)</f>
        <v>44102</v>
      </c>
      <c r="AA13" s="11">
        <f>VLOOKUP($G13,Data!$A$3:$EX$360,(AA$3-1979)*4+AA$1+2,FALSE)</f>
        <v>68721</v>
      </c>
      <c r="AB13" s="11">
        <f>VLOOKUP($G13,Data!$A$3:$EX$360,(AB$3-1979)*4+AB$1+2,FALSE)</f>
        <v>97518</v>
      </c>
      <c r="AC13" s="11">
        <f>VLOOKUP($G13,Data!$A$3:$EX$360,(AC$3-1979)*4+AC$1+2,FALSE)</f>
        <v>131133</v>
      </c>
      <c r="AD13" s="11">
        <f>VLOOKUP($G13,Data!$A$3:$EX$360,(AD$3-1979)*4+AD$1+2,FALSE)</f>
        <v>155735</v>
      </c>
      <c r="AE13" s="11">
        <f>VLOOKUP($G13,Data!$A$3:$EX$360,(AE$3-1979)*4+AE$1+2,FALSE)</f>
        <v>189268</v>
      </c>
      <c r="AF13" s="11">
        <f>VLOOKUP($G13,Data!$A$3:$EX$360,(AF$3-1979)*4+AF$1+2,FALSE)</f>
        <v>222812</v>
      </c>
      <c r="AG13" s="11">
        <f>VLOOKUP($G13,Data!$A$3:$EX$360,(AG$3-1979)*4+AG$1+2,FALSE)</f>
        <v>414801</v>
      </c>
      <c r="AH13" s="11">
        <f>VLOOKUP($G13,Data!$A$3:$EX$360,(AH$3-1979)*4+AH$1+2,FALSE)</f>
        <v>465676</v>
      </c>
      <c r="AI13" s="11">
        <f>VLOOKUP($G13,Data!$A$3:$EX$360,(AI$3-1979)*4+AI$1+2,FALSE)</f>
        <v>481737</v>
      </c>
      <c r="AJ13" s="11">
        <f>VLOOKUP($G13,Data!$A$3:$EX$360,(AJ$3-1979)*4+AJ$1+2,FALSE)</f>
        <v>464350</v>
      </c>
      <c r="AK13" s="11">
        <f>VLOOKUP($G13,Data!$A$3:$EX$360,(AK$3-1979)*4+AK$1+2,FALSE)</f>
        <v>386606</v>
      </c>
      <c r="AL13" s="11">
        <f>VLOOKUP($G13,Data!$A$3:$EX$360,(AL$3-1979)*4+AL$1+2,FALSE)</f>
        <v>296013</v>
      </c>
      <c r="AM13" s="11">
        <f>VLOOKUP($G13,Data!$A$3:$EX$360,(AM$3-1979)*4+AM$1+2,FALSE)</f>
        <v>266450</v>
      </c>
      <c r="AN13" s="11">
        <f>VLOOKUP($G13,Data!$A$3:$EX$360,(AN$3-1979)*4+AN$1+2,FALSE)</f>
        <v>235672</v>
      </c>
      <c r="AO13" s="11">
        <f>VLOOKUP($G13,Data!$A$3:$EX$360,(AO$3-1979)*4+AO$1+2,FALSE)</f>
        <v>185678</v>
      </c>
      <c r="AP13" s="11">
        <f>VLOOKUP($G13,Data!$A$3:$EX$360,(AP$3-1979)*4+AP$1+2,FALSE)</f>
        <v>126274</v>
      </c>
      <c r="AQ13" s="11">
        <f>VLOOKUP($G13,Data!$A$3:$EX$360,(AQ$3-1979)*4+AQ$1+2,FALSE)</f>
        <v>95431</v>
      </c>
      <c r="AR13" s="11">
        <f>VLOOKUP($G13,Data!$A$3:$EX$360,(AR$3-1979)*4+AR$1+2,FALSE)</f>
        <v>64293</v>
      </c>
      <c r="AS13" s="4">
        <f>VLOOKUP($G13,Data!$A$3:$EX$360,(AS$3-1979)*4+AS$1+2,FALSE)</f>
        <v>0</v>
      </c>
    </row>
    <row r="14" spans="1:45">
      <c r="D14" s="4" t="s">
        <v>736</v>
      </c>
      <c r="E14" s="4" t="str">
        <f>F5</f>
        <v>ASSETS ($ millions)</v>
      </c>
      <c r="F14" s="6" t="s">
        <v>13</v>
      </c>
      <c r="G14" s="4" t="s">
        <v>197</v>
      </c>
      <c r="H14" s="4">
        <f>VLOOKUP($G14,Data!$A$3:$EX$360,(H$3-1979)*4+H$1+2,FALSE)</f>
        <v>2177</v>
      </c>
      <c r="I14" s="11">
        <f>VLOOKUP($G14,Data!$A$3:$EX$360,(I$3-1979)*4+I$1+2,FALSE)</f>
        <v>2881</v>
      </c>
      <c r="J14" s="11">
        <f>VLOOKUP($G14,Data!$A$3:$EX$360,(J$3-1979)*4+J$1+2,FALSE)</f>
        <v>3570</v>
      </c>
      <c r="K14" s="11">
        <f>VLOOKUP($G14,Data!$A$3:$EX$360,(K$3-1979)*4+K$1+2,FALSE)</f>
        <v>4735</v>
      </c>
      <c r="L14" s="11">
        <f>VLOOKUP($G14,Data!$A$3:$EX$360,(L$3-1979)*4+L$1+2,FALSE)</f>
        <v>3846</v>
      </c>
      <c r="M14" s="11">
        <f>VLOOKUP($G14,Data!$A$3:$EX$360,(M$3-1979)*4+M$1+2,FALSE)</f>
        <v>5347</v>
      </c>
      <c r="N14" s="11">
        <f>VLOOKUP($G14,Data!$A$3:$EX$360,(N$3-1979)*4+N$1+2,FALSE)</f>
        <v>9272</v>
      </c>
      <c r="O14" s="11">
        <f>VLOOKUP($G14,Data!$A$3:$EX$360,(O$3-1979)*4+O$1+2,FALSE)</f>
        <v>18843</v>
      </c>
      <c r="P14" s="11">
        <f>VLOOKUP($G14,Data!$A$3:$EX$360,(P$3-1979)*4+P$1+2,FALSE)</f>
        <v>23599</v>
      </c>
      <c r="Q14" s="11">
        <f>VLOOKUP($G14,Data!$A$3:$EX$360,(Q$3-1979)*4+Q$1+2,FALSE)</f>
        <v>29921</v>
      </c>
      <c r="R14" s="11">
        <f>VLOOKUP($G14,Data!$A$3:$EX$360,(R$3-1979)*4+R$1+2,FALSE)</f>
        <v>25406</v>
      </c>
      <c r="S14" s="11">
        <f>VLOOKUP($G14,Data!$A$3:$EX$360,(S$3-1979)*4+S$1+2,FALSE)</f>
        <v>53659</v>
      </c>
      <c r="T14" s="11">
        <f>VLOOKUP($G14,Data!$A$3:$EX$360,(T$3-1979)*4+T$1+2,FALSE)</f>
        <v>89358</v>
      </c>
      <c r="U14" s="11">
        <f>VLOOKUP($G14,Data!$A$3:$EX$360,(U$3-1979)*4+U$1+2,FALSE)</f>
        <v>122898</v>
      </c>
      <c r="V14" s="11">
        <f>VLOOKUP($G14,Data!$A$3:$EX$360,(V$3-1979)*4+V$1+2,FALSE)</f>
        <v>143682</v>
      </c>
      <c r="W14" s="11">
        <f>VLOOKUP($G14,Data!$A$3:$EX$360,(W$3-1979)*4+W$1+2,FALSE)</f>
        <v>234196</v>
      </c>
      <c r="X14" s="11">
        <f>VLOOKUP($G14,Data!$A$3:$EX$360,(X$3-1979)*4+X$1+2,FALSE)</f>
        <v>312060</v>
      </c>
      <c r="Y14" s="11">
        <f>VLOOKUP($G14,Data!$A$3:$EX$360,(Y$3-1979)*4+Y$1+2,FALSE)</f>
        <v>360661</v>
      </c>
      <c r="Z14" s="11">
        <f>VLOOKUP($G14,Data!$A$3:$EX$360,(Z$3-1979)*4+Z$1+2,FALSE)</f>
        <v>434512</v>
      </c>
      <c r="AA14" s="11">
        <f>VLOOKUP($G14,Data!$A$3:$EX$360,(AA$3-1979)*4+AA$1+2,FALSE)</f>
        <v>651927</v>
      </c>
      <c r="AB14" s="11">
        <f>VLOOKUP($G14,Data!$A$3:$EX$360,(AB$3-1979)*4+AB$1+2,FALSE)</f>
        <v>830637</v>
      </c>
      <c r="AC14" s="11">
        <f>VLOOKUP($G14,Data!$A$3:$EX$360,(AC$3-1979)*4+AC$1+2,FALSE)</f>
        <v>1015603</v>
      </c>
      <c r="AD14" s="11">
        <f>VLOOKUP($G14,Data!$A$3:$EX$360,(AD$3-1979)*4+AD$1+2,FALSE)</f>
        <v>1256355</v>
      </c>
      <c r="AE14" s="11">
        <f>VLOOKUP($G14,Data!$A$3:$EX$360,(AE$3-1979)*4+AE$1+2,FALSE)</f>
        <v>1414264</v>
      </c>
      <c r="AF14" s="11">
        <f>VLOOKUP($G14,Data!$A$3:$EX$360,(AF$3-1979)*4+AF$1+2,FALSE)</f>
        <v>1376222</v>
      </c>
      <c r="AG14" s="11">
        <f>VLOOKUP($G14,Data!$A$3:$EX$360,(AG$3-1979)*4+AG$1+2,FALSE)</f>
        <v>1364622</v>
      </c>
      <c r="AH14" s="11">
        <f>VLOOKUP($G14,Data!$A$3:$EX$360,(AH$3-1979)*4+AH$1+2,FALSE)</f>
        <v>1283331</v>
      </c>
      <c r="AI14" s="11">
        <f>VLOOKUP($G14,Data!$A$3:$EX$360,(AI$3-1979)*4+AI$1+2,FALSE)</f>
        <v>1278440</v>
      </c>
      <c r="AJ14" s="11">
        <f>VLOOKUP($G14,Data!$A$3:$EX$360,(AJ$3-1979)*4+AJ$1+2,FALSE)</f>
        <v>1243820</v>
      </c>
      <c r="AK14" s="11">
        <f>VLOOKUP($G14,Data!$A$3:$EX$360,(AK$3-1979)*4+AK$1+2,FALSE)</f>
        <v>1351440</v>
      </c>
      <c r="AL14" s="11">
        <f>VLOOKUP($G14,Data!$A$3:$EX$360,(AL$3-1979)*4+AL$1+2,FALSE)</f>
        <v>1296040</v>
      </c>
      <c r="AM14" s="11">
        <f>VLOOKUP($G14,Data!$A$3:$EX$360,(AM$3-1979)*4+AM$1+2,FALSE)</f>
        <v>760857</v>
      </c>
      <c r="AN14" s="11">
        <f>VLOOKUP($G14,Data!$A$3:$EX$360,(AN$3-1979)*4+AN$1+2,FALSE)</f>
        <v>722321</v>
      </c>
      <c r="AO14" s="11">
        <f>VLOOKUP($G14,Data!$A$3:$EX$360,(AO$3-1979)*4+AO$1+2,FALSE)</f>
        <v>585654</v>
      </c>
      <c r="AP14" s="11">
        <f>VLOOKUP($G14,Data!$A$3:$EX$360,(AP$3-1979)*4+AP$1+2,FALSE)</f>
        <v>491078</v>
      </c>
      <c r="AQ14" s="11">
        <f>VLOOKUP($G14,Data!$A$3:$EX$360,(AQ$3-1979)*4+AQ$1+2,FALSE)</f>
        <v>472144</v>
      </c>
      <c r="AR14" s="11">
        <f>VLOOKUP($G14,Data!$A$3:$EX$360,(AR$3-1979)*4+AR$1+2,FALSE)</f>
        <v>446860</v>
      </c>
      <c r="AS14" s="4">
        <f>VLOOKUP($G14,Data!$A$3:$EX$360,(AS$3-1979)*4+AS$1+2,FALSE)</f>
        <v>0</v>
      </c>
    </row>
    <row r="15" spans="1:45" outlineLevel="1">
      <c r="D15" s="4" t="s">
        <v>736</v>
      </c>
      <c r="E15" s="4" t="str">
        <f>F27</f>
        <v>Loans</v>
      </c>
      <c r="F15" s="7" t="s">
        <v>88</v>
      </c>
      <c r="G15" s="4" t="s">
        <v>204</v>
      </c>
      <c r="H15" s="4">
        <f>VLOOKUP($G15,Data!$A$3:$EX$360,(H$3-1979)*4+H$1+2,FALSE)</f>
        <v>0</v>
      </c>
      <c r="I15" s="11">
        <f>VLOOKUP($G15,Data!$A$3:$EX$360,(I$3-1979)*4+I$1+2,FALSE)</f>
        <v>0</v>
      </c>
      <c r="J15" s="11">
        <f>VLOOKUP($G15,Data!$A$3:$EX$360,(J$3-1979)*4+J$1+2,FALSE)</f>
        <v>0</v>
      </c>
      <c r="K15" s="11">
        <f>VLOOKUP($G15,Data!$A$3:$EX$360,(K$3-1979)*4+K$1+2,FALSE)</f>
        <v>0</v>
      </c>
      <c r="L15" s="11">
        <f>VLOOKUP($G15,Data!$A$3:$EX$360,(L$3-1979)*4+L$1+2,FALSE)</f>
        <v>2596</v>
      </c>
      <c r="M15" s="11">
        <f>VLOOKUP($G15,Data!$A$3:$EX$360,(M$3-1979)*4+M$1+2,FALSE)</f>
        <v>3342</v>
      </c>
      <c r="N15" s="11">
        <f>VLOOKUP($G15,Data!$A$3:$EX$360,(N$3-1979)*4+N$1+2,FALSE)</f>
        <v>4330</v>
      </c>
      <c r="O15" s="11">
        <f>VLOOKUP($G15,Data!$A$3:$EX$360,(O$3-1979)*4+O$1+2,FALSE)</f>
        <v>5158</v>
      </c>
      <c r="P15" s="11">
        <f>VLOOKUP($G15,Data!$A$3:$EX$360,(P$3-1979)*4+P$1+2,FALSE)</f>
        <v>6602</v>
      </c>
      <c r="Q15" s="11">
        <f>VLOOKUP($G15,Data!$A$3:$EX$360,(Q$3-1979)*4+Q$1+2,FALSE)</f>
        <v>6314</v>
      </c>
      <c r="R15" s="11">
        <f>VLOOKUP($G15,Data!$A$3:$EX$360,(R$3-1979)*4+R$1+2,FALSE)</f>
        <v>6800</v>
      </c>
      <c r="S15" s="11">
        <f>VLOOKUP($G15,Data!$A$3:$EX$360,(S$3-1979)*4+S$1+2,FALSE)</f>
        <v>7832</v>
      </c>
      <c r="T15" s="11">
        <f>VLOOKUP($G15,Data!$A$3:$EX$360,(T$3-1979)*4+T$1+2,FALSE)</f>
        <v>8979</v>
      </c>
      <c r="U15" s="11">
        <f>VLOOKUP($G15,Data!$A$3:$EX$360,(U$3-1979)*4+U$1+2,FALSE)</f>
        <v>7406</v>
      </c>
      <c r="V15" s="11">
        <f>VLOOKUP($G15,Data!$A$3:$EX$360,(V$3-1979)*4+V$1+2,FALSE)</f>
        <v>6577</v>
      </c>
      <c r="W15" s="11">
        <f>VLOOKUP($G15,Data!$A$3:$EX$360,(W$3-1979)*4+W$1+2,FALSE)</f>
        <v>6599</v>
      </c>
      <c r="X15" s="11">
        <f>VLOOKUP($G15,Data!$A$3:$EX$360,(X$3-1979)*4+X$1+2,FALSE)</f>
        <v>3536</v>
      </c>
      <c r="Y15" s="11">
        <f>VLOOKUP($G15,Data!$A$3:$EX$360,(Y$3-1979)*4+Y$1+2,FALSE)</f>
        <v>2400</v>
      </c>
      <c r="Z15" s="11">
        <f>VLOOKUP($G15,Data!$A$3:$EX$360,(Z$3-1979)*4+Z$1+2,FALSE)</f>
        <v>1368</v>
      </c>
      <c r="AA15" s="11">
        <f>VLOOKUP($G15,Data!$A$3:$EX$360,(AA$3-1979)*4+AA$1+2,FALSE)</f>
        <v>1090</v>
      </c>
      <c r="AB15" s="11">
        <f>VLOOKUP($G15,Data!$A$3:$EX$360,(AB$3-1979)*4+AB$1+2,FALSE)</f>
        <v>782</v>
      </c>
      <c r="AC15" s="11">
        <f>VLOOKUP($G15,Data!$A$3:$EX$360,(AC$3-1979)*4+AC$1+2,FALSE)</f>
        <v>841</v>
      </c>
      <c r="AD15" s="11">
        <f>VLOOKUP($G15,Data!$A$3:$EX$360,(AD$3-1979)*4+AD$1+2,FALSE)</f>
        <v>801</v>
      </c>
      <c r="AE15" s="11">
        <f>VLOOKUP($G15,Data!$A$3:$EX$360,(AE$3-1979)*4+AE$1+2,FALSE)</f>
        <v>448</v>
      </c>
      <c r="AF15" s="11">
        <f>VLOOKUP($G15,Data!$A$3:$EX$360,(AF$3-1979)*4+AF$1+2,FALSE)</f>
        <v>346</v>
      </c>
      <c r="AG15" s="11">
        <f>VLOOKUP($G15,Data!$A$3:$EX$360,(AG$3-1979)*4+AG$1+2,FALSE)</f>
        <v>0</v>
      </c>
      <c r="AH15" s="11">
        <f>VLOOKUP($G15,Data!$A$3:$EX$360,(AH$3-1979)*4+AH$1+2,FALSE)</f>
        <v>0</v>
      </c>
      <c r="AI15" s="11">
        <f>VLOOKUP($G15,Data!$A$3:$EX$360,(AI$3-1979)*4+AI$1+2,FALSE)</f>
        <v>0</v>
      </c>
      <c r="AJ15" s="11">
        <f>VLOOKUP($G15,Data!$A$3:$EX$360,(AJ$3-1979)*4+AJ$1+2,FALSE)</f>
        <v>0</v>
      </c>
      <c r="AK15" s="11">
        <f>VLOOKUP($G15,Data!$A$3:$EX$360,(AK$3-1979)*4+AK$1+2,FALSE)</f>
        <v>0</v>
      </c>
      <c r="AL15" s="11">
        <f>VLOOKUP($G15,Data!$A$3:$EX$360,(AL$3-1979)*4+AL$1+2,FALSE)</f>
        <v>0</v>
      </c>
      <c r="AM15" s="11">
        <f>VLOOKUP($G15,Data!$A$3:$EX$360,(AM$3-1979)*4+AM$1+2,FALSE)</f>
        <v>0</v>
      </c>
      <c r="AN15" s="11">
        <f>VLOOKUP($G15,Data!$A$3:$EX$360,(AN$3-1979)*4+AN$1+2,FALSE)</f>
        <v>0</v>
      </c>
      <c r="AO15" s="11">
        <f>VLOOKUP($G15,Data!$A$3:$EX$360,(AO$3-1979)*4+AO$1+2,FALSE)</f>
        <v>0</v>
      </c>
      <c r="AP15" s="11">
        <f>VLOOKUP($G15,Data!$A$3:$EX$360,(AP$3-1979)*4+AP$1+2,FALSE)</f>
        <v>0</v>
      </c>
      <c r="AQ15" s="11">
        <f>VLOOKUP($G15,Data!$A$3:$EX$360,(AQ$3-1979)*4+AQ$1+2,FALSE)</f>
        <v>0</v>
      </c>
      <c r="AR15" s="11">
        <f>VLOOKUP($G15,Data!$A$3:$EX$360,(AR$3-1979)*4+AR$1+2,FALSE)</f>
        <v>0</v>
      </c>
      <c r="AS15" s="4">
        <f>VLOOKUP($G15,Data!$A$3:$EX$360,(AS$3-1979)*4+AS$1+2,FALSE)</f>
        <v>0</v>
      </c>
    </row>
    <row r="16" spans="1:45" outlineLevel="1">
      <c r="D16" s="4" t="s">
        <v>736</v>
      </c>
      <c r="E16" s="4" t="str">
        <f>F27</f>
        <v>Loans</v>
      </c>
      <c r="F16" s="7" t="s">
        <v>76</v>
      </c>
      <c r="G16" s="4" t="s">
        <v>205</v>
      </c>
      <c r="H16" s="4">
        <f>VLOOKUP($G16,Data!$A$3:$EX$360,(H$3-1979)*4+H$1+2,FALSE)</f>
        <v>25923</v>
      </c>
      <c r="I16" s="11">
        <f>VLOOKUP($G16,Data!$A$3:$EX$360,(I$3-1979)*4+I$1+2,FALSE)</f>
        <v>29228</v>
      </c>
      <c r="J16" s="11">
        <f>VLOOKUP($G16,Data!$A$3:$EX$360,(J$3-1979)*4+J$1+2,FALSE)</f>
        <v>30704</v>
      </c>
      <c r="K16" s="11">
        <f>VLOOKUP($G16,Data!$A$3:$EX$360,(K$3-1979)*4+K$1+2,FALSE)</f>
        <v>29061</v>
      </c>
      <c r="L16" s="11">
        <f>VLOOKUP($G16,Data!$A$3:$EX$360,(L$3-1979)*4+L$1+2,FALSE)</f>
        <v>28564</v>
      </c>
      <c r="M16" s="11">
        <f>VLOOKUP($G16,Data!$A$3:$EX$360,(M$3-1979)*4+M$1+2,FALSE)</f>
        <v>26929</v>
      </c>
      <c r="N16" s="11">
        <f>VLOOKUP($G16,Data!$A$3:$EX$360,(N$3-1979)*4+N$1+2,FALSE)</f>
        <v>22023</v>
      </c>
      <c r="O16" s="11">
        <f>VLOOKUP($G16,Data!$A$3:$EX$360,(O$3-1979)*4+O$1+2,FALSE)</f>
        <v>18963</v>
      </c>
      <c r="P16" s="11">
        <f>VLOOKUP($G16,Data!$A$3:$EX$360,(P$3-1979)*4+P$1+2,FALSE)</f>
        <v>18151</v>
      </c>
      <c r="Q16" s="11">
        <f>VLOOKUP($G16,Data!$A$3:$EX$360,(Q$3-1979)*4+Q$1+2,FALSE)</f>
        <v>17494</v>
      </c>
      <c r="R16" s="11">
        <f>VLOOKUP($G16,Data!$A$3:$EX$360,(R$3-1979)*4+R$1+2,FALSE)</f>
        <v>19383</v>
      </c>
      <c r="S16" s="11">
        <f>VLOOKUP($G16,Data!$A$3:$EX$360,(S$3-1979)*4+S$1+2,FALSE)</f>
        <v>19900</v>
      </c>
      <c r="T16" s="11">
        <f>VLOOKUP($G16,Data!$A$3:$EX$360,(T$3-1979)*4+T$1+2,FALSE)</f>
        <v>22690</v>
      </c>
      <c r="U16" s="11">
        <f>VLOOKUP($G16,Data!$A$3:$EX$360,(U$3-1979)*4+U$1+2,FALSE)</f>
        <v>24040</v>
      </c>
      <c r="V16" s="11">
        <f>VLOOKUP($G16,Data!$A$3:$EX$360,(V$3-1979)*4+V$1+2,FALSE)</f>
        <v>25449</v>
      </c>
      <c r="W16" s="11">
        <f>VLOOKUP($G16,Data!$A$3:$EX$360,(W$3-1979)*4+W$1+2,FALSE)</f>
        <v>26279</v>
      </c>
      <c r="X16" s="11">
        <f>VLOOKUP($G16,Data!$A$3:$EX$360,(X$3-1979)*4+X$1+2,FALSE)</f>
        <v>30156</v>
      </c>
      <c r="Y16" s="11">
        <f>VLOOKUP($G16,Data!$A$3:$EX$360,(Y$3-1979)*4+Y$1+2,FALSE)</f>
        <v>31576</v>
      </c>
      <c r="Z16" s="11">
        <f>VLOOKUP($G16,Data!$A$3:$EX$360,(Z$3-1979)*4+Z$1+2,FALSE)</f>
        <v>31576</v>
      </c>
      <c r="AA16" s="11">
        <f>VLOOKUP($G16,Data!$A$3:$EX$360,(AA$3-1979)*4+AA$1+2,FALSE)</f>
        <v>34921</v>
      </c>
      <c r="AB16" s="11">
        <f>VLOOKUP($G16,Data!$A$3:$EX$360,(AB$3-1979)*4+AB$1+2,FALSE)</f>
        <v>35815</v>
      </c>
      <c r="AC16" s="11">
        <f>VLOOKUP($G16,Data!$A$3:$EX$360,(AC$3-1979)*4+AC$1+2,FALSE)</f>
        <v>38897</v>
      </c>
      <c r="AD16" s="11">
        <f>VLOOKUP($G16,Data!$A$3:$EX$360,(AD$3-1979)*4+AD$1+2,FALSE)</f>
        <v>41759</v>
      </c>
      <c r="AE16" s="11">
        <f>VLOOKUP($G16,Data!$A$3:$EX$360,(AE$3-1979)*4+AE$1+2,FALSE)</f>
        <v>43783</v>
      </c>
      <c r="AF16" s="11">
        <f>VLOOKUP($G16,Data!$A$3:$EX$360,(AF$3-1979)*4+AF$1+2,FALSE)</f>
        <v>43822</v>
      </c>
      <c r="AG16" s="11">
        <f>VLOOKUP($G16,Data!$A$3:$EX$360,(AG$3-1979)*4+AG$1+2,FALSE)</f>
        <v>43574</v>
      </c>
      <c r="AH16" s="11">
        <f>VLOOKUP($G16,Data!$A$3:$EX$360,(AH$3-1979)*4+AH$1+2,FALSE)</f>
        <v>51632</v>
      </c>
      <c r="AI16" s="11">
        <f>VLOOKUP($G16,Data!$A$3:$EX$360,(AI$3-1979)*4+AI$1+2,FALSE)</f>
        <v>63539</v>
      </c>
      <c r="AJ16" s="11">
        <f>VLOOKUP($G16,Data!$A$3:$EX$360,(AJ$3-1979)*4+AJ$1+2,FALSE)</f>
        <v>75483</v>
      </c>
      <c r="AK16" s="11">
        <f>VLOOKUP($G16,Data!$A$3:$EX$360,(AK$3-1979)*4+AK$1+2,FALSE)</f>
        <v>80252</v>
      </c>
      <c r="AL16" s="11">
        <f>VLOOKUP($G16,Data!$A$3:$EX$360,(AL$3-1979)*4+AL$1+2,FALSE)</f>
        <v>80028</v>
      </c>
      <c r="AM16" s="11">
        <f>VLOOKUP($G16,Data!$A$3:$EX$360,(AM$3-1979)*4+AM$1+2,FALSE)</f>
        <v>87277</v>
      </c>
      <c r="AN16" s="11">
        <f>VLOOKUP($G16,Data!$A$3:$EX$360,(AN$3-1979)*4+AN$1+2,FALSE)</f>
        <v>83752</v>
      </c>
      <c r="AO16" s="11">
        <f>VLOOKUP($G16,Data!$A$3:$EX$360,(AO$3-1979)*4+AO$1+2,FALSE)</f>
        <v>92068</v>
      </c>
      <c r="AP16" s="11">
        <f>VLOOKUP($G16,Data!$A$3:$EX$360,(AP$3-1979)*4+AP$1+2,FALSE)</f>
        <v>94975</v>
      </c>
      <c r="AQ16" s="11">
        <f>VLOOKUP($G16,Data!$A$3:$EX$360,(AQ$3-1979)*4+AQ$1+2,FALSE)</f>
        <v>106135</v>
      </c>
      <c r="AR16" s="11">
        <f>VLOOKUP($G16,Data!$A$3:$EX$360,(AR$3-1979)*4+AR$1+2,FALSE)</f>
        <v>114970</v>
      </c>
      <c r="AS16" s="4">
        <f>VLOOKUP($G16,Data!$A$3:$EX$360,(AS$3-1979)*4+AS$1+2,FALSE)</f>
        <v>0</v>
      </c>
    </row>
    <row r="17" spans="4:45" outlineLevel="1">
      <c r="D17" s="4" t="s">
        <v>736</v>
      </c>
      <c r="E17" s="4" t="str">
        <f>F27</f>
        <v>Loans</v>
      </c>
      <c r="F17" s="7" t="s">
        <v>207</v>
      </c>
      <c r="G17" s="4" t="s">
        <v>206</v>
      </c>
      <c r="H17" s="4">
        <f>VLOOKUP($G17,Data!$A$3:$EX$360,(H$3-1979)*4+H$1+2,FALSE)</f>
        <v>41838</v>
      </c>
      <c r="I17" s="11">
        <f>VLOOKUP($G17,Data!$A$3:$EX$360,(I$3-1979)*4+I$1+2,FALSE)</f>
        <v>48963</v>
      </c>
      <c r="J17" s="11">
        <f>VLOOKUP($G17,Data!$A$3:$EX$360,(J$3-1979)*4+J$1+2,FALSE)</f>
        <v>65194</v>
      </c>
      <c r="K17" s="11">
        <f>VLOOKUP($G17,Data!$A$3:$EX$360,(K$3-1979)*4+K$1+2,FALSE)</f>
        <v>66001</v>
      </c>
      <c r="L17" s="11">
        <f>VLOOKUP($G17,Data!$A$3:$EX$360,(L$3-1979)*4+L$1+2,FALSE)</f>
        <v>58953</v>
      </c>
      <c r="M17" s="11">
        <f>VLOOKUP($G17,Data!$A$3:$EX$360,(M$3-1979)*4+M$1+2,FALSE)</f>
        <v>74621</v>
      </c>
      <c r="N17" s="11">
        <f>VLOOKUP($G17,Data!$A$3:$EX$360,(N$3-1979)*4+N$1+2,FALSE)</f>
        <v>88835</v>
      </c>
      <c r="O17" s="11">
        <f>VLOOKUP($G17,Data!$A$3:$EX$360,(O$3-1979)*4+O$1+2,FALSE)</f>
        <v>108645</v>
      </c>
      <c r="P17" s="11">
        <f>VLOOKUP($G17,Data!$A$3:$EX$360,(P$3-1979)*4+P$1+2,FALSE)</f>
        <v>133058</v>
      </c>
      <c r="Q17" s="11">
        <f>VLOOKUP($G17,Data!$A$3:$EX$360,(Q$3-1979)*4+Q$1+2,FALSE)</f>
        <v>152781</v>
      </c>
      <c r="R17" s="11">
        <f>VLOOKUP($G17,Data!$A$3:$EX$360,(R$3-1979)*4+R$1+2,FALSE)</f>
        <v>141797</v>
      </c>
      <c r="S17" s="11">
        <f>VLOOKUP($G17,Data!$A$3:$EX$360,(S$3-1979)*4+S$1+2,FALSE)</f>
        <v>117103</v>
      </c>
      <c r="T17" s="11">
        <f>VLOOKUP($G17,Data!$A$3:$EX$360,(T$3-1979)*4+T$1+2,FALSE)</f>
        <v>79065</v>
      </c>
      <c r="U17" s="11">
        <f>VLOOKUP($G17,Data!$A$3:$EX$360,(U$3-1979)*4+U$1+2,FALSE)</f>
        <v>79881</v>
      </c>
      <c r="V17" s="11">
        <f>VLOOKUP($G17,Data!$A$3:$EX$360,(V$3-1979)*4+V$1+2,FALSE)</f>
        <v>103131</v>
      </c>
      <c r="W17" s="11">
        <f>VLOOKUP($G17,Data!$A$3:$EX$360,(W$3-1979)*4+W$1+2,FALSE)</f>
        <v>125889</v>
      </c>
      <c r="X17" s="11">
        <f>VLOOKUP($G17,Data!$A$3:$EX$360,(X$3-1979)*4+X$1+2,FALSE)</f>
        <v>132263</v>
      </c>
      <c r="Y17" s="11">
        <f>VLOOKUP($G17,Data!$A$3:$EX$360,(Y$3-1979)*4+Y$1+2,FALSE)</f>
        <v>161369</v>
      </c>
      <c r="Z17" s="11">
        <f>VLOOKUP($G17,Data!$A$3:$EX$360,(Z$3-1979)*4+Z$1+2,FALSE)</f>
        <v>197788</v>
      </c>
      <c r="AA17" s="11">
        <f>VLOOKUP($G17,Data!$A$3:$EX$360,(AA$3-1979)*4+AA$1+2,FALSE)</f>
        <v>288189</v>
      </c>
      <c r="AB17" s="11">
        <f>VLOOKUP($G17,Data!$A$3:$EX$360,(AB$3-1979)*4+AB$1+2,FALSE)</f>
        <v>395745</v>
      </c>
      <c r="AC17" s="11">
        <f>VLOOKUP($G17,Data!$A$3:$EX$360,(AC$3-1979)*4+AC$1+2,FALSE)</f>
        <v>437861</v>
      </c>
      <c r="AD17" s="11">
        <f>VLOOKUP($G17,Data!$A$3:$EX$360,(AD$3-1979)*4+AD$1+2,FALSE)</f>
        <v>463297</v>
      </c>
      <c r="AE17" s="11">
        <f>VLOOKUP($G17,Data!$A$3:$EX$360,(AE$3-1979)*4+AE$1+2,FALSE)</f>
        <v>470482</v>
      </c>
      <c r="AF17" s="11">
        <f>VLOOKUP($G17,Data!$A$3:$EX$360,(AF$3-1979)*4+AF$1+2,FALSE)</f>
        <v>501682</v>
      </c>
      <c r="AG17" s="11">
        <f>VLOOKUP($G17,Data!$A$3:$EX$360,(AG$3-1979)*4+AG$1+2,FALSE)</f>
        <v>575816</v>
      </c>
      <c r="AH17" s="11">
        <f>VLOOKUP($G17,Data!$A$3:$EX$360,(AH$3-1979)*4+AH$1+2,FALSE)</f>
        <v>620167</v>
      </c>
      <c r="AI17" s="11">
        <f>VLOOKUP($G17,Data!$A$3:$EX$360,(AI$3-1979)*4+AI$1+2,FALSE)</f>
        <v>641386</v>
      </c>
      <c r="AJ17" s="11">
        <f>VLOOKUP($G17,Data!$A$3:$EX$360,(AJ$3-1979)*4+AJ$1+2,FALSE)</f>
        <v>867142</v>
      </c>
      <c r="AK17" s="11">
        <f>VLOOKUP($G17,Data!$A$3:$EX$360,(AK$3-1979)*4+AK$1+2,FALSE)</f>
        <v>900464</v>
      </c>
      <c r="AL17" s="11">
        <f>VLOOKUP($G17,Data!$A$3:$EX$360,(AL$3-1979)*4+AL$1+2,FALSE)</f>
        <v>615900</v>
      </c>
      <c r="AM17" s="11">
        <f>VLOOKUP($G17,Data!$A$3:$EX$360,(AM$3-1979)*4+AM$1+2,FALSE)</f>
        <v>463986</v>
      </c>
      <c r="AN17" s="11">
        <f>VLOOKUP($G17,Data!$A$3:$EX$360,(AN$3-1979)*4+AN$1+2,FALSE)</f>
        <v>403286</v>
      </c>
      <c r="AO17" s="11">
        <f>VLOOKUP($G17,Data!$A$3:$EX$360,(AO$3-1979)*4+AO$1+2,FALSE)</f>
        <v>413600</v>
      </c>
      <c r="AP17" s="11">
        <f>VLOOKUP($G17,Data!$A$3:$EX$360,(AP$3-1979)*4+AP$1+2,FALSE)</f>
        <v>492559</v>
      </c>
      <c r="AQ17" s="11">
        <f>VLOOKUP($G17,Data!$A$3:$EX$360,(AQ$3-1979)*4+AQ$1+2,FALSE)</f>
        <v>565672</v>
      </c>
      <c r="AR17" s="11">
        <f>VLOOKUP($G17,Data!$A$3:$EX$360,(AR$3-1979)*4+AR$1+2,FALSE)</f>
        <v>631233</v>
      </c>
      <c r="AS17" s="4">
        <f>VLOOKUP($G17,Data!$A$3:$EX$360,(AS$3-1979)*4+AS$1+2,FALSE)</f>
        <v>0</v>
      </c>
    </row>
    <row r="18" spans="4:45" outlineLevel="2">
      <c r="D18" s="4" t="s">
        <v>736</v>
      </c>
      <c r="E18" s="4" t="str">
        <f>F20</f>
        <v>Home Mortgages</v>
      </c>
      <c r="F18" s="30" t="s">
        <v>78</v>
      </c>
      <c r="G18" s="4" t="s">
        <v>210</v>
      </c>
      <c r="H18" s="4">
        <f>VLOOKUP($G18,Data!$A$3:$EX$360,(H$3-1979)*4+H$1+2,FALSE)</f>
        <v>0</v>
      </c>
      <c r="I18" s="11">
        <f>VLOOKUP($G18,Data!$A$3:$EX$360,(I$3-1979)*4+I$1+2,FALSE)</f>
        <v>0</v>
      </c>
      <c r="J18" s="11">
        <f>VLOOKUP($G18,Data!$A$3:$EX$360,(J$3-1979)*4+J$1+2,FALSE)</f>
        <v>0</v>
      </c>
      <c r="K18" s="11">
        <f>VLOOKUP($G18,Data!$A$3:$EX$360,(K$3-1979)*4+K$1+2,FALSE)</f>
        <v>0</v>
      </c>
      <c r="L18" s="11">
        <f>VLOOKUP($G18,Data!$A$3:$EX$360,(L$3-1979)*4+L$1+2,FALSE)</f>
        <v>0</v>
      </c>
      <c r="M18" s="11">
        <f>VLOOKUP($G18,Data!$A$3:$EX$360,(M$3-1979)*4+M$1+2,FALSE)</f>
        <v>0</v>
      </c>
      <c r="N18" s="11">
        <f>VLOOKUP($G18,Data!$A$3:$EX$360,(N$3-1979)*4+N$1+2,FALSE)</f>
        <v>0</v>
      </c>
      <c r="O18" s="11">
        <f>VLOOKUP($G18,Data!$A$3:$EX$360,(O$3-1979)*4+O$1+2,FALSE)</f>
        <v>0</v>
      </c>
      <c r="P18" s="11">
        <f>VLOOKUP($G18,Data!$A$3:$EX$360,(P$3-1979)*4+P$1+2,FALSE)</f>
        <v>0</v>
      </c>
      <c r="Q18" s="11">
        <f>VLOOKUP($G18,Data!$A$3:$EX$360,(Q$3-1979)*4+Q$1+2,FALSE)</f>
        <v>0</v>
      </c>
      <c r="R18" s="11">
        <f>VLOOKUP($G18,Data!$A$3:$EX$360,(R$3-1979)*4+R$1+2,FALSE)</f>
        <v>0</v>
      </c>
      <c r="S18" s="11">
        <f>VLOOKUP($G18,Data!$A$3:$EX$360,(S$3-1979)*4+S$1+2,FALSE)</f>
        <v>0</v>
      </c>
      <c r="T18" s="11">
        <f>VLOOKUP($G18,Data!$A$3:$EX$360,(T$3-1979)*4+T$1+2,FALSE)</f>
        <v>0</v>
      </c>
      <c r="U18" s="11">
        <f>VLOOKUP($G18,Data!$A$3:$EX$360,(U$3-1979)*4+U$1+2,FALSE)</f>
        <v>0</v>
      </c>
      <c r="V18" s="11">
        <f>VLOOKUP($G18,Data!$A$3:$EX$360,(V$3-1979)*4+V$1+2,FALSE)</f>
        <v>0</v>
      </c>
      <c r="W18" s="11">
        <f>VLOOKUP($G18,Data!$A$3:$EX$360,(W$3-1979)*4+W$1+2,FALSE)</f>
        <v>0</v>
      </c>
      <c r="X18" s="11">
        <f>VLOOKUP($G18,Data!$A$3:$EX$360,(X$3-1979)*4+X$1+2,FALSE)</f>
        <v>0</v>
      </c>
      <c r="Y18" s="11">
        <f>VLOOKUP($G18,Data!$A$3:$EX$360,(Y$3-1979)*4+Y$1+2,FALSE)</f>
        <v>0</v>
      </c>
      <c r="Z18" s="11">
        <f>VLOOKUP($G18,Data!$A$3:$EX$360,(Z$3-1979)*4+Z$1+2,FALSE)</f>
        <v>0</v>
      </c>
      <c r="AA18" s="11">
        <f>VLOOKUP($G18,Data!$A$3:$EX$360,(AA$3-1979)*4+AA$1+2,FALSE)</f>
        <v>0</v>
      </c>
      <c r="AB18" s="11">
        <f>VLOOKUP($G18,Data!$A$3:$EX$360,(AB$3-1979)*4+AB$1+2,FALSE)</f>
        <v>0</v>
      </c>
      <c r="AC18" s="11">
        <f>VLOOKUP($G18,Data!$A$3:$EX$360,(AC$3-1979)*4+AC$1+2,FALSE)</f>
        <v>0</v>
      </c>
      <c r="AD18" s="11">
        <f>VLOOKUP($G18,Data!$A$3:$EX$360,(AD$3-1979)*4+AD$1+2,FALSE)</f>
        <v>0</v>
      </c>
      <c r="AE18" s="11">
        <f>VLOOKUP($G18,Data!$A$3:$EX$360,(AE$3-1979)*4+AE$1+2,FALSE)</f>
        <v>0</v>
      </c>
      <c r="AF18" s="11">
        <f>VLOOKUP($G18,Data!$A$3:$EX$360,(AF$3-1979)*4+AF$1+2,FALSE)</f>
        <v>0</v>
      </c>
      <c r="AG18" s="11">
        <f>VLOOKUP($G18,Data!$A$3:$EX$360,(AG$3-1979)*4+AG$1+2,FALSE)</f>
        <v>0</v>
      </c>
      <c r="AH18" s="11">
        <f>VLOOKUP($G18,Data!$A$3:$EX$360,(AH$3-1979)*4+AH$1+2,FALSE)</f>
        <v>0</v>
      </c>
      <c r="AI18" s="11">
        <f>VLOOKUP($G18,Data!$A$3:$EX$360,(AI$3-1979)*4+AI$1+2,FALSE)</f>
        <v>0</v>
      </c>
      <c r="AJ18" s="11">
        <f>VLOOKUP($G18,Data!$A$3:$EX$360,(AJ$3-1979)*4+AJ$1+2,FALSE)</f>
        <v>0</v>
      </c>
      <c r="AK18" s="11">
        <f>VLOOKUP($G18,Data!$A$3:$EX$360,(AK$3-1979)*4+AK$1+2,FALSE)</f>
        <v>0</v>
      </c>
      <c r="AL18" s="11">
        <f>VLOOKUP($G18,Data!$A$3:$EX$360,(AL$3-1979)*4+AL$1+2,FALSE)</f>
        <v>0</v>
      </c>
      <c r="AM18" s="11">
        <f>VLOOKUP($G18,Data!$A$3:$EX$360,(AM$3-1979)*4+AM$1+2,FALSE)</f>
        <v>4141016</v>
      </c>
      <c r="AN18" s="11">
        <f>VLOOKUP($G18,Data!$A$3:$EX$360,(AN$3-1979)*4+AN$1+2,FALSE)</f>
        <v>4032089</v>
      </c>
      <c r="AO18" s="11">
        <f>VLOOKUP($G18,Data!$A$3:$EX$360,(AO$3-1979)*4+AO$1+2,FALSE)</f>
        <v>3958029</v>
      </c>
      <c r="AP18" s="11">
        <f>VLOOKUP($G18,Data!$A$3:$EX$360,(AP$3-1979)*4+AP$1+2,FALSE)</f>
        <v>4087746</v>
      </c>
      <c r="AQ18" s="11">
        <f>VLOOKUP($G18,Data!$A$3:$EX$360,(AQ$3-1979)*4+AQ$1+2,FALSE)</f>
        <v>4104240</v>
      </c>
      <c r="AR18" s="11">
        <f>VLOOKUP($G18,Data!$A$3:$EX$360,(AR$3-1979)*4+AR$1+2,FALSE)</f>
        <v>4171764</v>
      </c>
      <c r="AS18" s="4">
        <f>VLOOKUP($G18,Data!$A$3:$EX$360,(AS$3-1979)*4+AS$1+2,FALSE)</f>
        <v>0</v>
      </c>
    </row>
    <row r="19" spans="4:45" outlineLevel="2">
      <c r="D19" s="4" t="s">
        <v>736</v>
      </c>
      <c r="E19" s="4" t="str">
        <f>F20</f>
        <v>Home Mortgages</v>
      </c>
      <c r="F19" s="30" t="s">
        <v>80</v>
      </c>
      <c r="G19" s="4" t="s">
        <v>211</v>
      </c>
      <c r="H19" s="4">
        <f>VLOOKUP($G19,Data!$A$3:$EX$360,(H$3-1979)*4+H$1+2,FALSE)</f>
        <v>50128</v>
      </c>
      <c r="I19" s="11">
        <f>VLOOKUP($G19,Data!$A$3:$EX$360,(I$3-1979)*4+I$1+2,FALSE)</f>
        <v>57758</v>
      </c>
      <c r="J19" s="11">
        <f>VLOOKUP($G19,Data!$A$3:$EX$360,(J$3-1979)*4+J$1+2,FALSE)</f>
        <v>63990</v>
      </c>
      <c r="K19" s="11">
        <f>VLOOKUP($G19,Data!$A$3:$EX$360,(K$3-1979)*4+K$1+2,FALSE)</f>
        <v>74316</v>
      </c>
      <c r="L19" s="11">
        <f>VLOOKUP($G19,Data!$A$3:$EX$360,(L$3-1979)*4+L$1+2,FALSE)</f>
        <v>83685</v>
      </c>
      <c r="M19" s="11">
        <f>VLOOKUP($G19,Data!$A$3:$EX$360,(M$3-1979)*4+M$1+2,FALSE)</f>
        <v>94426</v>
      </c>
      <c r="N19" s="11">
        <f>VLOOKUP($G19,Data!$A$3:$EX$360,(N$3-1979)*4+N$1+2,FALSE)</f>
        <v>111639</v>
      </c>
      <c r="O19" s="11">
        <f>VLOOKUP($G19,Data!$A$3:$EX$360,(O$3-1979)*4+O$1+2,FALSE)</f>
        <v>105943</v>
      </c>
      <c r="P19" s="11">
        <f>VLOOKUP($G19,Data!$A$3:$EX$360,(P$3-1979)*4+P$1+2,FALSE)</f>
        <v>102840</v>
      </c>
      <c r="Q19" s="11">
        <f>VLOOKUP($G19,Data!$A$3:$EX$360,(Q$3-1979)*4+Q$1+2,FALSE)</f>
        <v>109044</v>
      </c>
      <c r="R19" s="11">
        <f>VLOOKUP($G19,Data!$A$3:$EX$360,(R$3-1979)*4+R$1+2,FALSE)</f>
        <v>114121</v>
      </c>
      <c r="S19" s="11">
        <f>VLOOKUP($G19,Data!$A$3:$EX$360,(S$3-1979)*4+S$1+2,FALSE)</f>
        <v>119462</v>
      </c>
      <c r="T19" s="11">
        <f>VLOOKUP($G19,Data!$A$3:$EX$360,(T$3-1979)*4+T$1+2,FALSE)</f>
        <v>130700</v>
      </c>
      <c r="U19" s="11">
        <f>VLOOKUP($G19,Data!$A$3:$EX$360,(U$3-1979)*4+U$1+2,FALSE)</f>
        <v>161047</v>
      </c>
      <c r="V19" s="11">
        <f>VLOOKUP($G19,Data!$A$3:$EX$360,(V$3-1979)*4+V$1+2,FALSE)</f>
        <v>201093</v>
      </c>
      <c r="W19" s="11">
        <f>VLOOKUP($G19,Data!$A$3:$EX$360,(W$3-1979)*4+W$1+2,FALSE)</f>
        <v>204067</v>
      </c>
      <c r="X19" s="11">
        <f>VLOOKUP($G19,Data!$A$3:$EX$360,(X$3-1979)*4+X$1+2,FALSE)</f>
        <v>209497</v>
      </c>
      <c r="Y19" s="11">
        <f>VLOOKUP($G19,Data!$A$3:$EX$360,(Y$3-1979)*4+Y$1+2,FALSE)</f>
        <v>202918</v>
      </c>
      <c r="Z19" s="11">
        <f>VLOOKUP($G19,Data!$A$3:$EX$360,(Z$3-1979)*4+Z$1+2,FALSE)</f>
        <v>198229</v>
      </c>
      <c r="AA19" s="11">
        <f>VLOOKUP($G19,Data!$A$3:$EX$360,(AA$3-1979)*4+AA$1+2,FALSE)</f>
        <v>203861</v>
      </c>
      <c r="AB19" s="11">
        <f>VLOOKUP($G19,Data!$A$3:$EX$360,(AB$3-1979)*4+AB$1+2,FALSE)</f>
        <v>193454</v>
      </c>
      <c r="AC19" s="11">
        <f>VLOOKUP($G19,Data!$A$3:$EX$360,(AC$3-1979)*4+AC$1+2,FALSE)</f>
        <v>209580</v>
      </c>
      <c r="AD19" s="11">
        <f>VLOOKUP($G19,Data!$A$3:$EX$360,(AD$3-1979)*4+AD$1+2,FALSE)</f>
        <v>231241</v>
      </c>
      <c r="AE19" s="11">
        <f>VLOOKUP($G19,Data!$A$3:$EX$360,(AE$3-1979)*4+AE$1+2,FALSE)</f>
        <v>276813</v>
      </c>
      <c r="AF19" s="11">
        <f>VLOOKUP($G19,Data!$A$3:$EX$360,(AF$3-1979)*4+AF$1+2,FALSE)</f>
        <v>519127</v>
      </c>
      <c r="AG19" s="11">
        <f>VLOOKUP($G19,Data!$A$3:$EX$360,(AG$3-1979)*4+AG$1+2,FALSE)</f>
        <v>508610</v>
      </c>
      <c r="AH19" s="11">
        <f>VLOOKUP($G19,Data!$A$3:$EX$360,(AH$3-1979)*4+AH$1+2,FALSE)</f>
        <v>453866</v>
      </c>
      <c r="AI19" s="11">
        <f>VLOOKUP($G19,Data!$A$3:$EX$360,(AI$3-1979)*4+AI$1+2,FALSE)</f>
        <v>457587</v>
      </c>
      <c r="AJ19" s="11">
        <f>VLOOKUP($G19,Data!$A$3:$EX$360,(AJ$3-1979)*4+AJ$1+2,FALSE)</f>
        <v>447861</v>
      </c>
      <c r="AK19" s="11">
        <f>VLOOKUP($G19,Data!$A$3:$EX$360,(AK$3-1979)*4+AK$1+2,FALSE)</f>
        <v>456647</v>
      </c>
      <c r="AL19" s="11">
        <f>VLOOKUP($G19,Data!$A$3:$EX$360,(AL$3-1979)*4+AL$1+2,FALSE)</f>
        <v>433446</v>
      </c>
      <c r="AM19" s="11">
        <f>VLOOKUP($G19,Data!$A$3:$EX$360,(AM$3-1979)*4+AM$1+2,FALSE)</f>
        <v>549702</v>
      </c>
      <c r="AN19" s="11">
        <f>VLOOKUP($G19,Data!$A$3:$EX$360,(AN$3-1979)*4+AN$1+2,FALSE)</f>
        <v>555637</v>
      </c>
      <c r="AO19" s="11">
        <f>VLOOKUP($G19,Data!$A$3:$EX$360,(AO$3-1979)*4+AO$1+2,FALSE)</f>
        <v>517549</v>
      </c>
      <c r="AP19" s="11">
        <f>VLOOKUP($G19,Data!$A$3:$EX$360,(AP$3-1979)*4+AP$1+2,FALSE)</f>
        <v>458645</v>
      </c>
      <c r="AQ19" s="11">
        <f>VLOOKUP($G19,Data!$A$3:$EX$360,(AQ$3-1979)*4+AQ$1+2,FALSE)</f>
        <v>433629</v>
      </c>
      <c r="AR19" s="11">
        <f>VLOOKUP($G19,Data!$A$3:$EX$360,(AR$3-1979)*4+AR$1+2,FALSE)</f>
        <v>396910</v>
      </c>
      <c r="AS19" s="4">
        <f>VLOOKUP($G19,Data!$A$3:$EX$360,(AS$3-1979)*4+AS$1+2,FALSE)</f>
        <v>0</v>
      </c>
    </row>
    <row r="20" spans="4:45" outlineLevel="2" collapsed="1">
      <c r="D20" s="4" t="s">
        <v>736</v>
      </c>
      <c r="E20" s="4" t="str">
        <f>F25</f>
        <v>Mortgages</v>
      </c>
      <c r="F20" s="8" t="s">
        <v>61</v>
      </c>
      <c r="G20" s="4" t="s">
        <v>209</v>
      </c>
      <c r="H20" s="4">
        <f>VLOOKUP($G20,Data!$A$3:$EX$360,(H$3-1979)*4+H$1+2,FALSE)</f>
        <v>50128</v>
      </c>
      <c r="I20" s="11">
        <f>VLOOKUP($G20,Data!$A$3:$EX$360,(I$3-1979)*4+I$1+2,FALSE)</f>
        <v>57758</v>
      </c>
      <c r="J20" s="11">
        <f>VLOOKUP($G20,Data!$A$3:$EX$360,(J$3-1979)*4+J$1+2,FALSE)</f>
        <v>63990</v>
      </c>
      <c r="K20" s="11">
        <f>VLOOKUP($G20,Data!$A$3:$EX$360,(K$3-1979)*4+K$1+2,FALSE)</f>
        <v>74316</v>
      </c>
      <c r="L20" s="11">
        <f>VLOOKUP($G20,Data!$A$3:$EX$360,(L$3-1979)*4+L$1+2,FALSE)</f>
        <v>83685</v>
      </c>
      <c r="M20" s="11">
        <f>VLOOKUP($G20,Data!$A$3:$EX$360,(M$3-1979)*4+M$1+2,FALSE)</f>
        <v>94426</v>
      </c>
      <c r="N20" s="11">
        <f>VLOOKUP($G20,Data!$A$3:$EX$360,(N$3-1979)*4+N$1+2,FALSE)</f>
        <v>111639</v>
      </c>
      <c r="O20" s="11">
        <f>VLOOKUP($G20,Data!$A$3:$EX$360,(O$3-1979)*4+O$1+2,FALSE)</f>
        <v>105943</v>
      </c>
      <c r="P20" s="11">
        <f>VLOOKUP($G20,Data!$A$3:$EX$360,(P$3-1979)*4+P$1+2,FALSE)</f>
        <v>102840</v>
      </c>
      <c r="Q20" s="11">
        <f>VLOOKUP($G20,Data!$A$3:$EX$360,(Q$3-1979)*4+Q$1+2,FALSE)</f>
        <v>109044</v>
      </c>
      <c r="R20" s="11">
        <f>VLOOKUP($G20,Data!$A$3:$EX$360,(R$3-1979)*4+R$1+2,FALSE)</f>
        <v>114121</v>
      </c>
      <c r="S20" s="11">
        <f>VLOOKUP($G20,Data!$A$3:$EX$360,(S$3-1979)*4+S$1+2,FALSE)</f>
        <v>119462</v>
      </c>
      <c r="T20" s="11">
        <f>VLOOKUP($G20,Data!$A$3:$EX$360,(T$3-1979)*4+T$1+2,FALSE)</f>
        <v>130700</v>
      </c>
      <c r="U20" s="11">
        <f>VLOOKUP($G20,Data!$A$3:$EX$360,(U$3-1979)*4+U$1+2,FALSE)</f>
        <v>161047</v>
      </c>
      <c r="V20" s="11">
        <f>VLOOKUP($G20,Data!$A$3:$EX$360,(V$3-1979)*4+V$1+2,FALSE)</f>
        <v>201093</v>
      </c>
      <c r="W20" s="11">
        <f>VLOOKUP($G20,Data!$A$3:$EX$360,(W$3-1979)*4+W$1+2,FALSE)</f>
        <v>204067</v>
      </c>
      <c r="X20" s="11">
        <f>VLOOKUP($G20,Data!$A$3:$EX$360,(X$3-1979)*4+X$1+2,FALSE)</f>
        <v>209497</v>
      </c>
      <c r="Y20" s="11">
        <f>VLOOKUP($G20,Data!$A$3:$EX$360,(Y$3-1979)*4+Y$1+2,FALSE)</f>
        <v>202918</v>
      </c>
      <c r="Z20" s="11">
        <f>VLOOKUP($G20,Data!$A$3:$EX$360,(Z$3-1979)*4+Z$1+2,FALSE)</f>
        <v>198229</v>
      </c>
      <c r="AA20" s="11">
        <f>VLOOKUP($G20,Data!$A$3:$EX$360,(AA$3-1979)*4+AA$1+2,FALSE)</f>
        <v>203861</v>
      </c>
      <c r="AB20" s="11">
        <f>VLOOKUP($G20,Data!$A$3:$EX$360,(AB$3-1979)*4+AB$1+2,FALSE)</f>
        <v>193454</v>
      </c>
      <c r="AC20" s="11">
        <f>VLOOKUP($G20,Data!$A$3:$EX$360,(AC$3-1979)*4+AC$1+2,FALSE)</f>
        <v>209580</v>
      </c>
      <c r="AD20" s="11">
        <f>VLOOKUP($G20,Data!$A$3:$EX$360,(AD$3-1979)*4+AD$1+2,FALSE)</f>
        <v>231241</v>
      </c>
      <c r="AE20" s="11">
        <f>VLOOKUP($G20,Data!$A$3:$EX$360,(AE$3-1979)*4+AE$1+2,FALSE)</f>
        <v>276813</v>
      </c>
      <c r="AF20" s="11">
        <f>VLOOKUP($G20,Data!$A$3:$EX$360,(AF$3-1979)*4+AF$1+2,FALSE)</f>
        <v>519127</v>
      </c>
      <c r="AG20" s="11">
        <f>VLOOKUP($G20,Data!$A$3:$EX$360,(AG$3-1979)*4+AG$1+2,FALSE)</f>
        <v>508610</v>
      </c>
      <c r="AH20" s="11">
        <f>VLOOKUP($G20,Data!$A$3:$EX$360,(AH$3-1979)*4+AH$1+2,FALSE)</f>
        <v>453866</v>
      </c>
      <c r="AI20" s="11">
        <f>VLOOKUP($G20,Data!$A$3:$EX$360,(AI$3-1979)*4+AI$1+2,FALSE)</f>
        <v>457587</v>
      </c>
      <c r="AJ20" s="11">
        <f>VLOOKUP($G20,Data!$A$3:$EX$360,(AJ$3-1979)*4+AJ$1+2,FALSE)</f>
        <v>447861</v>
      </c>
      <c r="AK20" s="11">
        <f>VLOOKUP($G20,Data!$A$3:$EX$360,(AK$3-1979)*4+AK$1+2,FALSE)</f>
        <v>456647</v>
      </c>
      <c r="AL20" s="11">
        <f>VLOOKUP($G20,Data!$A$3:$EX$360,(AL$3-1979)*4+AL$1+2,FALSE)</f>
        <v>433446</v>
      </c>
      <c r="AM20" s="11">
        <f>VLOOKUP($G20,Data!$A$3:$EX$360,(AM$3-1979)*4+AM$1+2,FALSE)</f>
        <v>4690718</v>
      </c>
      <c r="AN20" s="11">
        <f>VLOOKUP($G20,Data!$A$3:$EX$360,(AN$3-1979)*4+AN$1+2,FALSE)</f>
        <v>4587726</v>
      </c>
      <c r="AO20" s="11">
        <f>VLOOKUP($G20,Data!$A$3:$EX$360,(AO$3-1979)*4+AO$1+2,FALSE)</f>
        <v>4475578</v>
      </c>
      <c r="AP20" s="11">
        <f>VLOOKUP($G20,Data!$A$3:$EX$360,(AP$3-1979)*4+AP$1+2,FALSE)</f>
        <v>4546391</v>
      </c>
      <c r="AQ20" s="11">
        <f>VLOOKUP($G20,Data!$A$3:$EX$360,(AQ$3-1979)*4+AQ$1+2,FALSE)</f>
        <v>4537869</v>
      </c>
      <c r="AR20" s="11">
        <f>VLOOKUP($G20,Data!$A$3:$EX$360,(AR$3-1979)*4+AR$1+2,FALSE)</f>
        <v>4568674</v>
      </c>
      <c r="AS20" s="4">
        <f>VLOOKUP($G20,Data!$A$3:$EX$360,(AS$3-1979)*4+AS$1+2,FALSE)</f>
        <v>0</v>
      </c>
    </row>
    <row r="21" spans="4:45" outlineLevel="3">
      <c r="D21" s="4" t="s">
        <v>736</v>
      </c>
      <c r="E21" s="4" t="str">
        <f>F23</f>
        <v>Multifamily Residential Mortgages</v>
      </c>
      <c r="F21" s="30" t="s">
        <v>79</v>
      </c>
      <c r="G21" s="4" t="s">
        <v>213</v>
      </c>
      <c r="H21" s="4">
        <f>VLOOKUP($G21,Data!$A$3:$EX$360,(H$3-1979)*4+H$1+2,FALSE)</f>
        <v>0</v>
      </c>
      <c r="I21" s="11">
        <f>VLOOKUP($G21,Data!$A$3:$EX$360,(I$3-1979)*4+I$1+2,FALSE)</f>
        <v>0</v>
      </c>
      <c r="J21" s="11">
        <f>VLOOKUP($G21,Data!$A$3:$EX$360,(J$3-1979)*4+J$1+2,FALSE)</f>
        <v>0</v>
      </c>
      <c r="K21" s="11">
        <f>VLOOKUP($G21,Data!$A$3:$EX$360,(K$3-1979)*4+K$1+2,FALSE)</f>
        <v>0</v>
      </c>
      <c r="L21" s="11">
        <f>VLOOKUP($G21,Data!$A$3:$EX$360,(L$3-1979)*4+L$1+2,FALSE)</f>
        <v>0</v>
      </c>
      <c r="M21" s="11">
        <f>VLOOKUP($G21,Data!$A$3:$EX$360,(M$3-1979)*4+M$1+2,FALSE)</f>
        <v>0</v>
      </c>
      <c r="N21" s="11">
        <f>VLOOKUP($G21,Data!$A$3:$EX$360,(N$3-1979)*4+N$1+2,FALSE)</f>
        <v>0</v>
      </c>
      <c r="O21" s="11">
        <f>VLOOKUP($G21,Data!$A$3:$EX$360,(O$3-1979)*4+O$1+2,FALSE)</f>
        <v>0</v>
      </c>
      <c r="P21" s="11">
        <f>VLOOKUP($G21,Data!$A$3:$EX$360,(P$3-1979)*4+P$1+2,FALSE)</f>
        <v>0</v>
      </c>
      <c r="Q21" s="11">
        <f>VLOOKUP($G21,Data!$A$3:$EX$360,(Q$3-1979)*4+Q$1+2,FALSE)</f>
        <v>0</v>
      </c>
      <c r="R21" s="11">
        <f>VLOOKUP($G21,Data!$A$3:$EX$360,(R$3-1979)*4+R$1+2,FALSE)</f>
        <v>0</v>
      </c>
      <c r="S21" s="11">
        <f>VLOOKUP($G21,Data!$A$3:$EX$360,(S$3-1979)*4+S$1+2,FALSE)</f>
        <v>0</v>
      </c>
      <c r="T21" s="11">
        <f>VLOOKUP($G21,Data!$A$3:$EX$360,(T$3-1979)*4+T$1+2,FALSE)</f>
        <v>0</v>
      </c>
      <c r="U21" s="11">
        <f>VLOOKUP($G21,Data!$A$3:$EX$360,(U$3-1979)*4+U$1+2,FALSE)</f>
        <v>0</v>
      </c>
      <c r="V21" s="11">
        <f>VLOOKUP($G21,Data!$A$3:$EX$360,(V$3-1979)*4+V$1+2,FALSE)</f>
        <v>0</v>
      </c>
      <c r="W21" s="11">
        <f>VLOOKUP($G21,Data!$A$3:$EX$360,(W$3-1979)*4+W$1+2,FALSE)</f>
        <v>0</v>
      </c>
      <c r="X21" s="11">
        <f>VLOOKUP($G21,Data!$A$3:$EX$360,(X$3-1979)*4+X$1+2,FALSE)</f>
        <v>0</v>
      </c>
      <c r="Y21" s="11">
        <f>VLOOKUP($G21,Data!$A$3:$EX$360,(Y$3-1979)*4+Y$1+2,FALSE)</f>
        <v>0</v>
      </c>
      <c r="Z21" s="11">
        <f>VLOOKUP($G21,Data!$A$3:$EX$360,(Z$3-1979)*4+Z$1+2,FALSE)</f>
        <v>0</v>
      </c>
      <c r="AA21" s="11">
        <f>VLOOKUP($G21,Data!$A$3:$EX$360,(AA$3-1979)*4+AA$1+2,FALSE)</f>
        <v>0</v>
      </c>
      <c r="AB21" s="11">
        <f>VLOOKUP($G21,Data!$A$3:$EX$360,(AB$3-1979)*4+AB$1+2,FALSE)</f>
        <v>0</v>
      </c>
      <c r="AC21" s="11">
        <f>VLOOKUP($G21,Data!$A$3:$EX$360,(AC$3-1979)*4+AC$1+2,FALSE)</f>
        <v>0</v>
      </c>
      <c r="AD21" s="11">
        <f>VLOOKUP($G21,Data!$A$3:$EX$360,(AD$3-1979)*4+AD$1+2,FALSE)</f>
        <v>0</v>
      </c>
      <c r="AE21" s="11">
        <f>VLOOKUP($G21,Data!$A$3:$EX$360,(AE$3-1979)*4+AE$1+2,FALSE)</f>
        <v>0</v>
      </c>
      <c r="AF21" s="11">
        <f>VLOOKUP($G21,Data!$A$3:$EX$360,(AF$3-1979)*4+AF$1+2,FALSE)</f>
        <v>0</v>
      </c>
      <c r="AG21" s="11">
        <f>VLOOKUP($G21,Data!$A$3:$EX$360,(AG$3-1979)*4+AG$1+2,FALSE)</f>
        <v>0</v>
      </c>
      <c r="AH21" s="11">
        <f>VLOOKUP($G21,Data!$A$3:$EX$360,(AH$3-1979)*4+AH$1+2,FALSE)</f>
        <v>0</v>
      </c>
      <c r="AI21" s="11">
        <f>VLOOKUP($G21,Data!$A$3:$EX$360,(AI$3-1979)*4+AI$1+2,FALSE)</f>
        <v>0</v>
      </c>
      <c r="AJ21" s="11">
        <f>VLOOKUP($G21,Data!$A$3:$EX$360,(AJ$3-1979)*4+AJ$1+2,FALSE)</f>
        <v>0</v>
      </c>
      <c r="AK21" s="11">
        <f>VLOOKUP($G21,Data!$A$3:$EX$360,(AK$3-1979)*4+AK$1+2,FALSE)</f>
        <v>0</v>
      </c>
      <c r="AL21" s="11">
        <f>VLOOKUP($G21,Data!$A$3:$EX$360,(AL$3-1979)*4+AL$1+2,FALSE)</f>
        <v>0</v>
      </c>
      <c r="AM21" s="11">
        <f>VLOOKUP($G21,Data!$A$3:$EX$360,(AM$3-1979)*4+AM$1+2,FALSE)</f>
        <v>75393</v>
      </c>
      <c r="AN21" s="11">
        <f>VLOOKUP($G21,Data!$A$3:$EX$360,(AN$3-1979)*4+AN$1+2,FALSE)</f>
        <v>99872</v>
      </c>
      <c r="AO21" s="11">
        <f>VLOOKUP($G21,Data!$A$3:$EX$360,(AO$3-1979)*4+AO$1+2,FALSE)</f>
        <v>127401</v>
      </c>
      <c r="AP21" s="11">
        <f>VLOOKUP($G21,Data!$A$3:$EX$360,(AP$3-1979)*4+AP$1+2,FALSE)</f>
        <v>146258</v>
      </c>
      <c r="AQ21" s="11">
        <f>VLOOKUP($G21,Data!$A$3:$EX$360,(AQ$3-1979)*4+AQ$1+2,FALSE)</f>
        <v>164055</v>
      </c>
      <c r="AR21" s="11">
        <f>VLOOKUP($G21,Data!$A$3:$EX$360,(AR$3-1979)*4+AR$1+2,FALSE)</f>
        <v>185253</v>
      </c>
      <c r="AS21" s="4">
        <f>VLOOKUP($G21,Data!$A$3:$EX$360,(AS$3-1979)*4+AS$1+2,FALSE)</f>
        <v>0</v>
      </c>
    </row>
    <row r="22" spans="4:45" outlineLevel="3">
      <c r="D22" s="4" t="s">
        <v>736</v>
      </c>
      <c r="E22" s="4" t="str">
        <f>F23</f>
        <v>Multifamily Residential Mortgages</v>
      </c>
      <c r="F22" s="30" t="s">
        <v>81</v>
      </c>
      <c r="G22" s="4" t="s">
        <v>214</v>
      </c>
      <c r="H22" s="4">
        <f>VLOOKUP($G22,Data!$A$3:$EX$360,(H$3-1979)*4+H$1+2,FALSE)</f>
        <v>6583</v>
      </c>
      <c r="I22" s="11">
        <f>VLOOKUP($G22,Data!$A$3:$EX$360,(I$3-1979)*4+I$1+2,FALSE)</f>
        <v>6744</v>
      </c>
      <c r="J22" s="11">
        <f>VLOOKUP($G22,Data!$A$3:$EX$360,(J$3-1979)*4+J$1+2,FALSE)</f>
        <v>5482</v>
      </c>
      <c r="K22" s="11">
        <f>VLOOKUP($G22,Data!$A$3:$EX$360,(K$3-1979)*4+K$1+2,FALSE)</f>
        <v>5361</v>
      </c>
      <c r="L22" s="11">
        <f>VLOOKUP($G22,Data!$A$3:$EX$360,(L$3-1979)*4+L$1+2,FALSE)</f>
        <v>5284</v>
      </c>
      <c r="M22" s="11">
        <f>VLOOKUP($G22,Data!$A$3:$EX$360,(M$3-1979)*4+M$1+2,FALSE)</f>
        <v>6510</v>
      </c>
      <c r="N22" s="11">
        <f>VLOOKUP($G22,Data!$A$3:$EX$360,(N$3-1979)*4+N$1+2,FALSE)</f>
        <v>8457</v>
      </c>
      <c r="O22" s="11">
        <f>VLOOKUP($G22,Data!$A$3:$EX$360,(O$3-1979)*4+O$1+2,FALSE)</f>
        <v>8731</v>
      </c>
      <c r="P22" s="11">
        <f>VLOOKUP($G22,Data!$A$3:$EX$360,(P$3-1979)*4+P$1+2,FALSE)</f>
        <v>8425</v>
      </c>
      <c r="Q22" s="11">
        <f>VLOOKUP($G22,Data!$A$3:$EX$360,(Q$3-1979)*4+Q$1+2,FALSE)</f>
        <v>9528</v>
      </c>
      <c r="R22" s="11">
        <f>VLOOKUP($G22,Data!$A$3:$EX$360,(R$3-1979)*4+R$1+2,FALSE)</f>
        <v>12029</v>
      </c>
      <c r="S22" s="11">
        <f>VLOOKUP($G22,Data!$A$3:$EX$360,(S$3-1979)*4+S$1+2,FALSE)</f>
        <v>13219</v>
      </c>
      <c r="T22" s="11">
        <f>VLOOKUP($G22,Data!$A$3:$EX$360,(T$3-1979)*4+T$1+2,FALSE)</f>
        <v>14198</v>
      </c>
      <c r="U22" s="11">
        <f>VLOOKUP($G22,Data!$A$3:$EX$360,(U$3-1979)*4+U$1+2,FALSE)</f>
        <v>15828</v>
      </c>
      <c r="V22" s="11">
        <f>VLOOKUP($G22,Data!$A$3:$EX$360,(V$3-1979)*4+V$1+2,FALSE)</f>
        <v>17517</v>
      </c>
      <c r="W22" s="11">
        <f>VLOOKUP($G22,Data!$A$3:$EX$360,(W$3-1979)*4+W$1+2,FALSE)</f>
        <v>18376</v>
      </c>
      <c r="X22" s="11">
        <f>VLOOKUP($G22,Data!$A$3:$EX$360,(X$3-1979)*4+X$1+2,FALSE)</f>
        <v>18466</v>
      </c>
      <c r="Y22" s="11">
        <f>VLOOKUP($G22,Data!$A$3:$EX$360,(Y$3-1979)*4+Y$1+2,FALSE)</f>
        <v>17702</v>
      </c>
      <c r="Z22" s="11">
        <f>VLOOKUP($G22,Data!$A$3:$EX$360,(Z$3-1979)*4+Z$1+2,FALSE)</f>
        <v>16215</v>
      </c>
      <c r="AA22" s="11">
        <f>VLOOKUP($G22,Data!$A$3:$EX$360,(AA$3-1979)*4+AA$1+2,FALSE)</f>
        <v>16175</v>
      </c>
      <c r="AB22" s="11">
        <f>VLOOKUP($G22,Data!$A$3:$EX$360,(AB$3-1979)*4+AB$1+2,FALSE)</f>
        <v>20497</v>
      </c>
      <c r="AC22" s="11">
        <f>VLOOKUP($G22,Data!$A$3:$EX$360,(AC$3-1979)*4+AC$1+2,FALSE)</f>
        <v>24951</v>
      </c>
      <c r="AD22" s="11">
        <f>VLOOKUP($G22,Data!$A$3:$EX$360,(AD$3-1979)*4+AD$1+2,FALSE)</f>
        <v>33178</v>
      </c>
      <c r="AE22" s="11">
        <f>VLOOKUP($G22,Data!$A$3:$EX$360,(AE$3-1979)*4+AE$1+2,FALSE)</f>
        <v>41684</v>
      </c>
      <c r="AF22" s="11">
        <f>VLOOKUP($G22,Data!$A$3:$EX$360,(AF$3-1979)*4+AF$1+2,FALSE)</f>
        <v>68197</v>
      </c>
      <c r="AG22" s="11">
        <f>VLOOKUP($G22,Data!$A$3:$EX$360,(AG$3-1979)*4+AG$1+2,FALSE)</f>
        <v>82451</v>
      </c>
      <c r="AH22" s="11">
        <f>VLOOKUP($G22,Data!$A$3:$EX$360,(AH$3-1979)*4+AH$1+2,FALSE)</f>
        <v>92960</v>
      </c>
      <c r="AI22" s="11">
        <f>VLOOKUP($G22,Data!$A$3:$EX$360,(AI$3-1979)*4+AI$1+2,FALSE)</f>
        <v>105364</v>
      </c>
      <c r="AJ22" s="11">
        <f>VLOOKUP($G22,Data!$A$3:$EX$360,(AJ$3-1979)*4+AJ$1+2,FALSE)</f>
        <v>147674</v>
      </c>
      <c r="AK22" s="11">
        <f>VLOOKUP($G22,Data!$A$3:$EX$360,(AK$3-1979)*4+AK$1+2,FALSE)</f>
        <v>190189</v>
      </c>
      <c r="AL22" s="11">
        <f>VLOOKUP($G22,Data!$A$3:$EX$360,(AL$3-1979)*4+AL$1+2,FALSE)</f>
        <v>204378</v>
      </c>
      <c r="AM22" s="11">
        <f>VLOOKUP($G22,Data!$A$3:$EX$360,(AM$3-1979)*4+AM$1+2,FALSE)</f>
        <v>181065</v>
      </c>
      <c r="AN22" s="11">
        <f>VLOOKUP($G22,Data!$A$3:$EX$360,(AN$3-1979)*4+AN$1+2,FALSE)</f>
        <v>159358</v>
      </c>
      <c r="AO22" s="11">
        <f>VLOOKUP($G22,Data!$A$3:$EX$360,(AO$3-1979)*4+AO$1+2,FALSE)</f>
        <v>138053</v>
      </c>
      <c r="AP22" s="11">
        <f>VLOOKUP($G22,Data!$A$3:$EX$360,(AP$3-1979)*4+AP$1+2,FALSE)</f>
        <v>97248</v>
      </c>
      <c r="AQ22" s="11">
        <f>VLOOKUP($G22,Data!$A$3:$EX$360,(AQ$3-1979)*4+AQ$1+2,FALSE)</f>
        <v>76725</v>
      </c>
      <c r="AR22" s="11">
        <f>VLOOKUP($G22,Data!$A$3:$EX$360,(AR$3-1979)*4+AR$1+2,FALSE)</f>
        <v>71634</v>
      </c>
      <c r="AS22" s="4">
        <f>VLOOKUP($G22,Data!$A$3:$EX$360,(AS$3-1979)*4+AS$1+2,FALSE)</f>
        <v>0</v>
      </c>
    </row>
    <row r="23" spans="4:45" outlineLevel="2">
      <c r="D23" s="4" t="s">
        <v>736</v>
      </c>
      <c r="E23" s="4" t="str">
        <f>F25</f>
        <v>Mortgages</v>
      </c>
      <c r="F23" s="8" t="s">
        <v>62</v>
      </c>
      <c r="G23" s="4" t="s">
        <v>212</v>
      </c>
      <c r="H23" s="4">
        <f>VLOOKUP($G23,Data!$A$3:$EX$360,(H$3-1979)*4+H$1+2,FALSE)</f>
        <v>6583</v>
      </c>
      <c r="I23" s="11">
        <f>VLOOKUP($G23,Data!$A$3:$EX$360,(I$3-1979)*4+I$1+2,FALSE)</f>
        <v>6744</v>
      </c>
      <c r="J23" s="11">
        <f>VLOOKUP($G23,Data!$A$3:$EX$360,(J$3-1979)*4+J$1+2,FALSE)</f>
        <v>5482</v>
      </c>
      <c r="K23" s="11">
        <f>VLOOKUP($G23,Data!$A$3:$EX$360,(K$3-1979)*4+K$1+2,FALSE)</f>
        <v>5361</v>
      </c>
      <c r="L23" s="11">
        <f>VLOOKUP($G23,Data!$A$3:$EX$360,(L$3-1979)*4+L$1+2,FALSE)</f>
        <v>5284</v>
      </c>
      <c r="M23" s="11">
        <f>VLOOKUP($G23,Data!$A$3:$EX$360,(M$3-1979)*4+M$1+2,FALSE)</f>
        <v>6510</v>
      </c>
      <c r="N23" s="11">
        <f>VLOOKUP($G23,Data!$A$3:$EX$360,(N$3-1979)*4+N$1+2,FALSE)</f>
        <v>8457</v>
      </c>
      <c r="O23" s="11">
        <f>VLOOKUP($G23,Data!$A$3:$EX$360,(O$3-1979)*4+O$1+2,FALSE)</f>
        <v>8731</v>
      </c>
      <c r="P23" s="11">
        <f>VLOOKUP($G23,Data!$A$3:$EX$360,(P$3-1979)*4+P$1+2,FALSE)</f>
        <v>8425</v>
      </c>
      <c r="Q23" s="11">
        <f>VLOOKUP($G23,Data!$A$3:$EX$360,(Q$3-1979)*4+Q$1+2,FALSE)</f>
        <v>9528</v>
      </c>
      <c r="R23" s="11">
        <f>VLOOKUP($G23,Data!$A$3:$EX$360,(R$3-1979)*4+R$1+2,FALSE)</f>
        <v>12029</v>
      </c>
      <c r="S23" s="11">
        <f>VLOOKUP($G23,Data!$A$3:$EX$360,(S$3-1979)*4+S$1+2,FALSE)</f>
        <v>13219</v>
      </c>
      <c r="T23" s="11">
        <f>VLOOKUP($G23,Data!$A$3:$EX$360,(T$3-1979)*4+T$1+2,FALSE)</f>
        <v>14198</v>
      </c>
      <c r="U23" s="11">
        <f>VLOOKUP($G23,Data!$A$3:$EX$360,(U$3-1979)*4+U$1+2,FALSE)</f>
        <v>15828</v>
      </c>
      <c r="V23" s="11">
        <f>VLOOKUP($G23,Data!$A$3:$EX$360,(V$3-1979)*4+V$1+2,FALSE)</f>
        <v>17517</v>
      </c>
      <c r="W23" s="11">
        <f>VLOOKUP($G23,Data!$A$3:$EX$360,(W$3-1979)*4+W$1+2,FALSE)</f>
        <v>18376</v>
      </c>
      <c r="X23" s="11">
        <f>VLOOKUP($G23,Data!$A$3:$EX$360,(X$3-1979)*4+X$1+2,FALSE)</f>
        <v>18466</v>
      </c>
      <c r="Y23" s="11">
        <f>VLOOKUP($G23,Data!$A$3:$EX$360,(Y$3-1979)*4+Y$1+2,FALSE)</f>
        <v>17702</v>
      </c>
      <c r="Z23" s="11">
        <f>VLOOKUP($G23,Data!$A$3:$EX$360,(Z$3-1979)*4+Z$1+2,FALSE)</f>
        <v>16215</v>
      </c>
      <c r="AA23" s="11">
        <f>VLOOKUP($G23,Data!$A$3:$EX$360,(AA$3-1979)*4+AA$1+2,FALSE)</f>
        <v>16175</v>
      </c>
      <c r="AB23" s="11">
        <f>VLOOKUP($G23,Data!$A$3:$EX$360,(AB$3-1979)*4+AB$1+2,FALSE)</f>
        <v>20497</v>
      </c>
      <c r="AC23" s="11">
        <f>VLOOKUP($G23,Data!$A$3:$EX$360,(AC$3-1979)*4+AC$1+2,FALSE)</f>
        <v>24951</v>
      </c>
      <c r="AD23" s="11">
        <f>VLOOKUP($G23,Data!$A$3:$EX$360,(AD$3-1979)*4+AD$1+2,FALSE)</f>
        <v>33178</v>
      </c>
      <c r="AE23" s="11">
        <f>VLOOKUP($G23,Data!$A$3:$EX$360,(AE$3-1979)*4+AE$1+2,FALSE)</f>
        <v>41684</v>
      </c>
      <c r="AF23" s="11">
        <f>VLOOKUP($G23,Data!$A$3:$EX$360,(AF$3-1979)*4+AF$1+2,FALSE)</f>
        <v>68197</v>
      </c>
      <c r="AG23" s="11">
        <f>VLOOKUP($G23,Data!$A$3:$EX$360,(AG$3-1979)*4+AG$1+2,FALSE)</f>
        <v>82451</v>
      </c>
      <c r="AH23" s="11">
        <f>VLOOKUP($G23,Data!$A$3:$EX$360,(AH$3-1979)*4+AH$1+2,FALSE)</f>
        <v>92960</v>
      </c>
      <c r="AI23" s="11">
        <f>VLOOKUP($G23,Data!$A$3:$EX$360,(AI$3-1979)*4+AI$1+2,FALSE)</f>
        <v>105364</v>
      </c>
      <c r="AJ23" s="11">
        <f>VLOOKUP($G23,Data!$A$3:$EX$360,(AJ$3-1979)*4+AJ$1+2,FALSE)</f>
        <v>147674</v>
      </c>
      <c r="AK23" s="11">
        <f>VLOOKUP($G23,Data!$A$3:$EX$360,(AK$3-1979)*4+AK$1+2,FALSE)</f>
        <v>190189</v>
      </c>
      <c r="AL23" s="11">
        <f>VLOOKUP($G23,Data!$A$3:$EX$360,(AL$3-1979)*4+AL$1+2,FALSE)</f>
        <v>204378</v>
      </c>
      <c r="AM23" s="11">
        <f>VLOOKUP($G23,Data!$A$3:$EX$360,(AM$3-1979)*4+AM$1+2,FALSE)</f>
        <v>256458</v>
      </c>
      <c r="AN23" s="11">
        <f>VLOOKUP($G23,Data!$A$3:$EX$360,(AN$3-1979)*4+AN$1+2,FALSE)</f>
        <v>259230</v>
      </c>
      <c r="AO23" s="11">
        <f>VLOOKUP($G23,Data!$A$3:$EX$360,(AO$3-1979)*4+AO$1+2,FALSE)</f>
        <v>265454</v>
      </c>
      <c r="AP23" s="11">
        <f>VLOOKUP($G23,Data!$A$3:$EX$360,(AP$3-1979)*4+AP$1+2,FALSE)</f>
        <v>243506</v>
      </c>
      <c r="AQ23" s="11">
        <f>VLOOKUP($G23,Data!$A$3:$EX$360,(AQ$3-1979)*4+AQ$1+2,FALSE)</f>
        <v>240780</v>
      </c>
      <c r="AR23" s="11">
        <f>VLOOKUP($G23,Data!$A$3:$EX$360,(AR$3-1979)*4+AR$1+2,FALSE)</f>
        <v>256887</v>
      </c>
      <c r="AS23" s="4">
        <f>VLOOKUP($G23,Data!$A$3:$EX$360,(AS$3-1979)*4+AS$1+2,FALSE)</f>
        <v>0</v>
      </c>
    </row>
    <row r="24" spans="4:45" outlineLevel="2">
      <c r="D24" s="4" t="s">
        <v>736</v>
      </c>
      <c r="E24" s="4" t="str">
        <f>F25</f>
        <v>Mortgages</v>
      </c>
      <c r="F24" s="8" t="s">
        <v>64</v>
      </c>
      <c r="G24" s="4" t="s">
        <v>215</v>
      </c>
      <c r="H24" s="4">
        <f>VLOOKUP($G24,Data!$A$3:$EX$360,(H$3-1979)*4+H$1+2,FALSE)</f>
        <v>29919</v>
      </c>
      <c r="I24" s="11">
        <f>VLOOKUP($G24,Data!$A$3:$EX$360,(I$3-1979)*4+I$1+2,FALSE)</f>
        <v>36280</v>
      </c>
      <c r="J24" s="11">
        <f>VLOOKUP($G24,Data!$A$3:$EX$360,(J$3-1979)*4+J$1+2,FALSE)</f>
        <v>43939</v>
      </c>
      <c r="K24" s="11">
        <f>VLOOKUP($G24,Data!$A$3:$EX$360,(K$3-1979)*4+K$1+2,FALSE)</f>
        <v>47823</v>
      </c>
      <c r="L24" s="11">
        <f>VLOOKUP($G24,Data!$A$3:$EX$360,(L$3-1979)*4+L$1+2,FALSE)</f>
        <v>48929</v>
      </c>
      <c r="M24" s="11">
        <f>VLOOKUP($G24,Data!$A$3:$EX$360,(M$3-1979)*4+M$1+2,FALSE)</f>
        <v>49187</v>
      </c>
      <c r="N24" s="11">
        <f>VLOOKUP($G24,Data!$A$3:$EX$360,(N$3-1979)*4+N$1+2,FALSE)</f>
        <v>39638</v>
      </c>
      <c r="O24" s="11">
        <f>VLOOKUP($G24,Data!$A$3:$EX$360,(O$3-1979)*4+O$1+2,FALSE)</f>
        <v>33101</v>
      </c>
      <c r="P24" s="11">
        <f>VLOOKUP($G24,Data!$A$3:$EX$360,(P$3-1979)*4+P$1+2,FALSE)</f>
        <v>28194</v>
      </c>
      <c r="Q24" s="11">
        <f>VLOOKUP($G24,Data!$A$3:$EX$360,(Q$3-1979)*4+Q$1+2,FALSE)</f>
        <v>25885</v>
      </c>
      <c r="R24" s="11">
        <f>VLOOKUP($G24,Data!$A$3:$EX$360,(R$3-1979)*4+R$1+2,FALSE)</f>
        <v>24341</v>
      </c>
      <c r="S24" s="11">
        <f>VLOOKUP($G24,Data!$A$3:$EX$360,(S$3-1979)*4+S$1+2,FALSE)</f>
        <v>23462</v>
      </c>
      <c r="T24" s="11">
        <f>VLOOKUP($G24,Data!$A$3:$EX$360,(T$3-1979)*4+T$1+2,FALSE)</f>
        <v>22775</v>
      </c>
      <c r="U24" s="11">
        <f>VLOOKUP($G24,Data!$A$3:$EX$360,(U$3-1979)*4+U$1+2,FALSE)</f>
        <v>22867</v>
      </c>
      <c r="V24" s="11">
        <f>VLOOKUP($G24,Data!$A$3:$EX$360,(V$3-1979)*4+V$1+2,FALSE)</f>
        <v>22410</v>
      </c>
      <c r="W24" s="11">
        <f>VLOOKUP($G24,Data!$A$3:$EX$360,(W$3-1979)*4+W$1+2,FALSE)</f>
        <v>22137</v>
      </c>
      <c r="X24" s="11">
        <f>VLOOKUP($G24,Data!$A$3:$EX$360,(X$3-1979)*4+X$1+2,FALSE)</f>
        <v>22480</v>
      </c>
      <c r="Y24" s="11">
        <f>VLOOKUP($G24,Data!$A$3:$EX$360,(Y$3-1979)*4+Y$1+2,FALSE)</f>
        <v>23463</v>
      </c>
      <c r="Z24" s="11">
        <f>VLOOKUP($G24,Data!$A$3:$EX$360,(Z$3-1979)*4+Z$1+2,FALSE)</f>
        <v>24972</v>
      </c>
      <c r="AA24" s="11">
        <f>VLOOKUP($G24,Data!$A$3:$EX$360,(AA$3-1979)*4+AA$1+2,FALSE)</f>
        <v>26956</v>
      </c>
      <c r="AB24" s="11">
        <f>VLOOKUP($G24,Data!$A$3:$EX$360,(AB$3-1979)*4+AB$1+2,FALSE)</f>
        <v>28084</v>
      </c>
      <c r="AC24" s="11">
        <f>VLOOKUP($G24,Data!$A$3:$EX$360,(AC$3-1979)*4+AC$1+2,FALSE)</f>
        <v>29722</v>
      </c>
      <c r="AD24" s="11">
        <f>VLOOKUP($G24,Data!$A$3:$EX$360,(AD$3-1979)*4+AD$1+2,FALSE)</f>
        <v>33057</v>
      </c>
      <c r="AE24" s="11">
        <f>VLOOKUP($G24,Data!$A$3:$EX$360,(AE$3-1979)*4+AE$1+2,FALSE)</f>
        <v>38781</v>
      </c>
      <c r="AF24" s="11">
        <f>VLOOKUP($G24,Data!$A$3:$EX$360,(AF$3-1979)*4+AF$1+2,FALSE)</f>
        <v>34197</v>
      </c>
      <c r="AG24" s="11">
        <f>VLOOKUP($G24,Data!$A$3:$EX$360,(AG$3-1979)*4+AG$1+2,FALSE)</f>
        <v>37965</v>
      </c>
      <c r="AH24" s="11">
        <f>VLOOKUP($G24,Data!$A$3:$EX$360,(AH$3-1979)*4+AH$1+2,FALSE)</f>
        <v>41977</v>
      </c>
      <c r="AI24" s="11">
        <f>VLOOKUP($G24,Data!$A$3:$EX$360,(AI$3-1979)*4+AI$1+2,FALSE)</f>
        <v>44226</v>
      </c>
      <c r="AJ24" s="11">
        <f>VLOOKUP($G24,Data!$A$3:$EX$360,(AJ$3-1979)*4+AJ$1+2,FALSE)</f>
        <v>47561</v>
      </c>
      <c r="AK24" s="11">
        <f>VLOOKUP($G24,Data!$A$3:$EX$360,(AK$3-1979)*4+AK$1+2,FALSE)</f>
        <v>58487</v>
      </c>
      <c r="AL24" s="11">
        <f>VLOOKUP($G24,Data!$A$3:$EX$360,(AL$3-1979)*4+AL$1+2,FALSE)</f>
        <v>69860</v>
      </c>
      <c r="AM24" s="11">
        <f>VLOOKUP($G24,Data!$A$3:$EX$360,(AM$3-1979)*4+AM$1+2,FALSE)</f>
        <v>73803</v>
      </c>
      <c r="AN24" s="11">
        <f>VLOOKUP($G24,Data!$A$3:$EX$360,(AN$3-1979)*4+AN$1+2,FALSE)</f>
        <v>77083</v>
      </c>
      <c r="AO24" s="11">
        <f>VLOOKUP($G24,Data!$A$3:$EX$360,(AO$3-1979)*4+AO$1+2,FALSE)</f>
        <v>82478</v>
      </c>
      <c r="AP24" s="11">
        <f>VLOOKUP($G24,Data!$A$3:$EX$360,(AP$3-1979)*4+AP$1+2,FALSE)</f>
        <v>87870</v>
      </c>
      <c r="AQ24" s="11">
        <f>VLOOKUP($G24,Data!$A$3:$EX$360,(AQ$3-1979)*4+AQ$1+2,FALSE)</f>
        <v>91810</v>
      </c>
      <c r="AR24" s="11">
        <f>VLOOKUP($G24,Data!$A$3:$EX$360,(AR$3-1979)*4+AR$1+2,FALSE)</f>
        <v>94535</v>
      </c>
      <c r="AS24" s="4">
        <f>VLOOKUP($G24,Data!$A$3:$EX$360,(AS$3-1979)*4+AS$1+2,FALSE)</f>
        <v>0</v>
      </c>
    </row>
    <row r="25" spans="4:45" outlineLevel="1">
      <c r="D25" s="4" t="s">
        <v>736</v>
      </c>
      <c r="E25" s="4" t="str">
        <f>F27</f>
        <v>Loans</v>
      </c>
      <c r="F25" s="7" t="s">
        <v>77</v>
      </c>
      <c r="G25" s="4" t="s">
        <v>208</v>
      </c>
      <c r="H25" s="4">
        <f>VLOOKUP($G25,Data!$A$3:$EX$360,(H$3-1979)*4+H$1+2,FALSE)</f>
        <v>86630</v>
      </c>
      <c r="I25" s="11">
        <f>VLOOKUP($G25,Data!$A$3:$EX$360,(I$3-1979)*4+I$1+2,FALSE)</f>
        <v>100782</v>
      </c>
      <c r="J25" s="11">
        <f>VLOOKUP($G25,Data!$A$3:$EX$360,(J$3-1979)*4+J$1+2,FALSE)</f>
        <v>113411</v>
      </c>
      <c r="K25" s="11">
        <f>VLOOKUP($G25,Data!$A$3:$EX$360,(K$3-1979)*4+K$1+2,FALSE)</f>
        <v>127500</v>
      </c>
      <c r="L25" s="11">
        <f>VLOOKUP($G25,Data!$A$3:$EX$360,(L$3-1979)*4+L$1+2,FALSE)</f>
        <v>137898</v>
      </c>
      <c r="M25" s="11">
        <f>VLOOKUP($G25,Data!$A$3:$EX$360,(M$3-1979)*4+M$1+2,FALSE)</f>
        <v>150123</v>
      </c>
      <c r="N25" s="11">
        <f>VLOOKUP($G25,Data!$A$3:$EX$360,(N$3-1979)*4+N$1+2,FALSE)</f>
        <v>159734</v>
      </c>
      <c r="O25" s="11">
        <f>VLOOKUP($G25,Data!$A$3:$EX$360,(O$3-1979)*4+O$1+2,FALSE)</f>
        <v>147775</v>
      </c>
      <c r="P25" s="11">
        <f>VLOOKUP($G25,Data!$A$3:$EX$360,(P$3-1979)*4+P$1+2,FALSE)</f>
        <v>139459</v>
      </c>
      <c r="Q25" s="11">
        <f>VLOOKUP($G25,Data!$A$3:$EX$360,(Q$3-1979)*4+Q$1+2,FALSE)</f>
        <v>144457</v>
      </c>
      <c r="R25" s="11">
        <f>VLOOKUP($G25,Data!$A$3:$EX$360,(R$3-1979)*4+R$1+2,FALSE)</f>
        <v>150491</v>
      </c>
      <c r="S25" s="11">
        <f>VLOOKUP($G25,Data!$A$3:$EX$360,(S$3-1979)*4+S$1+2,FALSE)</f>
        <v>156143</v>
      </c>
      <c r="T25" s="11">
        <f>VLOOKUP($G25,Data!$A$3:$EX$360,(T$3-1979)*4+T$1+2,FALSE)</f>
        <v>167673</v>
      </c>
      <c r="U25" s="11">
        <f>VLOOKUP($G25,Data!$A$3:$EX$360,(U$3-1979)*4+U$1+2,FALSE)</f>
        <v>199742</v>
      </c>
      <c r="V25" s="11">
        <f>VLOOKUP($G25,Data!$A$3:$EX$360,(V$3-1979)*4+V$1+2,FALSE)</f>
        <v>241020</v>
      </c>
      <c r="W25" s="11">
        <f>VLOOKUP($G25,Data!$A$3:$EX$360,(W$3-1979)*4+W$1+2,FALSE)</f>
        <v>244580</v>
      </c>
      <c r="X25" s="11">
        <f>VLOOKUP($G25,Data!$A$3:$EX$360,(X$3-1979)*4+X$1+2,FALSE)</f>
        <v>250443</v>
      </c>
      <c r="Y25" s="11">
        <f>VLOOKUP($G25,Data!$A$3:$EX$360,(Y$3-1979)*4+Y$1+2,FALSE)</f>
        <v>244083</v>
      </c>
      <c r="Z25" s="11">
        <f>VLOOKUP($G25,Data!$A$3:$EX$360,(Z$3-1979)*4+Z$1+2,FALSE)</f>
        <v>239416</v>
      </c>
      <c r="AA25" s="11">
        <f>VLOOKUP($G25,Data!$A$3:$EX$360,(AA$3-1979)*4+AA$1+2,FALSE)</f>
        <v>246992</v>
      </c>
      <c r="AB25" s="11">
        <f>VLOOKUP($G25,Data!$A$3:$EX$360,(AB$3-1979)*4+AB$1+2,FALSE)</f>
        <v>242035</v>
      </c>
      <c r="AC25" s="11">
        <f>VLOOKUP($G25,Data!$A$3:$EX$360,(AC$3-1979)*4+AC$1+2,FALSE)</f>
        <v>264253</v>
      </c>
      <c r="AD25" s="11">
        <f>VLOOKUP($G25,Data!$A$3:$EX$360,(AD$3-1979)*4+AD$1+2,FALSE)</f>
        <v>297476</v>
      </c>
      <c r="AE25" s="11">
        <f>VLOOKUP($G25,Data!$A$3:$EX$360,(AE$3-1979)*4+AE$1+2,FALSE)</f>
        <v>357278</v>
      </c>
      <c r="AF25" s="11">
        <f>VLOOKUP($G25,Data!$A$3:$EX$360,(AF$3-1979)*4+AF$1+2,FALSE)</f>
        <v>621521</v>
      </c>
      <c r="AG25" s="11">
        <f>VLOOKUP($G25,Data!$A$3:$EX$360,(AG$3-1979)*4+AG$1+2,FALSE)</f>
        <v>629026</v>
      </c>
      <c r="AH25" s="11">
        <f>VLOOKUP($G25,Data!$A$3:$EX$360,(AH$3-1979)*4+AH$1+2,FALSE)</f>
        <v>588803</v>
      </c>
      <c r="AI25" s="11">
        <f>VLOOKUP($G25,Data!$A$3:$EX$360,(AI$3-1979)*4+AI$1+2,FALSE)</f>
        <v>607177</v>
      </c>
      <c r="AJ25" s="11">
        <f>VLOOKUP($G25,Data!$A$3:$EX$360,(AJ$3-1979)*4+AJ$1+2,FALSE)</f>
        <v>643096</v>
      </c>
      <c r="AK25" s="11">
        <f>VLOOKUP($G25,Data!$A$3:$EX$360,(AK$3-1979)*4+AK$1+2,FALSE)</f>
        <v>705323</v>
      </c>
      <c r="AL25" s="11">
        <f>VLOOKUP($G25,Data!$A$3:$EX$360,(AL$3-1979)*4+AL$1+2,FALSE)</f>
        <v>707684</v>
      </c>
      <c r="AM25" s="11">
        <f>VLOOKUP($G25,Data!$A$3:$EX$360,(AM$3-1979)*4+AM$1+2,FALSE)</f>
        <v>5020979</v>
      </c>
      <c r="AN25" s="11">
        <f>VLOOKUP($G25,Data!$A$3:$EX$360,(AN$3-1979)*4+AN$1+2,FALSE)</f>
        <v>4924039</v>
      </c>
      <c r="AO25" s="11">
        <f>VLOOKUP($G25,Data!$A$3:$EX$360,(AO$3-1979)*4+AO$1+2,FALSE)</f>
        <v>4823510</v>
      </c>
      <c r="AP25" s="11">
        <f>VLOOKUP($G25,Data!$A$3:$EX$360,(AP$3-1979)*4+AP$1+2,FALSE)</f>
        <v>4877767</v>
      </c>
      <c r="AQ25" s="11">
        <f>VLOOKUP($G25,Data!$A$3:$EX$360,(AQ$3-1979)*4+AQ$1+2,FALSE)</f>
        <v>4870459</v>
      </c>
      <c r="AR25" s="11">
        <f>VLOOKUP($G25,Data!$A$3:$EX$360,(AR$3-1979)*4+AR$1+2,FALSE)</f>
        <v>4920096</v>
      </c>
      <c r="AS25" s="4">
        <f>VLOOKUP($G25,Data!$A$3:$EX$360,(AS$3-1979)*4+AS$1+2,FALSE)</f>
        <v>0</v>
      </c>
    </row>
    <row r="26" spans="4:45" outlineLevel="1">
      <c r="D26" s="4" t="s">
        <v>736</v>
      </c>
      <c r="E26" s="4" t="str">
        <f>F27</f>
        <v>Loans</v>
      </c>
      <c r="F26" s="7" t="s">
        <v>87</v>
      </c>
      <c r="G26" s="4" t="s">
        <v>216</v>
      </c>
      <c r="H26" s="4">
        <f>VLOOKUP($G26,Data!$A$3:$EX$360,(H$3-1979)*4+H$1+2,FALSE)</f>
        <v>1505</v>
      </c>
      <c r="I26" s="11">
        <f>VLOOKUP($G26,Data!$A$3:$EX$360,(I$3-1979)*4+I$1+2,FALSE)</f>
        <v>2639</v>
      </c>
      <c r="J26" s="11">
        <f>VLOOKUP($G26,Data!$A$3:$EX$360,(J$3-1979)*4+J$1+2,FALSE)</f>
        <v>4826</v>
      </c>
      <c r="K26" s="11">
        <f>VLOOKUP($G26,Data!$A$3:$EX$360,(K$3-1979)*4+K$1+2,FALSE)</f>
        <v>6413</v>
      </c>
      <c r="L26" s="11">
        <f>VLOOKUP($G26,Data!$A$3:$EX$360,(L$3-1979)*4+L$1+2,FALSE)</f>
        <v>7866</v>
      </c>
      <c r="M26" s="11">
        <f>VLOOKUP($G26,Data!$A$3:$EX$360,(M$3-1979)*4+M$1+2,FALSE)</f>
        <v>9803</v>
      </c>
      <c r="N26" s="11">
        <f>VLOOKUP($G26,Data!$A$3:$EX$360,(N$3-1979)*4+N$1+2,FALSE)</f>
        <v>12279</v>
      </c>
      <c r="O26" s="11">
        <f>VLOOKUP($G26,Data!$A$3:$EX$360,(O$3-1979)*4+O$1+2,FALSE)</f>
        <v>14702</v>
      </c>
      <c r="P26" s="11">
        <f>VLOOKUP($G26,Data!$A$3:$EX$360,(P$3-1979)*4+P$1+2,FALSE)</f>
        <v>18400</v>
      </c>
      <c r="Q26" s="11">
        <f>VLOOKUP($G26,Data!$A$3:$EX$360,(Q$3-1979)*4+Q$1+2,FALSE)</f>
        <v>21191</v>
      </c>
      <c r="R26" s="11">
        <f>VLOOKUP($G26,Data!$A$3:$EX$360,(R$3-1979)*4+R$1+2,FALSE)</f>
        <v>24630</v>
      </c>
      <c r="S26" s="11">
        <f>VLOOKUP($G26,Data!$A$3:$EX$360,(S$3-1979)*4+S$1+2,FALSE)</f>
        <v>28770</v>
      </c>
      <c r="T26" s="11">
        <f>VLOOKUP($G26,Data!$A$3:$EX$360,(T$3-1979)*4+T$1+2,FALSE)</f>
        <v>31801</v>
      </c>
      <c r="U26" s="11">
        <f>VLOOKUP($G26,Data!$A$3:$EX$360,(U$3-1979)*4+U$1+2,FALSE)</f>
        <v>33446</v>
      </c>
      <c r="V26" s="11">
        <f>VLOOKUP($G26,Data!$A$3:$EX$360,(V$3-1979)*4+V$1+2,FALSE)</f>
        <v>35197</v>
      </c>
      <c r="W26" s="11">
        <f>VLOOKUP($G26,Data!$A$3:$EX$360,(W$3-1979)*4+W$1+2,FALSE)</f>
        <v>38950</v>
      </c>
      <c r="X26" s="11">
        <f>VLOOKUP($G26,Data!$A$3:$EX$360,(X$3-1979)*4+X$1+2,FALSE)</f>
        <v>39513</v>
      </c>
      <c r="Y26" s="11">
        <f>VLOOKUP($G26,Data!$A$3:$EX$360,(Y$3-1979)*4+Y$1+2,FALSE)</f>
        <v>38015</v>
      </c>
      <c r="Z26" s="11">
        <f>VLOOKUP($G26,Data!$A$3:$EX$360,(Z$3-1979)*4+Z$1+2,FALSE)</f>
        <v>32765</v>
      </c>
      <c r="AA26" s="11">
        <f>VLOOKUP($G26,Data!$A$3:$EX$360,(AA$3-1979)*4+AA$1+2,FALSE)</f>
        <v>31077</v>
      </c>
      <c r="AB26" s="11">
        <f>VLOOKUP($G26,Data!$A$3:$EX$360,(AB$3-1979)*4+AB$1+2,FALSE)</f>
        <v>35880</v>
      </c>
      <c r="AC26" s="11">
        <f>VLOOKUP($G26,Data!$A$3:$EX$360,(AC$3-1979)*4+AC$1+2,FALSE)</f>
        <v>38830</v>
      </c>
      <c r="AD26" s="11">
        <f>VLOOKUP($G26,Data!$A$3:$EX$360,(AD$3-1979)*4+AD$1+2,FALSE)</f>
        <v>41195</v>
      </c>
      <c r="AE26" s="11">
        <f>VLOOKUP($G26,Data!$A$3:$EX$360,(AE$3-1979)*4+AE$1+2,FALSE)</f>
        <v>37714</v>
      </c>
      <c r="AF26" s="11">
        <f>VLOOKUP($G26,Data!$A$3:$EX$360,(AF$3-1979)*4+AF$1+2,FALSE)</f>
        <v>21243</v>
      </c>
      <c r="AG26" s="11">
        <f>VLOOKUP($G26,Data!$A$3:$EX$360,(AG$3-1979)*4+AG$1+2,FALSE)</f>
        <v>0</v>
      </c>
      <c r="AH26" s="11">
        <f>VLOOKUP($G26,Data!$A$3:$EX$360,(AH$3-1979)*4+AH$1+2,FALSE)</f>
        <v>0</v>
      </c>
      <c r="AI26" s="11">
        <f>VLOOKUP($G26,Data!$A$3:$EX$360,(AI$3-1979)*4+AI$1+2,FALSE)</f>
        <v>0</v>
      </c>
      <c r="AJ26" s="11">
        <f>VLOOKUP($G26,Data!$A$3:$EX$360,(AJ$3-1979)*4+AJ$1+2,FALSE)</f>
        <v>0</v>
      </c>
      <c r="AK26" s="11">
        <f>VLOOKUP($G26,Data!$A$3:$EX$360,(AK$3-1979)*4+AK$1+2,FALSE)</f>
        <v>0</v>
      </c>
      <c r="AL26" s="11">
        <f>VLOOKUP($G26,Data!$A$3:$EX$360,(AL$3-1979)*4+AL$1+2,FALSE)</f>
        <v>0</v>
      </c>
      <c r="AM26" s="11">
        <f>VLOOKUP($G26,Data!$A$3:$EX$360,(AM$3-1979)*4+AM$1+2,FALSE)</f>
        <v>0</v>
      </c>
      <c r="AN26" s="11">
        <f>VLOOKUP($G26,Data!$A$3:$EX$360,(AN$3-1979)*4+AN$1+2,FALSE)</f>
        <v>0</v>
      </c>
      <c r="AO26" s="11">
        <f>VLOOKUP($G26,Data!$A$3:$EX$360,(AO$3-1979)*4+AO$1+2,FALSE)</f>
        <v>0</v>
      </c>
      <c r="AP26" s="11">
        <f>VLOOKUP($G26,Data!$A$3:$EX$360,(AP$3-1979)*4+AP$1+2,FALSE)</f>
        <v>0</v>
      </c>
      <c r="AQ26" s="11">
        <f>VLOOKUP($G26,Data!$A$3:$EX$360,(AQ$3-1979)*4+AQ$1+2,FALSE)</f>
        <v>0</v>
      </c>
      <c r="AR26" s="11">
        <f>VLOOKUP($G26,Data!$A$3:$EX$360,(AR$3-1979)*4+AR$1+2,FALSE)</f>
        <v>0</v>
      </c>
      <c r="AS26" s="4">
        <f>VLOOKUP($G26,Data!$A$3:$EX$360,(AS$3-1979)*4+AS$1+2,FALSE)</f>
        <v>0</v>
      </c>
    </row>
    <row r="27" spans="4:45">
      <c r="D27" s="4" t="s">
        <v>736</v>
      </c>
      <c r="E27" s="4" t="str">
        <f>F5</f>
        <v>ASSETS ($ millions)</v>
      </c>
      <c r="F27" s="6" t="s">
        <v>15</v>
      </c>
      <c r="G27" s="4" t="s">
        <v>203</v>
      </c>
      <c r="H27" s="4">
        <f>VLOOKUP($G27,Data!$A$3:$EX$360,(H$3-1979)*4+H$1+2,FALSE)</f>
        <v>155896</v>
      </c>
      <c r="I27" s="11">
        <f>VLOOKUP($G27,Data!$A$3:$EX$360,(I$3-1979)*4+I$1+2,FALSE)</f>
        <v>181612</v>
      </c>
      <c r="J27" s="11">
        <f>VLOOKUP($G27,Data!$A$3:$EX$360,(J$3-1979)*4+J$1+2,FALSE)</f>
        <v>214135</v>
      </c>
      <c r="K27" s="11">
        <f>VLOOKUP($G27,Data!$A$3:$EX$360,(K$3-1979)*4+K$1+2,FALSE)</f>
        <v>228975</v>
      </c>
      <c r="L27" s="11">
        <f>VLOOKUP($G27,Data!$A$3:$EX$360,(L$3-1979)*4+L$1+2,FALSE)</f>
        <v>232592</v>
      </c>
      <c r="M27" s="11">
        <f>VLOOKUP($G27,Data!$A$3:$EX$360,(M$3-1979)*4+M$1+2,FALSE)</f>
        <v>260588</v>
      </c>
      <c r="N27" s="11">
        <f>VLOOKUP($G27,Data!$A$3:$EX$360,(N$3-1979)*4+N$1+2,FALSE)</f>
        <v>281721</v>
      </c>
      <c r="O27" s="11">
        <f>VLOOKUP($G27,Data!$A$3:$EX$360,(O$3-1979)*4+O$1+2,FALSE)</f>
        <v>288715</v>
      </c>
      <c r="P27" s="11">
        <f>VLOOKUP($G27,Data!$A$3:$EX$360,(P$3-1979)*4+P$1+2,FALSE)</f>
        <v>307313</v>
      </c>
      <c r="Q27" s="11">
        <f>VLOOKUP($G27,Data!$A$3:$EX$360,(Q$3-1979)*4+Q$1+2,FALSE)</f>
        <v>334248</v>
      </c>
      <c r="R27" s="11">
        <f>VLOOKUP($G27,Data!$A$3:$EX$360,(R$3-1979)*4+R$1+2,FALSE)</f>
        <v>334500</v>
      </c>
      <c r="S27" s="11">
        <f>VLOOKUP($G27,Data!$A$3:$EX$360,(S$3-1979)*4+S$1+2,FALSE)</f>
        <v>320221</v>
      </c>
      <c r="T27" s="11">
        <f>VLOOKUP($G27,Data!$A$3:$EX$360,(T$3-1979)*4+T$1+2,FALSE)</f>
        <v>299511</v>
      </c>
      <c r="U27" s="11">
        <f>VLOOKUP($G27,Data!$A$3:$EX$360,(U$3-1979)*4+U$1+2,FALSE)</f>
        <v>335241</v>
      </c>
      <c r="V27" s="11">
        <f>VLOOKUP($G27,Data!$A$3:$EX$360,(V$3-1979)*4+V$1+2,FALSE)</f>
        <v>402982</v>
      </c>
      <c r="W27" s="11">
        <f>VLOOKUP($G27,Data!$A$3:$EX$360,(W$3-1979)*4+W$1+2,FALSE)</f>
        <v>433717</v>
      </c>
      <c r="X27" s="11">
        <f>VLOOKUP($G27,Data!$A$3:$EX$360,(X$3-1979)*4+X$1+2,FALSE)</f>
        <v>450734</v>
      </c>
      <c r="Y27" s="11">
        <f>VLOOKUP($G27,Data!$A$3:$EX$360,(Y$3-1979)*4+Y$1+2,FALSE)</f>
        <v>473180</v>
      </c>
      <c r="Z27" s="11">
        <f>VLOOKUP($G27,Data!$A$3:$EX$360,(Z$3-1979)*4+Z$1+2,FALSE)</f>
        <v>499668</v>
      </c>
      <c r="AA27" s="11">
        <f>VLOOKUP($G27,Data!$A$3:$EX$360,(AA$3-1979)*4+AA$1+2,FALSE)</f>
        <v>599562</v>
      </c>
      <c r="AB27" s="11">
        <f>VLOOKUP($G27,Data!$A$3:$EX$360,(AB$3-1979)*4+AB$1+2,FALSE)</f>
        <v>708186</v>
      </c>
      <c r="AC27" s="11">
        <f>VLOOKUP($G27,Data!$A$3:$EX$360,(AC$3-1979)*4+AC$1+2,FALSE)</f>
        <v>778844</v>
      </c>
      <c r="AD27" s="11">
        <f>VLOOKUP($G27,Data!$A$3:$EX$360,(AD$3-1979)*4+AD$1+2,FALSE)</f>
        <v>842760</v>
      </c>
      <c r="AE27" s="11">
        <f>VLOOKUP($G27,Data!$A$3:$EX$360,(AE$3-1979)*4+AE$1+2,FALSE)</f>
        <v>908809</v>
      </c>
      <c r="AF27" s="11">
        <f>VLOOKUP($G27,Data!$A$3:$EX$360,(AF$3-1979)*4+AF$1+2,FALSE)</f>
        <v>1187923</v>
      </c>
      <c r="AG27" s="11">
        <f>VLOOKUP($G27,Data!$A$3:$EX$360,(AG$3-1979)*4+AG$1+2,FALSE)</f>
        <v>1248416</v>
      </c>
      <c r="AH27" s="11">
        <f>VLOOKUP($G27,Data!$A$3:$EX$360,(AH$3-1979)*4+AH$1+2,FALSE)</f>
        <v>1260602</v>
      </c>
      <c r="AI27" s="11">
        <f>VLOOKUP($G27,Data!$A$3:$EX$360,(AI$3-1979)*4+AI$1+2,FALSE)</f>
        <v>1312102</v>
      </c>
      <c r="AJ27" s="11">
        <f>VLOOKUP($G27,Data!$A$3:$EX$360,(AJ$3-1979)*4+AJ$1+2,FALSE)</f>
        <v>1585721</v>
      </c>
      <c r="AK27" s="11">
        <f>VLOOKUP($G27,Data!$A$3:$EX$360,(AK$3-1979)*4+AK$1+2,FALSE)</f>
        <v>1686039</v>
      </c>
      <c r="AL27" s="11">
        <f>VLOOKUP($G27,Data!$A$3:$EX$360,(AL$3-1979)*4+AL$1+2,FALSE)</f>
        <v>1403612</v>
      </c>
      <c r="AM27" s="11">
        <f>VLOOKUP($G27,Data!$A$3:$EX$360,(AM$3-1979)*4+AM$1+2,FALSE)</f>
        <v>5572242</v>
      </c>
      <c r="AN27" s="11">
        <f>VLOOKUP($G27,Data!$A$3:$EX$360,(AN$3-1979)*4+AN$1+2,FALSE)</f>
        <v>5411077</v>
      </c>
      <c r="AO27" s="11">
        <f>VLOOKUP($G27,Data!$A$3:$EX$360,(AO$3-1979)*4+AO$1+2,FALSE)</f>
        <v>5329178</v>
      </c>
      <c r="AP27" s="11">
        <f>VLOOKUP($G27,Data!$A$3:$EX$360,(AP$3-1979)*4+AP$1+2,FALSE)</f>
        <v>5465301</v>
      </c>
      <c r="AQ27" s="11">
        <f>VLOOKUP($G27,Data!$A$3:$EX$360,(AQ$3-1979)*4+AQ$1+2,FALSE)</f>
        <v>5542266</v>
      </c>
      <c r="AR27" s="11">
        <f>VLOOKUP($G27,Data!$A$3:$EX$360,(AR$3-1979)*4+AR$1+2,FALSE)</f>
        <v>5666299</v>
      </c>
      <c r="AS27" s="4">
        <f>VLOOKUP($G27,Data!$A$3:$EX$360,(AS$3-1979)*4+AS$1+2,FALSE)</f>
        <v>0</v>
      </c>
    </row>
    <row r="28" spans="4:45">
      <c r="D28" s="4" t="s">
        <v>736</v>
      </c>
      <c r="E28" s="4" t="str">
        <f>F5</f>
        <v>ASSETS ($ millions)</v>
      </c>
      <c r="F28" s="6" t="s">
        <v>82</v>
      </c>
      <c r="G28" s="4" t="s">
        <v>217</v>
      </c>
      <c r="H28" s="4">
        <f>VLOOKUP($G28,Data!$A$3:$EX$360,(H$3-1979)*4+H$1+2,FALSE)</f>
        <v>2856</v>
      </c>
      <c r="I28" s="11">
        <f>VLOOKUP($G28,Data!$A$3:$EX$360,(I$3-1979)*4+I$1+2,FALSE)</f>
        <v>4106</v>
      </c>
      <c r="J28" s="11">
        <f>VLOOKUP($G28,Data!$A$3:$EX$360,(J$3-1979)*4+J$1+2,FALSE)</f>
        <v>4747</v>
      </c>
      <c r="K28" s="11">
        <f>VLOOKUP($G28,Data!$A$3:$EX$360,(K$3-1979)*4+K$1+2,FALSE)</f>
        <v>5668</v>
      </c>
      <c r="L28" s="11">
        <f>VLOOKUP($G28,Data!$A$3:$EX$360,(L$3-1979)*4+L$1+2,FALSE)</f>
        <v>6748</v>
      </c>
      <c r="M28" s="11">
        <f>VLOOKUP($G28,Data!$A$3:$EX$360,(M$3-1979)*4+M$1+2,FALSE)</f>
        <v>9529</v>
      </c>
      <c r="N28" s="11">
        <f>VLOOKUP($G28,Data!$A$3:$EX$360,(N$3-1979)*4+N$1+2,FALSE)</f>
        <v>3920</v>
      </c>
      <c r="O28" s="11">
        <f>VLOOKUP($G28,Data!$A$3:$EX$360,(O$3-1979)*4+O$1+2,FALSE)</f>
        <v>5823</v>
      </c>
      <c r="P28" s="11">
        <f>VLOOKUP($G28,Data!$A$3:$EX$360,(P$3-1979)*4+P$1+2,FALSE)</f>
        <v>12696</v>
      </c>
      <c r="Q28" s="11">
        <f>VLOOKUP($G28,Data!$A$3:$EX$360,(Q$3-1979)*4+Q$1+2,FALSE)</f>
        <v>20215</v>
      </c>
      <c r="R28" s="11">
        <f>VLOOKUP($G28,Data!$A$3:$EX$360,(R$3-1979)*4+R$1+2,FALSE)</f>
        <v>30259</v>
      </c>
      <c r="S28" s="11">
        <f>VLOOKUP($G28,Data!$A$3:$EX$360,(S$3-1979)*4+S$1+2,FALSE)</f>
        <v>32941</v>
      </c>
      <c r="T28" s="11">
        <f>VLOOKUP($G28,Data!$A$3:$EX$360,(T$3-1979)*4+T$1+2,FALSE)</f>
        <v>39208</v>
      </c>
      <c r="U28" s="11">
        <f>VLOOKUP($G28,Data!$A$3:$EX$360,(U$3-1979)*4+U$1+2,FALSE)</f>
        <v>26901</v>
      </c>
      <c r="V28" s="11">
        <f>VLOOKUP($G28,Data!$A$3:$EX$360,(V$3-1979)*4+V$1+2,FALSE)</f>
        <v>32538</v>
      </c>
      <c r="W28" s="11">
        <f>VLOOKUP($G28,Data!$A$3:$EX$360,(W$3-1979)*4+W$1+2,FALSE)</f>
        <v>27293</v>
      </c>
      <c r="X28" s="11">
        <f>VLOOKUP($G28,Data!$A$3:$EX$360,(X$3-1979)*4+X$1+2,FALSE)</f>
        <v>26883</v>
      </c>
      <c r="Y28" s="11">
        <f>VLOOKUP($G28,Data!$A$3:$EX$360,(Y$3-1979)*4+Y$1+2,FALSE)</f>
        <v>60102</v>
      </c>
      <c r="Z28" s="11">
        <f>VLOOKUP($G28,Data!$A$3:$EX$360,(Z$3-1979)*4+Z$1+2,FALSE)</f>
        <v>67695</v>
      </c>
      <c r="AA28" s="11">
        <f>VLOOKUP($G28,Data!$A$3:$EX$360,(AA$3-1979)*4+AA$1+2,FALSE)</f>
        <v>67597</v>
      </c>
      <c r="AB28" s="11">
        <f>VLOOKUP($G28,Data!$A$3:$EX$360,(AB$3-1979)*4+AB$1+2,FALSE)</f>
        <v>72549</v>
      </c>
      <c r="AC28" s="11">
        <f>VLOOKUP($G28,Data!$A$3:$EX$360,(AC$3-1979)*4+AC$1+2,FALSE)</f>
        <v>63374</v>
      </c>
      <c r="AD28" s="11">
        <f>VLOOKUP($G28,Data!$A$3:$EX$360,(AD$3-1979)*4+AD$1+2,FALSE)</f>
        <v>68910</v>
      </c>
      <c r="AE28" s="11">
        <f>VLOOKUP($G28,Data!$A$3:$EX$360,(AE$3-1979)*4+AE$1+2,FALSE)</f>
        <v>90867</v>
      </c>
      <c r="AF28" s="11">
        <f>VLOOKUP($G28,Data!$A$3:$EX$360,(AF$3-1979)*4+AF$1+2,FALSE)</f>
        <v>109362</v>
      </c>
      <c r="AG28" s="11">
        <f>VLOOKUP($G28,Data!$A$3:$EX$360,(AG$3-1979)*4+AG$1+2,FALSE)</f>
        <v>113852</v>
      </c>
      <c r="AH28" s="11">
        <f>VLOOKUP($G28,Data!$A$3:$EX$360,(AH$3-1979)*4+AH$1+2,FALSE)</f>
        <v>117830</v>
      </c>
      <c r="AI28" s="11">
        <f>VLOOKUP($G28,Data!$A$3:$EX$360,(AI$3-1979)*4+AI$1+2,FALSE)</f>
        <v>114651</v>
      </c>
      <c r="AJ28" s="11">
        <f>VLOOKUP($G28,Data!$A$3:$EX$360,(AJ$3-1979)*4+AJ$1+2,FALSE)</f>
        <v>141695</v>
      </c>
      <c r="AK28" s="11">
        <f>VLOOKUP($G28,Data!$A$3:$EX$360,(AK$3-1979)*4+AK$1+2,FALSE)</f>
        <v>99113</v>
      </c>
      <c r="AL28" s="11">
        <f>VLOOKUP($G28,Data!$A$3:$EX$360,(AL$3-1979)*4+AL$1+2,FALSE)</f>
        <v>100313</v>
      </c>
      <c r="AM28" s="11">
        <f>VLOOKUP($G28,Data!$A$3:$EX$360,(AM$3-1979)*4+AM$1+2,FALSE)</f>
        <v>148632</v>
      </c>
      <c r="AN28" s="11">
        <f>VLOOKUP($G28,Data!$A$3:$EX$360,(AN$3-1979)*4+AN$1+2,FALSE)</f>
        <v>148492</v>
      </c>
      <c r="AO28" s="11">
        <f>VLOOKUP($G28,Data!$A$3:$EX$360,(AO$3-1979)*4+AO$1+2,FALSE)</f>
        <v>152575</v>
      </c>
      <c r="AP28" s="11">
        <f>VLOOKUP($G28,Data!$A$3:$EX$360,(AP$3-1979)*4+AP$1+2,FALSE)</f>
        <v>165627</v>
      </c>
      <c r="AQ28" s="11">
        <f>VLOOKUP($G28,Data!$A$3:$EX$360,(AQ$3-1979)*4+AQ$1+2,FALSE)</f>
        <v>154660</v>
      </c>
      <c r="AR28" s="11">
        <f>VLOOKUP($G28,Data!$A$3:$EX$360,(AR$3-1979)*4+AR$1+2,FALSE)</f>
        <v>148156</v>
      </c>
      <c r="AS28" s="4">
        <f>VLOOKUP($G28,Data!$A$3:$EX$360,(AS$3-1979)*4+AS$1+2,FALSE)</f>
        <v>0</v>
      </c>
    </row>
    <row r="29" spans="4:45">
      <c r="D29" s="4" t="s">
        <v>737</v>
      </c>
      <c r="E29" s="4" t="str">
        <f>F5</f>
        <v>ASSETS ($ millions)</v>
      </c>
      <c r="F29" s="12" t="s">
        <v>71</v>
      </c>
      <c r="G29" s="13" t="s">
        <v>193</v>
      </c>
      <c r="H29" s="14">
        <f>VLOOKUP($G29,Data!$A$3:$EX$360,(H$3-1979)*4+H$1+2,FALSE)</f>
        <v>165640</v>
      </c>
      <c r="I29" s="14">
        <f>VLOOKUP($G29,Data!$A$3:$EX$360,(I$3-1979)*4+I$1+2,FALSE)</f>
        <v>195140</v>
      </c>
      <c r="J29" s="14">
        <f>VLOOKUP($G29,Data!$A$3:$EX$360,(J$3-1979)*4+J$1+2,FALSE)</f>
        <v>232638</v>
      </c>
      <c r="K29" s="14">
        <f>VLOOKUP($G29,Data!$A$3:$EX$360,(K$3-1979)*4+K$1+2,FALSE)</f>
        <v>254793</v>
      </c>
      <c r="L29" s="14">
        <f>VLOOKUP($G29,Data!$A$3:$EX$360,(L$3-1979)*4+L$1+2,FALSE)</f>
        <v>256520</v>
      </c>
      <c r="M29" s="14">
        <f>VLOOKUP($G29,Data!$A$3:$EX$360,(M$3-1979)*4+M$1+2,FALSE)</f>
        <v>297722</v>
      </c>
      <c r="N29" s="14">
        <f>VLOOKUP($G29,Data!$A$3:$EX$360,(N$3-1979)*4+N$1+2,FALSE)</f>
        <v>323951</v>
      </c>
      <c r="O29" s="14">
        <f>VLOOKUP($G29,Data!$A$3:$EX$360,(O$3-1979)*4+O$1+2,FALSE)</f>
        <v>346434</v>
      </c>
      <c r="P29" s="14">
        <f>VLOOKUP($G29,Data!$A$3:$EX$360,(P$3-1979)*4+P$1+2,FALSE)</f>
        <v>374384</v>
      </c>
      <c r="Q29" s="14">
        <f>VLOOKUP($G29,Data!$A$3:$EX$360,(Q$3-1979)*4+Q$1+2,FALSE)</f>
        <v>421722</v>
      </c>
      <c r="R29" s="14">
        <f>VLOOKUP($G29,Data!$A$3:$EX$360,(R$3-1979)*4+R$1+2,FALSE)</f>
        <v>454242</v>
      </c>
      <c r="S29" s="14">
        <f>VLOOKUP($G29,Data!$A$3:$EX$360,(S$3-1979)*4+S$1+2,FALSE)</f>
        <v>477621</v>
      </c>
      <c r="T29" s="14">
        <f>VLOOKUP($G29,Data!$A$3:$EX$360,(T$3-1979)*4+T$1+2,FALSE)</f>
        <v>496852</v>
      </c>
      <c r="U29" s="14">
        <f>VLOOKUP($G29,Data!$A$3:$EX$360,(U$3-1979)*4+U$1+2,FALSE)</f>
        <v>552814</v>
      </c>
      <c r="V29" s="14">
        <f>VLOOKUP($G29,Data!$A$3:$EX$360,(V$3-1979)*4+V$1+2,FALSE)</f>
        <v>631659</v>
      </c>
      <c r="W29" s="14">
        <f>VLOOKUP($G29,Data!$A$3:$EX$360,(W$3-1979)*4+W$1+2,FALSE)</f>
        <v>782314</v>
      </c>
      <c r="X29" s="14">
        <f>VLOOKUP($G29,Data!$A$3:$EX$360,(X$3-1979)*4+X$1+2,FALSE)</f>
        <v>897446</v>
      </c>
      <c r="Y29" s="14">
        <f>VLOOKUP($G29,Data!$A$3:$EX$360,(Y$3-1979)*4+Y$1+2,FALSE)</f>
        <v>989190</v>
      </c>
      <c r="Z29" s="14">
        <f>VLOOKUP($G29,Data!$A$3:$EX$360,(Z$3-1979)*4+Z$1+2,FALSE)</f>
        <v>1100759</v>
      </c>
      <c r="AA29" s="14">
        <f>VLOOKUP($G29,Data!$A$3:$EX$360,(AA$3-1979)*4+AA$1+2,FALSE)</f>
        <v>1405763</v>
      </c>
      <c r="AB29" s="14">
        <f>VLOOKUP($G29,Data!$A$3:$EX$360,(AB$3-1979)*4+AB$1+2,FALSE)</f>
        <v>1723165</v>
      </c>
      <c r="AC29" s="14">
        <f>VLOOKUP($G29,Data!$A$3:$EX$360,(AC$3-1979)*4+AC$1+2,FALSE)</f>
        <v>1965000</v>
      </c>
      <c r="AD29" s="14">
        <f>VLOOKUP($G29,Data!$A$3:$EX$360,(AD$3-1979)*4+AD$1+2,FALSE)</f>
        <v>2310485</v>
      </c>
      <c r="AE29" s="14">
        <f>VLOOKUP($G29,Data!$A$3:$EX$360,(AE$3-1979)*4+AE$1+2,FALSE)</f>
        <v>2552219</v>
      </c>
      <c r="AF29" s="14">
        <f>VLOOKUP($G29,Data!$A$3:$EX$360,(AF$3-1979)*4+AF$1+2,FALSE)</f>
        <v>2797802</v>
      </c>
      <c r="AG29" s="14">
        <f>VLOOKUP($G29,Data!$A$3:$EX$360,(AG$3-1979)*4+AG$1+2,FALSE)</f>
        <v>2885660</v>
      </c>
      <c r="AH29" s="14">
        <f>VLOOKUP($G29,Data!$A$3:$EX$360,(AH$3-1979)*4+AH$1+2,FALSE)</f>
        <v>2822002</v>
      </c>
      <c r="AI29" s="14">
        <f>VLOOKUP($G29,Data!$A$3:$EX$360,(AI$3-1979)*4+AI$1+2,FALSE)</f>
        <v>2875061</v>
      </c>
      <c r="AJ29" s="14">
        <f>VLOOKUP($G29,Data!$A$3:$EX$360,(AJ$3-1979)*4+AJ$1+2,FALSE)</f>
        <v>3175660</v>
      </c>
      <c r="AK29" s="14">
        <f>VLOOKUP($G29,Data!$A$3:$EX$360,(AK$3-1979)*4+AK$1+2,FALSE)</f>
        <v>3409209</v>
      </c>
      <c r="AL29" s="14">
        <f>VLOOKUP($G29,Data!$A$3:$EX$360,(AL$3-1979)*4+AL$1+2,FALSE)</f>
        <v>3048451</v>
      </c>
      <c r="AM29" s="14">
        <f>VLOOKUP($G29,Data!$A$3:$EX$360,(AM$3-1979)*4+AM$1+2,FALSE)</f>
        <v>6722353</v>
      </c>
      <c r="AN29" s="14">
        <f>VLOOKUP($G29,Data!$A$3:$EX$360,(AN$3-1979)*4+AN$1+2,FALSE)</f>
        <v>6480212</v>
      </c>
      <c r="AO29" s="14">
        <f>VLOOKUP($G29,Data!$A$3:$EX$360,(AO$3-1979)*4+AO$1+2,FALSE)</f>
        <v>6275109</v>
      </c>
      <c r="AP29" s="14">
        <f>VLOOKUP($G29,Data!$A$3:$EX$360,(AP$3-1979)*4+AP$1+2,FALSE)</f>
        <v>6361277</v>
      </c>
      <c r="AQ29" s="14">
        <f>VLOOKUP($G29,Data!$A$3:$EX$360,(AQ$3-1979)*4+AQ$1+2,FALSE)</f>
        <v>6399933</v>
      </c>
      <c r="AR29" s="14">
        <f>VLOOKUP($G29,Data!$A$3:$EX$360,(AR$3-1979)*4+AR$1+2,FALSE)</f>
        <v>6487670</v>
      </c>
      <c r="AS29" s="14">
        <f>VLOOKUP($G29,Data!$A$3:$EX$360,(AS$3-1979)*4+AS$1+2,FALSE)</f>
        <v>0</v>
      </c>
    </row>
    <row r="30" spans="4:45">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row>
    <row r="31" spans="4:45">
      <c r="D31" s="4" t="s">
        <v>735</v>
      </c>
      <c r="F31" s="10" t="s">
        <v>746</v>
      </c>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4:45">
      <c r="D32" s="4" t="s">
        <v>736</v>
      </c>
      <c r="E32" s="4" t="str">
        <f>F41</f>
        <v>Liabilities</v>
      </c>
      <c r="F32" s="6" t="s">
        <v>72</v>
      </c>
      <c r="G32" s="4" t="s">
        <v>219</v>
      </c>
      <c r="H32" s="4">
        <f>VLOOKUP($G32,Data!$A$3:$EX$360,(H$3-1979)*4+H$1+2,FALSE)</f>
        <v>0</v>
      </c>
      <c r="I32" s="11">
        <f>VLOOKUP($G32,Data!$A$3:$EX$360,(I$3-1979)*4+I$1+2,FALSE)</f>
        <v>0</v>
      </c>
      <c r="J32" s="11">
        <f>VLOOKUP($G32,Data!$A$3:$EX$360,(J$3-1979)*4+J$1+2,FALSE)</f>
        <v>0</v>
      </c>
      <c r="K32" s="11">
        <f>VLOOKUP($G32,Data!$A$3:$EX$360,(K$3-1979)*4+K$1+2,FALSE)</f>
        <v>0</v>
      </c>
      <c r="L32" s="11">
        <f>VLOOKUP($G32,Data!$A$3:$EX$360,(L$3-1979)*4+L$1+2,FALSE)</f>
        <v>0</v>
      </c>
      <c r="M32" s="11">
        <f>VLOOKUP($G32,Data!$A$3:$EX$360,(M$3-1979)*4+M$1+2,FALSE)</f>
        <v>0</v>
      </c>
      <c r="N32" s="11">
        <f>VLOOKUP($G32,Data!$A$3:$EX$360,(N$3-1979)*4+N$1+2,FALSE)</f>
        <v>0</v>
      </c>
      <c r="O32" s="11">
        <f>VLOOKUP($G32,Data!$A$3:$EX$360,(O$3-1979)*4+O$1+2,FALSE)</f>
        <v>0</v>
      </c>
      <c r="P32" s="11">
        <f>VLOOKUP($G32,Data!$A$3:$EX$360,(P$3-1979)*4+P$1+2,FALSE)</f>
        <v>0</v>
      </c>
      <c r="Q32" s="11">
        <f>VLOOKUP($G32,Data!$A$3:$EX$360,(Q$3-1979)*4+Q$1+2,FALSE)</f>
        <v>0</v>
      </c>
      <c r="R32" s="11">
        <f>VLOOKUP($G32,Data!$A$3:$EX$360,(R$3-1979)*4+R$1+2,FALSE)</f>
        <v>0</v>
      </c>
      <c r="S32" s="11">
        <f>VLOOKUP($G32,Data!$A$3:$EX$360,(S$3-1979)*4+S$1+2,FALSE)</f>
        <v>0</v>
      </c>
      <c r="T32" s="11">
        <f>VLOOKUP($G32,Data!$A$3:$EX$360,(T$3-1979)*4+T$1+2,FALSE)</f>
        <v>0</v>
      </c>
      <c r="U32" s="11">
        <f>VLOOKUP($G32,Data!$A$3:$EX$360,(U$3-1979)*4+U$1+2,FALSE)</f>
        <v>0</v>
      </c>
      <c r="V32" s="11">
        <f>VLOOKUP($G32,Data!$A$3:$EX$360,(V$3-1979)*4+V$1+2,FALSE)</f>
        <v>0</v>
      </c>
      <c r="W32" s="11">
        <f>VLOOKUP($G32,Data!$A$3:$EX$360,(W$3-1979)*4+W$1+2,FALSE)</f>
        <v>0</v>
      </c>
      <c r="X32" s="11">
        <f>VLOOKUP($G32,Data!$A$3:$EX$360,(X$3-1979)*4+X$1+2,FALSE)</f>
        <v>0</v>
      </c>
      <c r="Y32" s="11">
        <f>VLOOKUP($G32,Data!$A$3:$EX$360,(Y$3-1979)*4+Y$1+2,FALSE)</f>
        <v>0</v>
      </c>
      <c r="Z32" s="11">
        <f>VLOOKUP($G32,Data!$A$3:$EX$360,(Z$3-1979)*4+Z$1+2,FALSE)</f>
        <v>0</v>
      </c>
      <c r="AA32" s="11">
        <f>VLOOKUP($G32,Data!$A$3:$EX$360,(AA$3-1979)*4+AA$1+2,FALSE)</f>
        <v>0</v>
      </c>
      <c r="AB32" s="11">
        <f>VLOOKUP($G32,Data!$A$3:$EX$360,(AB$3-1979)*4+AB$1+2,FALSE)</f>
        <v>0</v>
      </c>
      <c r="AC32" s="11">
        <f>VLOOKUP($G32,Data!$A$3:$EX$360,(AC$3-1979)*4+AC$1+2,FALSE)</f>
        <v>0</v>
      </c>
      <c r="AD32" s="11">
        <f>VLOOKUP($G32,Data!$A$3:$EX$360,(AD$3-1979)*4+AD$1+2,FALSE)</f>
        <v>800</v>
      </c>
      <c r="AE32" s="11">
        <f>VLOOKUP($G32,Data!$A$3:$EX$360,(AE$3-1979)*4+AE$1+2,FALSE)</f>
        <v>1699</v>
      </c>
      <c r="AF32" s="11">
        <f>VLOOKUP($G32,Data!$A$3:$EX$360,(AF$3-1979)*4+AF$1+2,FALSE)</f>
        <v>6373</v>
      </c>
      <c r="AG32" s="11">
        <f>VLOOKUP($G32,Data!$A$3:$EX$360,(AG$3-1979)*4+AG$1+2,FALSE)</f>
        <v>5179</v>
      </c>
      <c r="AH32" s="11">
        <f>VLOOKUP($G32,Data!$A$3:$EX$360,(AH$3-1979)*4+AH$1+2,FALSE)</f>
        <v>3299</v>
      </c>
      <c r="AI32" s="11">
        <f>VLOOKUP($G32,Data!$A$3:$EX$360,(AI$3-1979)*4+AI$1+2,FALSE)</f>
        <v>2900</v>
      </c>
      <c r="AJ32" s="11">
        <f>VLOOKUP($G32,Data!$A$3:$EX$360,(AJ$3-1979)*4+AJ$1+2,FALSE)</f>
        <v>2269</v>
      </c>
      <c r="AK32" s="11">
        <f>VLOOKUP($G32,Data!$A$3:$EX$360,(AK$3-1979)*4+AK$1+2,FALSE)</f>
        <v>1277</v>
      </c>
      <c r="AL32" s="11">
        <f>VLOOKUP($G32,Data!$A$3:$EX$360,(AL$3-1979)*4+AL$1+2,FALSE)</f>
        <v>1200</v>
      </c>
      <c r="AM32" s="11">
        <f>VLOOKUP($G32,Data!$A$3:$EX$360,(AM$3-1979)*4+AM$1+2,FALSE)</f>
        <v>1252</v>
      </c>
      <c r="AN32" s="11">
        <f>VLOOKUP($G32,Data!$A$3:$EX$360,(AN$3-1979)*4+AN$1+2,FALSE)</f>
        <v>400</v>
      </c>
      <c r="AO32" s="11">
        <f>VLOOKUP($G32,Data!$A$3:$EX$360,(AO$3-1979)*4+AO$1+2,FALSE)</f>
        <v>0</v>
      </c>
      <c r="AP32" s="11">
        <f>VLOOKUP($G32,Data!$A$3:$EX$360,(AP$3-1979)*4+AP$1+2,FALSE)</f>
        <v>0</v>
      </c>
      <c r="AQ32" s="11">
        <f>VLOOKUP($G32,Data!$A$3:$EX$360,(AQ$3-1979)*4+AQ$1+2,FALSE)</f>
        <v>50</v>
      </c>
      <c r="AR32" s="11">
        <f>VLOOKUP($G32,Data!$A$3:$EX$360,(AR$3-1979)*4+AR$1+2,FALSE)</f>
        <v>0</v>
      </c>
      <c r="AS32" s="4">
        <f>VLOOKUP($G32,Data!$A$3:$EX$360,(AS$3-1979)*4+AS$1+2,FALSE)</f>
        <v>0</v>
      </c>
    </row>
    <row r="33" spans="3:45" outlineLevel="1">
      <c r="D33" s="4" t="s">
        <v>736</v>
      </c>
      <c r="E33" s="4" t="str">
        <f>F35</f>
        <v>Debt Securities (GSE Issues)</v>
      </c>
      <c r="F33" s="7" t="s">
        <v>83</v>
      </c>
      <c r="G33" s="4" t="s">
        <v>223</v>
      </c>
      <c r="H33" s="4">
        <f>VLOOKUP($G33,Data!$A$3:$EX$360,(H$3-1979)*4+H$1+2,FALSE)</f>
        <v>0</v>
      </c>
      <c r="I33" s="11">
        <f>VLOOKUP($G33,Data!$A$3:$EX$360,(I$3-1979)*4+I$1+2,FALSE)</f>
        <v>0</v>
      </c>
      <c r="J33" s="11">
        <f>VLOOKUP($G33,Data!$A$3:$EX$360,(J$3-1979)*4+J$1+2,FALSE)</f>
        <v>0</v>
      </c>
      <c r="K33" s="11">
        <f>VLOOKUP($G33,Data!$A$3:$EX$360,(K$3-1979)*4+K$1+2,FALSE)</f>
        <v>0</v>
      </c>
      <c r="L33" s="11">
        <f>VLOOKUP($G33,Data!$A$3:$EX$360,(L$3-1979)*4+L$1+2,FALSE)</f>
        <v>0</v>
      </c>
      <c r="M33" s="11">
        <f>VLOOKUP($G33,Data!$A$3:$EX$360,(M$3-1979)*4+M$1+2,FALSE)</f>
        <v>0</v>
      </c>
      <c r="N33" s="11">
        <f>VLOOKUP($G33,Data!$A$3:$EX$360,(N$3-1979)*4+N$1+2,FALSE)</f>
        <v>0</v>
      </c>
      <c r="O33" s="11">
        <f>VLOOKUP($G33,Data!$A$3:$EX$360,(O$3-1979)*4+O$1+2,FALSE)</f>
        <v>0</v>
      </c>
      <c r="P33" s="11">
        <f>VLOOKUP($G33,Data!$A$3:$EX$360,(P$3-1979)*4+P$1+2,FALSE)</f>
        <v>0</v>
      </c>
      <c r="Q33" s="11">
        <f>VLOOKUP($G33,Data!$A$3:$EX$360,(Q$3-1979)*4+Q$1+2,FALSE)</f>
        <v>0</v>
      </c>
      <c r="R33" s="11">
        <f>VLOOKUP($G33,Data!$A$3:$EX$360,(R$3-1979)*4+R$1+2,FALSE)</f>
        <v>0</v>
      </c>
      <c r="S33" s="11">
        <f>VLOOKUP($G33,Data!$A$3:$EX$360,(S$3-1979)*4+S$1+2,FALSE)</f>
        <v>0</v>
      </c>
      <c r="T33" s="11">
        <f>VLOOKUP($G33,Data!$A$3:$EX$360,(T$3-1979)*4+T$1+2,FALSE)</f>
        <v>0</v>
      </c>
      <c r="U33" s="11">
        <f>VLOOKUP($G33,Data!$A$3:$EX$360,(U$3-1979)*4+U$1+2,FALSE)</f>
        <v>0</v>
      </c>
      <c r="V33" s="11">
        <f>VLOOKUP($G33,Data!$A$3:$EX$360,(V$3-1979)*4+V$1+2,FALSE)</f>
        <v>0</v>
      </c>
      <c r="W33" s="11">
        <f>VLOOKUP($G33,Data!$A$3:$EX$360,(W$3-1979)*4+W$1+2,FALSE)</f>
        <v>0</v>
      </c>
      <c r="X33" s="11">
        <f>VLOOKUP($G33,Data!$A$3:$EX$360,(X$3-1979)*4+X$1+2,FALSE)</f>
        <v>0</v>
      </c>
      <c r="Y33" s="11">
        <f>VLOOKUP($G33,Data!$A$3:$EX$360,(Y$3-1979)*4+Y$1+2,FALSE)</f>
        <v>0</v>
      </c>
      <c r="Z33" s="11">
        <f>VLOOKUP($G33,Data!$A$3:$EX$360,(Z$3-1979)*4+Z$1+2,FALSE)</f>
        <v>0</v>
      </c>
      <c r="AA33" s="11">
        <f>VLOOKUP($G33,Data!$A$3:$EX$360,(AA$3-1979)*4+AA$1+2,FALSE)</f>
        <v>0</v>
      </c>
      <c r="AB33" s="11">
        <f>VLOOKUP($G33,Data!$A$3:$EX$360,(AB$3-1979)*4+AB$1+2,FALSE)</f>
        <v>0</v>
      </c>
      <c r="AC33" s="11">
        <f>VLOOKUP($G33,Data!$A$3:$EX$360,(AC$3-1979)*4+AC$1+2,FALSE)</f>
        <v>0</v>
      </c>
      <c r="AD33" s="11">
        <f>VLOOKUP($G33,Data!$A$3:$EX$360,(AD$3-1979)*4+AD$1+2,FALSE)</f>
        <v>0</v>
      </c>
      <c r="AE33" s="11">
        <f>VLOOKUP($G33,Data!$A$3:$EX$360,(AE$3-1979)*4+AE$1+2,FALSE)</f>
        <v>0</v>
      </c>
      <c r="AF33" s="11">
        <f>VLOOKUP($G33,Data!$A$3:$EX$360,(AF$3-1979)*4+AF$1+2,FALSE)</f>
        <v>0</v>
      </c>
      <c r="AG33" s="11">
        <f>VLOOKUP($G33,Data!$A$3:$EX$360,(AG$3-1979)*4+AG$1+2,FALSE)</f>
        <v>0</v>
      </c>
      <c r="AH33" s="11">
        <f>VLOOKUP($G33,Data!$A$3:$EX$360,(AH$3-1979)*4+AH$1+2,FALSE)</f>
        <v>0</v>
      </c>
      <c r="AI33" s="11">
        <f>VLOOKUP($G33,Data!$A$3:$EX$360,(AI$3-1979)*4+AI$1+2,FALSE)</f>
        <v>0</v>
      </c>
      <c r="AJ33" s="11">
        <f>VLOOKUP($G33,Data!$A$3:$EX$360,(AJ$3-1979)*4+AJ$1+2,FALSE)</f>
        <v>0</v>
      </c>
      <c r="AK33" s="11">
        <f>VLOOKUP($G33,Data!$A$3:$EX$360,(AK$3-1979)*4+AK$1+2,FALSE)</f>
        <v>0</v>
      </c>
      <c r="AL33" s="11">
        <f>VLOOKUP($G33,Data!$A$3:$EX$360,(AL$3-1979)*4+AL$1+2,FALSE)</f>
        <v>0</v>
      </c>
      <c r="AM33" s="11">
        <f>VLOOKUP($G33,Data!$A$3:$EX$360,(AM$3-1979)*4+AM$1+2,FALSE)</f>
        <v>4216409</v>
      </c>
      <c r="AN33" s="11">
        <f>VLOOKUP($G33,Data!$A$3:$EX$360,(AN$3-1979)*4+AN$1+2,FALSE)</f>
        <v>4131961</v>
      </c>
      <c r="AO33" s="11">
        <f>VLOOKUP($G33,Data!$A$3:$EX$360,(AO$3-1979)*4+AO$1+2,FALSE)</f>
        <v>4085430</v>
      </c>
      <c r="AP33" s="11">
        <f>VLOOKUP($G33,Data!$A$3:$EX$360,(AP$3-1979)*4+AP$1+2,FALSE)</f>
        <v>4234004</v>
      </c>
      <c r="AQ33" s="11">
        <f>VLOOKUP($G33,Data!$A$3:$EX$360,(AQ$3-1979)*4+AQ$1+2,FALSE)</f>
        <v>4268295</v>
      </c>
      <c r="AR33" s="11">
        <f>VLOOKUP($G33,Data!$A$3:$EX$360,(AR$3-1979)*4+AR$1+2,FALSE)</f>
        <v>4357017</v>
      </c>
      <c r="AS33" s="4">
        <f>VLOOKUP($G33,Data!$A$3:$EX$360,(AS$3-1979)*4+AS$1+2,FALSE)</f>
        <v>0</v>
      </c>
    </row>
    <row r="34" spans="3:45" outlineLevel="1">
      <c r="D34" s="4" t="s">
        <v>736</v>
      </c>
      <c r="E34" s="4" t="str">
        <f>F35</f>
        <v>Debt Securities (GSE Issues)</v>
      </c>
      <c r="F34" s="7" t="s">
        <v>84</v>
      </c>
      <c r="G34" s="4" t="s">
        <v>224</v>
      </c>
      <c r="H34" s="4">
        <f>VLOOKUP($G34,Data!$A$3:$EX$360,(H$3-1979)*4+H$1+2,FALSE)</f>
        <v>135522</v>
      </c>
      <c r="I34" s="11">
        <f>VLOOKUP($G34,Data!$A$3:$EX$360,(I$3-1979)*4+I$1+2,FALSE)</f>
        <v>159926</v>
      </c>
      <c r="J34" s="11">
        <f>VLOOKUP($G34,Data!$A$3:$EX$360,(J$3-1979)*4+J$1+2,FALSE)</f>
        <v>190431</v>
      </c>
      <c r="K34" s="11">
        <f>VLOOKUP($G34,Data!$A$3:$EX$360,(K$3-1979)*4+K$1+2,FALSE)</f>
        <v>205373</v>
      </c>
      <c r="L34" s="11">
        <f>VLOOKUP($G34,Data!$A$3:$EX$360,(L$3-1979)*4+L$1+2,FALSE)</f>
        <v>206780</v>
      </c>
      <c r="M34" s="11">
        <f>VLOOKUP($G34,Data!$A$3:$EX$360,(M$3-1979)*4+M$1+2,FALSE)</f>
        <v>237210</v>
      </c>
      <c r="N34" s="11">
        <f>VLOOKUP($G34,Data!$A$3:$EX$360,(N$3-1979)*4+N$1+2,FALSE)</f>
        <v>257795</v>
      </c>
      <c r="O34" s="11">
        <f>VLOOKUP($G34,Data!$A$3:$EX$360,(O$3-1979)*4+O$1+2,FALSE)</f>
        <v>273010</v>
      </c>
      <c r="P34" s="11">
        <f>VLOOKUP($G34,Data!$A$3:$EX$360,(P$3-1979)*4+P$1+2,FALSE)</f>
        <v>303214</v>
      </c>
      <c r="Q34" s="11">
        <f>VLOOKUP($G34,Data!$A$3:$EX$360,(Q$3-1979)*4+Q$1+2,FALSE)</f>
        <v>348097</v>
      </c>
      <c r="R34" s="11">
        <f>VLOOKUP($G34,Data!$A$3:$EX$360,(R$3-1979)*4+R$1+2,FALSE)</f>
        <v>373327</v>
      </c>
      <c r="S34" s="11">
        <f>VLOOKUP($G34,Data!$A$3:$EX$360,(S$3-1979)*4+S$1+2,FALSE)</f>
        <v>393694</v>
      </c>
      <c r="T34" s="11">
        <f>VLOOKUP($G34,Data!$A$3:$EX$360,(T$3-1979)*4+T$1+2,FALSE)</f>
        <v>402903</v>
      </c>
      <c r="U34" s="11">
        <f>VLOOKUP($G34,Data!$A$3:$EX$360,(U$3-1979)*4+U$1+2,FALSE)</f>
        <v>443609</v>
      </c>
      <c r="V34" s="11">
        <f>VLOOKUP($G34,Data!$A$3:$EX$360,(V$3-1979)*4+V$1+2,FALSE)</f>
        <v>524171</v>
      </c>
      <c r="W34" s="11">
        <f>VLOOKUP($G34,Data!$A$3:$EX$360,(W$3-1979)*4+W$1+2,FALSE)</f>
        <v>701044</v>
      </c>
      <c r="X34" s="11">
        <f>VLOOKUP($G34,Data!$A$3:$EX$360,(X$3-1979)*4+X$1+2,FALSE)</f>
        <v>807007</v>
      </c>
      <c r="Y34" s="11">
        <f>VLOOKUP($G34,Data!$A$3:$EX$360,(Y$3-1979)*4+Y$1+2,FALSE)</f>
        <v>897443</v>
      </c>
      <c r="Z34" s="11">
        <f>VLOOKUP($G34,Data!$A$3:$EX$360,(Z$3-1979)*4+Z$1+2,FALSE)</f>
        <v>996511</v>
      </c>
      <c r="AA34" s="11">
        <f>VLOOKUP($G34,Data!$A$3:$EX$360,(AA$3-1979)*4+AA$1+2,FALSE)</f>
        <v>1275425</v>
      </c>
      <c r="AB34" s="11">
        <f>VLOOKUP($G34,Data!$A$3:$EX$360,(AB$3-1979)*4+AB$1+2,FALSE)</f>
        <v>1594210</v>
      </c>
      <c r="AC34" s="11">
        <f>VLOOKUP($G34,Data!$A$3:$EX$360,(AC$3-1979)*4+AC$1+2,FALSE)</f>
        <v>1826417</v>
      </c>
      <c r="AD34" s="11">
        <f>VLOOKUP($G34,Data!$A$3:$EX$360,(AD$3-1979)*4+AD$1+2,FALSE)</f>
        <v>2130565</v>
      </c>
      <c r="AE34" s="11">
        <f>VLOOKUP($G34,Data!$A$3:$EX$360,(AE$3-1979)*4+AE$1+2,FALSE)</f>
        <v>2350398</v>
      </c>
      <c r="AF34" s="11">
        <f>VLOOKUP($G34,Data!$A$3:$EX$360,(AF$3-1979)*4+AF$1+2,FALSE)</f>
        <v>2601271</v>
      </c>
      <c r="AG34" s="11">
        <f>VLOOKUP($G34,Data!$A$3:$EX$360,(AG$3-1979)*4+AG$1+2,FALSE)</f>
        <v>2676270</v>
      </c>
      <c r="AH34" s="11">
        <f>VLOOKUP($G34,Data!$A$3:$EX$360,(AH$3-1979)*4+AH$1+2,FALSE)</f>
        <v>2592229</v>
      </c>
      <c r="AI34" s="11">
        <f>VLOOKUP($G34,Data!$A$3:$EX$360,(AI$3-1979)*4+AI$1+2,FALSE)</f>
        <v>2627811</v>
      </c>
      <c r="AJ34" s="11">
        <f>VLOOKUP($G34,Data!$A$3:$EX$360,(AJ$3-1979)*4+AJ$1+2,FALSE)</f>
        <v>2910192</v>
      </c>
      <c r="AK34" s="11">
        <f>VLOOKUP($G34,Data!$A$3:$EX$360,(AK$3-1979)*4+AK$1+2,FALSE)</f>
        <v>3181923</v>
      </c>
      <c r="AL34" s="11">
        <f>VLOOKUP($G34,Data!$A$3:$EX$360,(AL$3-1979)*4+AL$1+2,FALSE)</f>
        <v>2706589</v>
      </c>
      <c r="AM34" s="11">
        <f>VLOOKUP($G34,Data!$A$3:$EX$360,(AM$3-1979)*4+AM$1+2,FALSE)</f>
        <v>2218114</v>
      </c>
      <c r="AN34" s="11">
        <f>VLOOKUP($G34,Data!$A$3:$EX$360,(AN$3-1979)*4+AN$1+2,FALSE)</f>
        <v>2115363</v>
      </c>
      <c r="AO34" s="11">
        <f>VLOOKUP($G34,Data!$A$3:$EX$360,(AO$3-1979)*4+AO$1+2,FALSE)</f>
        <v>2007259</v>
      </c>
      <c r="AP34" s="11">
        <f>VLOOKUP($G34,Data!$A$3:$EX$360,(AP$3-1979)*4+AP$1+2,FALSE)</f>
        <v>1966222</v>
      </c>
      <c r="AQ34" s="11">
        <f>VLOOKUP($G34,Data!$A$3:$EX$360,(AQ$3-1979)*4+AQ$1+2,FALSE)</f>
        <v>2007210</v>
      </c>
      <c r="AR34" s="11">
        <f>VLOOKUP($G34,Data!$A$3:$EX$360,(AR$3-1979)*4+AR$1+2,FALSE)</f>
        <v>2011979</v>
      </c>
      <c r="AS34" s="4">
        <f>VLOOKUP($G34,Data!$A$3:$EX$360,(AS$3-1979)*4+AS$1+2,FALSE)</f>
        <v>0</v>
      </c>
    </row>
    <row r="35" spans="3:45">
      <c r="D35" s="4" t="s">
        <v>736</v>
      </c>
      <c r="E35" s="4" t="str">
        <f>F41</f>
        <v>Liabilities</v>
      </c>
      <c r="F35" s="6" t="s">
        <v>222</v>
      </c>
      <c r="G35" s="4" t="s">
        <v>221</v>
      </c>
      <c r="H35" s="4">
        <f>VLOOKUP($G35,Data!$A$3:$EX$360,(H$3-1979)*4+H$1+2,FALSE)</f>
        <v>135522</v>
      </c>
      <c r="I35" s="11">
        <f>VLOOKUP($G35,Data!$A$3:$EX$360,(I$3-1979)*4+I$1+2,FALSE)</f>
        <v>159926</v>
      </c>
      <c r="J35" s="11">
        <f>VLOOKUP($G35,Data!$A$3:$EX$360,(J$3-1979)*4+J$1+2,FALSE)</f>
        <v>190431</v>
      </c>
      <c r="K35" s="11">
        <f>VLOOKUP($G35,Data!$A$3:$EX$360,(K$3-1979)*4+K$1+2,FALSE)</f>
        <v>205373</v>
      </c>
      <c r="L35" s="11">
        <f>VLOOKUP($G35,Data!$A$3:$EX$360,(L$3-1979)*4+L$1+2,FALSE)</f>
        <v>206780</v>
      </c>
      <c r="M35" s="11">
        <f>VLOOKUP($G35,Data!$A$3:$EX$360,(M$3-1979)*4+M$1+2,FALSE)</f>
        <v>237210</v>
      </c>
      <c r="N35" s="11">
        <f>VLOOKUP($G35,Data!$A$3:$EX$360,(N$3-1979)*4+N$1+2,FALSE)</f>
        <v>257795</v>
      </c>
      <c r="O35" s="11">
        <f>VLOOKUP($G35,Data!$A$3:$EX$360,(O$3-1979)*4+O$1+2,FALSE)</f>
        <v>273010</v>
      </c>
      <c r="P35" s="11">
        <f>VLOOKUP($G35,Data!$A$3:$EX$360,(P$3-1979)*4+P$1+2,FALSE)</f>
        <v>303214</v>
      </c>
      <c r="Q35" s="11">
        <f>VLOOKUP($G35,Data!$A$3:$EX$360,(Q$3-1979)*4+Q$1+2,FALSE)</f>
        <v>348097</v>
      </c>
      <c r="R35" s="11">
        <f>VLOOKUP($G35,Data!$A$3:$EX$360,(R$3-1979)*4+R$1+2,FALSE)</f>
        <v>373327</v>
      </c>
      <c r="S35" s="11">
        <f>VLOOKUP($G35,Data!$A$3:$EX$360,(S$3-1979)*4+S$1+2,FALSE)</f>
        <v>393694</v>
      </c>
      <c r="T35" s="11">
        <f>VLOOKUP($G35,Data!$A$3:$EX$360,(T$3-1979)*4+T$1+2,FALSE)</f>
        <v>402903</v>
      </c>
      <c r="U35" s="11">
        <f>VLOOKUP($G35,Data!$A$3:$EX$360,(U$3-1979)*4+U$1+2,FALSE)</f>
        <v>443609</v>
      </c>
      <c r="V35" s="11">
        <f>VLOOKUP($G35,Data!$A$3:$EX$360,(V$3-1979)*4+V$1+2,FALSE)</f>
        <v>524171</v>
      </c>
      <c r="W35" s="11">
        <f>VLOOKUP($G35,Data!$A$3:$EX$360,(W$3-1979)*4+W$1+2,FALSE)</f>
        <v>701044</v>
      </c>
      <c r="X35" s="11">
        <f>VLOOKUP($G35,Data!$A$3:$EX$360,(X$3-1979)*4+X$1+2,FALSE)</f>
        <v>807007</v>
      </c>
      <c r="Y35" s="11">
        <f>VLOOKUP($G35,Data!$A$3:$EX$360,(Y$3-1979)*4+Y$1+2,FALSE)</f>
        <v>897443</v>
      </c>
      <c r="Z35" s="11">
        <f>VLOOKUP($G35,Data!$A$3:$EX$360,(Z$3-1979)*4+Z$1+2,FALSE)</f>
        <v>996511</v>
      </c>
      <c r="AA35" s="11">
        <f>VLOOKUP($G35,Data!$A$3:$EX$360,(AA$3-1979)*4+AA$1+2,FALSE)</f>
        <v>1275425</v>
      </c>
      <c r="AB35" s="11">
        <f>VLOOKUP($G35,Data!$A$3:$EX$360,(AB$3-1979)*4+AB$1+2,FALSE)</f>
        <v>1594210</v>
      </c>
      <c r="AC35" s="11">
        <f>VLOOKUP($G35,Data!$A$3:$EX$360,(AC$3-1979)*4+AC$1+2,FALSE)</f>
        <v>1826417</v>
      </c>
      <c r="AD35" s="11">
        <f>VLOOKUP($G35,Data!$A$3:$EX$360,(AD$3-1979)*4+AD$1+2,FALSE)</f>
        <v>2130565</v>
      </c>
      <c r="AE35" s="11">
        <f>VLOOKUP($G35,Data!$A$3:$EX$360,(AE$3-1979)*4+AE$1+2,FALSE)</f>
        <v>2350398</v>
      </c>
      <c r="AF35" s="11">
        <f>VLOOKUP($G35,Data!$A$3:$EX$360,(AF$3-1979)*4+AF$1+2,FALSE)</f>
        <v>2601271</v>
      </c>
      <c r="AG35" s="11">
        <f>VLOOKUP($G35,Data!$A$3:$EX$360,(AG$3-1979)*4+AG$1+2,FALSE)</f>
        <v>2676270</v>
      </c>
      <c r="AH35" s="11">
        <f>VLOOKUP($G35,Data!$A$3:$EX$360,(AH$3-1979)*4+AH$1+2,FALSE)</f>
        <v>2592229</v>
      </c>
      <c r="AI35" s="11">
        <f>VLOOKUP($G35,Data!$A$3:$EX$360,(AI$3-1979)*4+AI$1+2,FALSE)</f>
        <v>2627811</v>
      </c>
      <c r="AJ35" s="11">
        <f>VLOOKUP($G35,Data!$A$3:$EX$360,(AJ$3-1979)*4+AJ$1+2,FALSE)</f>
        <v>2910192</v>
      </c>
      <c r="AK35" s="11">
        <f>VLOOKUP($G35,Data!$A$3:$EX$360,(AK$3-1979)*4+AK$1+2,FALSE)</f>
        <v>3181923</v>
      </c>
      <c r="AL35" s="11">
        <f>VLOOKUP($G35,Data!$A$3:$EX$360,(AL$3-1979)*4+AL$1+2,FALSE)</f>
        <v>2706589</v>
      </c>
      <c r="AM35" s="11">
        <f>VLOOKUP($G35,Data!$A$3:$EX$360,(AM$3-1979)*4+AM$1+2,FALSE)</f>
        <v>6434523</v>
      </c>
      <c r="AN35" s="11">
        <f>VLOOKUP($G35,Data!$A$3:$EX$360,(AN$3-1979)*4+AN$1+2,FALSE)</f>
        <v>6247324</v>
      </c>
      <c r="AO35" s="11">
        <f>VLOOKUP($G35,Data!$A$3:$EX$360,(AO$3-1979)*4+AO$1+2,FALSE)</f>
        <v>6092689</v>
      </c>
      <c r="AP35" s="11">
        <f>VLOOKUP($G35,Data!$A$3:$EX$360,(AP$3-1979)*4+AP$1+2,FALSE)</f>
        <v>6200226</v>
      </c>
      <c r="AQ35" s="11">
        <f>VLOOKUP($G35,Data!$A$3:$EX$360,(AQ$3-1979)*4+AQ$1+2,FALSE)</f>
        <v>6275505</v>
      </c>
      <c r="AR35" s="11">
        <f>VLOOKUP($G35,Data!$A$3:$EX$360,(AR$3-1979)*4+AR$1+2,FALSE)</f>
        <v>6368996</v>
      </c>
      <c r="AS35" s="4">
        <f>VLOOKUP($G35,Data!$A$3:$EX$360,(AS$3-1979)*4+AS$1+2,FALSE)</f>
        <v>0</v>
      </c>
    </row>
    <row r="36" spans="3:45">
      <c r="D36" s="4" t="s">
        <v>736</v>
      </c>
      <c r="E36" s="4" t="str">
        <f>F41</f>
        <v>Liabilities</v>
      </c>
      <c r="F36" s="6" t="s">
        <v>86</v>
      </c>
      <c r="G36" s="4" t="s">
        <v>185</v>
      </c>
      <c r="H36" s="4">
        <f>VLOOKUP($G36,Data!$A$3:$EX$360,(H$3-1979)*4+H$1+2,FALSE)</f>
        <v>1505</v>
      </c>
      <c r="I36" s="11">
        <f>VLOOKUP($G36,Data!$A$3:$EX$360,(I$3-1979)*4+I$1+2,FALSE)</f>
        <v>2720</v>
      </c>
      <c r="J36" s="11">
        <f>VLOOKUP($G36,Data!$A$3:$EX$360,(J$3-1979)*4+J$1+2,FALSE)</f>
        <v>4600</v>
      </c>
      <c r="K36" s="11">
        <f>VLOOKUP($G36,Data!$A$3:$EX$360,(K$3-1979)*4+K$1+2,FALSE)</f>
        <v>5000</v>
      </c>
      <c r="L36" s="11">
        <f>VLOOKUP($G36,Data!$A$3:$EX$360,(L$3-1979)*4+L$1+2,FALSE)</f>
        <v>5000</v>
      </c>
      <c r="M36" s="11">
        <f>VLOOKUP($G36,Data!$A$3:$EX$360,(M$3-1979)*4+M$1+2,FALSE)</f>
        <v>5000</v>
      </c>
      <c r="N36" s="11">
        <f>VLOOKUP($G36,Data!$A$3:$EX$360,(N$3-1979)*4+N$1+2,FALSE)</f>
        <v>6085</v>
      </c>
      <c r="O36" s="11">
        <f>VLOOKUP($G36,Data!$A$3:$EX$360,(O$3-1979)*4+O$1+2,FALSE)</f>
        <v>5720</v>
      </c>
      <c r="P36" s="11">
        <f>VLOOKUP($G36,Data!$A$3:$EX$360,(P$3-1979)*4+P$1+2,FALSE)</f>
        <v>4970</v>
      </c>
      <c r="Q36" s="11">
        <f>VLOOKUP($G36,Data!$A$3:$EX$360,(Q$3-1979)*4+Q$1+2,FALSE)</f>
        <v>4970</v>
      </c>
      <c r="R36" s="11">
        <f>VLOOKUP($G36,Data!$A$3:$EX$360,(R$3-1979)*4+R$1+2,FALSE)</f>
        <v>4970</v>
      </c>
      <c r="S36" s="11">
        <f>VLOOKUP($G36,Data!$A$3:$EX$360,(S$3-1979)*4+S$1+2,FALSE)</f>
        <v>4850</v>
      </c>
      <c r="T36" s="11">
        <f>VLOOKUP($G36,Data!$A$3:$EX$360,(T$3-1979)*4+T$1+2,FALSE)</f>
        <v>4820</v>
      </c>
      <c r="U36" s="11">
        <f>VLOOKUP($G36,Data!$A$3:$EX$360,(U$3-1979)*4+U$1+2,FALSE)</f>
        <v>4790</v>
      </c>
      <c r="V36" s="11">
        <f>VLOOKUP($G36,Data!$A$3:$EX$360,(V$3-1979)*4+V$1+2,FALSE)</f>
        <v>4790</v>
      </c>
      <c r="W36" s="11">
        <f>VLOOKUP($G36,Data!$A$3:$EX$360,(W$3-1979)*4+W$1+2,FALSE)</f>
        <v>0</v>
      </c>
      <c r="X36" s="11">
        <f>VLOOKUP($G36,Data!$A$3:$EX$360,(X$3-1979)*4+X$1+2,FALSE)</f>
        <v>0</v>
      </c>
      <c r="Y36" s="11">
        <f>VLOOKUP($G36,Data!$A$3:$EX$360,(Y$3-1979)*4+Y$1+2,FALSE)</f>
        <v>0</v>
      </c>
      <c r="Z36" s="11">
        <f>VLOOKUP($G36,Data!$A$3:$EX$360,(Z$3-1979)*4+Z$1+2,FALSE)</f>
        <v>0</v>
      </c>
      <c r="AA36" s="11">
        <f>VLOOKUP($G36,Data!$A$3:$EX$360,(AA$3-1979)*4+AA$1+2,FALSE)</f>
        <v>0</v>
      </c>
      <c r="AB36" s="11">
        <f>VLOOKUP($G36,Data!$A$3:$EX$360,(AB$3-1979)*4+AB$1+2,FALSE)</f>
        <v>0</v>
      </c>
      <c r="AC36" s="11">
        <f>VLOOKUP($G36,Data!$A$3:$EX$360,(AC$3-1979)*4+AC$1+2,FALSE)</f>
        <v>0</v>
      </c>
      <c r="AD36" s="11">
        <f>VLOOKUP($G36,Data!$A$3:$EX$360,(AD$3-1979)*4+AD$1+2,FALSE)</f>
        <v>0</v>
      </c>
      <c r="AE36" s="11">
        <f>VLOOKUP($G36,Data!$A$3:$EX$360,(AE$3-1979)*4+AE$1+2,FALSE)</f>
        <v>0</v>
      </c>
      <c r="AF36" s="11">
        <f>VLOOKUP($G36,Data!$A$3:$EX$360,(AF$3-1979)*4+AF$1+2,FALSE)</f>
        <v>0</v>
      </c>
      <c r="AG36" s="11">
        <f>VLOOKUP($G36,Data!$A$3:$EX$360,(AG$3-1979)*4+AG$1+2,FALSE)</f>
        <v>0</v>
      </c>
      <c r="AH36" s="11">
        <f>VLOOKUP($G36,Data!$A$3:$EX$360,(AH$3-1979)*4+AH$1+2,FALSE)</f>
        <v>0</v>
      </c>
      <c r="AI36" s="11">
        <f>VLOOKUP($G36,Data!$A$3:$EX$360,(AI$3-1979)*4+AI$1+2,FALSE)</f>
        <v>0</v>
      </c>
      <c r="AJ36" s="11">
        <f>VLOOKUP($G36,Data!$A$3:$EX$360,(AJ$3-1979)*4+AJ$1+2,FALSE)</f>
        <v>0</v>
      </c>
      <c r="AK36" s="11">
        <f>VLOOKUP($G36,Data!$A$3:$EX$360,(AK$3-1979)*4+AK$1+2,FALSE)</f>
        <v>0</v>
      </c>
      <c r="AL36" s="11">
        <f>VLOOKUP($G36,Data!$A$3:$EX$360,(AL$3-1979)*4+AL$1+2,FALSE)</f>
        <v>0</v>
      </c>
      <c r="AM36" s="11">
        <f>VLOOKUP($G36,Data!$A$3:$EX$360,(AM$3-1979)*4+AM$1+2,FALSE)</f>
        <v>0</v>
      </c>
      <c r="AN36" s="11">
        <f>VLOOKUP($G36,Data!$A$3:$EX$360,(AN$3-1979)*4+AN$1+2,FALSE)</f>
        <v>0</v>
      </c>
      <c r="AO36" s="11">
        <f>VLOOKUP($G36,Data!$A$3:$EX$360,(AO$3-1979)*4+AO$1+2,FALSE)</f>
        <v>0</v>
      </c>
      <c r="AP36" s="11">
        <f>VLOOKUP($G36,Data!$A$3:$EX$360,(AP$3-1979)*4+AP$1+2,FALSE)</f>
        <v>0</v>
      </c>
      <c r="AQ36" s="11">
        <f>VLOOKUP($G36,Data!$A$3:$EX$360,(AQ$3-1979)*4+AQ$1+2,FALSE)</f>
        <v>0</v>
      </c>
      <c r="AR36" s="11">
        <f>VLOOKUP($G36,Data!$A$3:$EX$360,(AR$3-1979)*4+AR$1+2,FALSE)</f>
        <v>0</v>
      </c>
      <c r="AS36" s="4">
        <f>VLOOKUP($G36,Data!$A$3:$EX$360,(AS$3-1979)*4+AS$1+2,FALSE)</f>
        <v>0</v>
      </c>
    </row>
    <row r="37" spans="3:45" outlineLevel="1">
      <c r="D37" s="4" t="s">
        <v>736</v>
      </c>
      <c r="E37" s="4" t="str">
        <f>F40</f>
        <v>Miscellaneous Liabilities</v>
      </c>
      <c r="F37" s="7" t="s">
        <v>228</v>
      </c>
      <c r="G37" s="4" t="s">
        <v>225</v>
      </c>
      <c r="H37" s="4">
        <f>VLOOKUP($G37,Data!$A$3:$EX$360,(H$3-1979)*4+H$1+2,FALSE)</f>
        <v>8328</v>
      </c>
      <c r="I37" s="11">
        <f>VLOOKUP($G37,Data!$A$3:$EX$360,(I$3-1979)*4+I$1+2,FALSE)</f>
        <v>9010</v>
      </c>
      <c r="J37" s="11">
        <f>VLOOKUP($G37,Data!$A$3:$EX$360,(J$3-1979)*4+J$1+2,FALSE)</f>
        <v>10391</v>
      </c>
      <c r="K37" s="11">
        <f>VLOOKUP($G37,Data!$A$3:$EX$360,(K$3-1979)*4+K$1+2,FALSE)</f>
        <v>11249</v>
      </c>
      <c r="L37" s="11">
        <f>VLOOKUP($G37,Data!$A$3:$EX$360,(L$3-1979)*4+L$1+2,FALSE)</f>
        <v>11453</v>
      </c>
      <c r="M37" s="11">
        <f>VLOOKUP($G37,Data!$A$3:$EX$360,(M$3-1979)*4+M$1+2,FALSE)</f>
        <v>12340</v>
      </c>
      <c r="N37" s="11">
        <f>VLOOKUP($G37,Data!$A$3:$EX$360,(N$3-1979)*4+N$1+2,FALSE)</f>
        <v>13141</v>
      </c>
      <c r="O37" s="11">
        <f>VLOOKUP($G37,Data!$A$3:$EX$360,(O$3-1979)*4+O$1+2,FALSE)</f>
        <v>13672</v>
      </c>
      <c r="P37" s="11">
        <f>VLOOKUP($G37,Data!$A$3:$EX$360,(P$3-1979)*4+P$1+2,FALSE)</f>
        <v>14966</v>
      </c>
      <c r="Q37" s="11">
        <f>VLOOKUP($G37,Data!$A$3:$EX$360,(Q$3-1979)*4+Q$1+2,FALSE)</f>
        <v>16930</v>
      </c>
      <c r="R37" s="11">
        <f>VLOOKUP($G37,Data!$A$3:$EX$360,(R$3-1979)*4+R$1+2,FALSE)</f>
        <v>16335</v>
      </c>
      <c r="S37" s="11">
        <f>VLOOKUP($G37,Data!$A$3:$EX$360,(S$3-1979)*4+S$1+2,FALSE)</f>
        <v>13679</v>
      </c>
      <c r="T37" s="11">
        <f>VLOOKUP($G37,Data!$A$3:$EX$360,(T$3-1979)*4+T$1+2,FALSE)</f>
        <v>12974</v>
      </c>
      <c r="U37" s="11">
        <f>VLOOKUP($G37,Data!$A$3:$EX$360,(U$3-1979)*4+U$1+2,FALSE)</f>
        <v>12802</v>
      </c>
      <c r="V37" s="11">
        <f>VLOOKUP($G37,Data!$A$3:$EX$360,(V$3-1979)*4+V$1+2,FALSE)</f>
        <v>14447</v>
      </c>
      <c r="W37" s="11">
        <f>VLOOKUP($G37,Data!$A$3:$EX$360,(W$3-1979)*4+W$1+2,FALSE)</f>
        <v>16273</v>
      </c>
      <c r="X37" s="11">
        <f>VLOOKUP($G37,Data!$A$3:$EX$360,(X$3-1979)*4+X$1+2,FALSE)</f>
        <v>18256</v>
      </c>
      <c r="Y37" s="11">
        <f>VLOOKUP($G37,Data!$A$3:$EX$360,(Y$3-1979)*4+Y$1+2,FALSE)</f>
        <v>19706</v>
      </c>
      <c r="Z37" s="11">
        <f>VLOOKUP($G37,Data!$A$3:$EX$360,(Z$3-1979)*4+Z$1+2,FALSE)</f>
        <v>21468</v>
      </c>
      <c r="AA37" s="11">
        <f>VLOOKUP($G37,Data!$A$3:$EX$360,(AA$3-1979)*4+AA$1+2,FALSE)</f>
        <v>25521</v>
      </c>
      <c r="AB37" s="11">
        <f>VLOOKUP($G37,Data!$A$3:$EX$360,(AB$3-1979)*4+AB$1+2,FALSE)</f>
        <v>31583</v>
      </c>
      <c r="AC37" s="11">
        <f>VLOOKUP($G37,Data!$A$3:$EX$360,(AC$3-1979)*4+AC$1+2,FALSE)</f>
        <v>33812</v>
      </c>
      <c r="AD37" s="11">
        <f>VLOOKUP($G37,Data!$A$3:$EX$360,(AD$3-1979)*4+AD$1+2,FALSE)</f>
        <v>37088</v>
      </c>
      <c r="AE37" s="11">
        <f>VLOOKUP($G37,Data!$A$3:$EX$360,(AE$3-1979)*4+AE$1+2,FALSE)</f>
        <v>39080</v>
      </c>
      <c r="AF37" s="11">
        <f>VLOOKUP($G37,Data!$A$3:$EX$360,(AF$3-1979)*4+AF$1+2,FALSE)</f>
        <v>42283</v>
      </c>
      <c r="AG37" s="11">
        <f>VLOOKUP($G37,Data!$A$3:$EX$360,(AG$3-1979)*4+AG$1+2,FALSE)</f>
        <v>44788</v>
      </c>
      <c r="AH37" s="11">
        <f>VLOOKUP($G37,Data!$A$3:$EX$360,(AH$3-1979)*4+AH$1+2,FALSE)</f>
        <v>46697</v>
      </c>
      <c r="AI37" s="11">
        <f>VLOOKUP($G37,Data!$A$3:$EX$360,(AI$3-1979)*4+AI$1+2,FALSE)</f>
        <v>46878</v>
      </c>
      <c r="AJ37" s="11">
        <f>VLOOKUP($G37,Data!$A$3:$EX$360,(AJ$3-1979)*4+AJ$1+2,FALSE)</f>
        <v>55971</v>
      </c>
      <c r="AK37" s="11">
        <f>VLOOKUP($G37,Data!$A$3:$EX$360,(AK$3-1979)*4+AK$1+2,FALSE)</f>
        <v>51767</v>
      </c>
      <c r="AL37" s="11">
        <f>VLOOKUP($G37,Data!$A$3:$EX$360,(AL$3-1979)*4+AL$1+2,FALSE)</f>
        <v>51767</v>
      </c>
      <c r="AM37" s="11">
        <f>VLOOKUP($G37,Data!$A$3:$EX$360,(AM$3-1979)*4+AM$1+2,FALSE)</f>
        <v>49021</v>
      </c>
      <c r="AN37" s="11">
        <f>VLOOKUP($G37,Data!$A$3:$EX$360,(AN$3-1979)*4+AN$1+2,FALSE)</f>
        <v>43079</v>
      </c>
      <c r="AO37" s="11">
        <f>VLOOKUP($G37,Data!$A$3:$EX$360,(AO$3-1979)*4+AO$1+2,FALSE)</f>
        <v>41249</v>
      </c>
      <c r="AP37" s="11">
        <f>VLOOKUP($G37,Data!$A$3:$EX$360,(AP$3-1979)*4+AP$1+2,FALSE)</f>
        <v>41723</v>
      </c>
      <c r="AQ37" s="11">
        <f>VLOOKUP($G37,Data!$A$3:$EX$360,(AQ$3-1979)*4+AQ$1+2,FALSE)</f>
        <v>42933</v>
      </c>
      <c r="AR37" s="11">
        <f>VLOOKUP($G37,Data!$A$3:$EX$360,(AR$3-1979)*4+AR$1+2,FALSE)</f>
        <v>44202</v>
      </c>
      <c r="AS37" s="4">
        <f>VLOOKUP($G37,Data!$A$3:$EX$360,(AS$3-1979)*4+AS$1+2,FALSE)</f>
        <v>0</v>
      </c>
    </row>
    <row r="38" spans="3:45" outlineLevel="1">
      <c r="D38" s="4" t="s">
        <v>736</v>
      </c>
      <c r="E38" s="4" t="str">
        <f>F40</f>
        <v>Miscellaneous Liabilities</v>
      </c>
      <c r="F38" s="7" t="s">
        <v>229</v>
      </c>
      <c r="G38" s="4" t="s">
        <v>226</v>
      </c>
      <c r="H38" s="4">
        <f>VLOOKUP($G38,Data!$A$3:$EX$360,(H$3-1979)*4+H$1+2,FALSE)</f>
        <v>9254</v>
      </c>
      <c r="I38" s="11">
        <f>VLOOKUP($G38,Data!$A$3:$EX$360,(I$3-1979)*4+I$1+2,FALSE)</f>
        <v>10068</v>
      </c>
      <c r="J38" s="11">
        <f>VLOOKUP($G38,Data!$A$3:$EX$360,(J$3-1979)*4+J$1+2,FALSE)</f>
        <v>11914</v>
      </c>
      <c r="K38" s="11">
        <f>VLOOKUP($G38,Data!$A$3:$EX$360,(K$3-1979)*4+K$1+2,FALSE)</f>
        <v>14732</v>
      </c>
      <c r="L38" s="11">
        <f>VLOOKUP($G38,Data!$A$3:$EX$360,(L$3-1979)*4+L$1+2,FALSE)</f>
        <v>11841</v>
      </c>
      <c r="M38" s="11">
        <f>VLOOKUP($G38,Data!$A$3:$EX$360,(M$3-1979)*4+M$1+2,FALSE)</f>
        <v>18852</v>
      </c>
      <c r="N38" s="11">
        <f>VLOOKUP($G38,Data!$A$3:$EX$360,(N$3-1979)*4+N$1+2,FALSE)</f>
        <v>23342</v>
      </c>
      <c r="O38" s="11">
        <f>VLOOKUP($G38,Data!$A$3:$EX$360,(O$3-1979)*4+O$1+2,FALSE)</f>
        <v>26954</v>
      </c>
      <c r="P38" s="11">
        <f>VLOOKUP($G38,Data!$A$3:$EX$360,(P$3-1979)*4+P$1+2,FALSE)</f>
        <v>20351</v>
      </c>
      <c r="Q38" s="11">
        <f>VLOOKUP($G38,Data!$A$3:$EX$360,(Q$3-1979)*4+Q$1+2,FALSE)</f>
        <v>19030</v>
      </c>
      <c r="R38" s="11">
        <f>VLOOKUP($G38,Data!$A$3:$EX$360,(R$3-1979)*4+R$1+2,FALSE)</f>
        <v>25897</v>
      </c>
      <c r="S38" s="11">
        <f>VLOOKUP($G38,Data!$A$3:$EX$360,(S$3-1979)*4+S$1+2,FALSE)</f>
        <v>30667</v>
      </c>
      <c r="T38" s="11">
        <f>VLOOKUP($G38,Data!$A$3:$EX$360,(T$3-1979)*4+T$1+2,FALSE)</f>
        <v>31691</v>
      </c>
      <c r="U38" s="11">
        <f>VLOOKUP($G38,Data!$A$3:$EX$360,(U$3-1979)*4+U$1+2,FALSE)</f>
        <v>30773</v>
      </c>
      <c r="V38" s="11">
        <f>VLOOKUP($G38,Data!$A$3:$EX$360,(V$3-1979)*4+V$1+2,FALSE)</f>
        <v>23745</v>
      </c>
      <c r="W38" s="11">
        <f>VLOOKUP($G38,Data!$A$3:$EX$360,(W$3-1979)*4+W$1+2,FALSE)</f>
        <v>15994</v>
      </c>
      <c r="X38" s="11">
        <f>VLOOKUP($G38,Data!$A$3:$EX$360,(X$3-1979)*4+X$1+2,FALSE)</f>
        <v>19254</v>
      </c>
      <c r="Y38" s="11">
        <f>VLOOKUP($G38,Data!$A$3:$EX$360,(Y$3-1979)*4+Y$1+2,FALSE)</f>
        <v>18025</v>
      </c>
      <c r="Z38" s="11">
        <f>VLOOKUP($G38,Data!$A$3:$EX$360,(Z$3-1979)*4+Z$1+2,FALSE)</f>
        <v>18025</v>
      </c>
      <c r="AA38" s="11">
        <f>VLOOKUP($G38,Data!$A$3:$EX$360,(AA$3-1979)*4+AA$1+2,FALSE)</f>
        <v>24873</v>
      </c>
      <c r="AB38" s="11">
        <f>VLOOKUP($G38,Data!$A$3:$EX$360,(AB$3-1979)*4+AB$1+2,FALSE)</f>
        <v>17078</v>
      </c>
      <c r="AC38" s="11">
        <f>VLOOKUP($G38,Data!$A$3:$EX$360,(AC$3-1979)*4+AC$1+2,FALSE)</f>
        <v>17100</v>
      </c>
      <c r="AD38" s="11">
        <f>VLOOKUP($G38,Data!$A$3:$EX$360,(AD$3-1979)*4+AD$1+2,FALSE)</f>
        <v>25661</v>
      </c>
      <c r="AE38" s="11">
        <f>VLOOKUP($G38,Data!$A$3:$EX$360,(AE$3-1979)*4+AE$1+2,FALSE)</f>
        <v>27610</v>
      </c>
      <c r="AF38" s="11">
        <f>VLOOKUP($G38,Data!$A$3:$EX$360,(AF$3-1979)*4+AF$1+2,FALSE)</f>
        <v>20505</v>
      </c>
      <c r="AG38" s="11">
        <f>VLOOKUP($G38,Data!$A$3:$EX$360,(AG$3-1979)*4+AG$1+2,FALSE)</f>
        <v>18384</v>
      </c>
      <c r="AH38" s="11">
        <f>VLOOKUP($G38,Data!$A$3:$EX$360,(AH$3-1979)*4+AH$1+2,FALSE)</f>
        <v>19164</v>
      </c>
      <c r="AI38" s="11">
        <f>VLOOKUP($G38,Data!$A$3:$EX$360,(AI$3-1979)*4+AI$1+2,FALSE)</f>
        <v>18972</v>
      </c>
      <c r="AJ38" s="11">
        <f>VLOOKUP($G38,Data!$A$3:$EX$360,(AJ$3-1979)*4+AJ$1+2,FALSE)</f>
        <v>20893</v>
      </c>
      <c r="AK38" s="11">
        <f>VLOOKUP($G38,Data!$A$3:$EX$360,(AK$3-1979)*4+AK$1+2,FALSE)</f>
        <v>15496</v>
      </c>
      <c r="AL38" s="11">
        <f>VLOOKUP($G38,Data!$A$3:$EX$360,(AL$3-1979)*4+AL$1+2,FALSE)</f>
        <v>15897</v>
      </c>
      <c r="AM38" s="11">
        <f>VLOOKUP($G38,Data!$A$3:$EX$360,(AM$3-1979)*4+AM$1+2,FALSE)</f>
        <v>14401</v>
      </c>
      <c r="AN38" s="11">
        <f>VLOOKUP($G38,Data!$A$3:$EX$360,(AN$3-1979)*4+AN$1+2,FALSE)</f>
        <v>12564</v>
      </c>
      <c r="AO38" s="11">
        <f>VLOOKUP($G38,Data!$A$3:$EX$360,(AO$3-1979)*4+AO$1+2,FALSE)</f>
        <v>13721</v>
      </c>
      <c r="AP38" s="11">
        <f>VLOOKUP($G38,Data!$A$3:$EX$360,(AP$3-1979)*4+AP$1+2,FALSE)</f>
        <v>10555</v>
      </c>
      <c r="AQ38" s="11">
        <f>VLOOKUP($G38,Data!$A$3:$EX$360,(AQ$3-1979)*4+AQ$1+2,FALSE)</f>
        <v>9064</v>
      </c>
      <c r="AR38" s="11">
        <f>VLOOKUP($G38,Data!$A$3:$EX$360,(AR$3-1979)*4+AR$1+2,FALSE)</f>
        <v>8533</v>
      </c>
      <c r="AS38" s="4">
        <f>VLOOKUP($G38,Data!$A$3:$EX$360,(AS$3-1979)*4+AS$1+2,FALSE)</f>
        <v>0</v>
      </c>
    </row>
    <row r="39" spans="3:45" outlineLevel="1">
      <c r="D39" s="4" t="s">
        <v>736</v>
      </c>
      <c r="E39" s="4" t="str">
        <f>F40</f>
        <v>Miscellaneous Liabilities</v>
      </c>
      <c r="F39" s="7" t="s">
        <v>82</v>
      </c>
      <c r="G39" s="4" t="s">
        <v>227</v>
      </c>
      <c r="H39" s="4">
        <f>VLOOKUP($G39,Data!$A$3:$EX$360,(H$3-1979)*4+H$1+2,FALSE)</f>
        <v>6575</v>
      </c>
      <c r="I39" s="11">
        <f>VLOOKUP($G39,Data!$A$3:$EX$360,(I$3-1979)*4+I$1+2,FALSE)</f>
        <v>8635</v>
      </c>
      <c r="J39" s="11">
        <f>VLOOKUP($G39,Data!$A$3:$EX$360,(J$3-1979)*4+J$1+2,FALSE)</f>
        <v>10079</v>
      </c>
      <c r="K39" s="11">
        <f>VLOOKUP($G39,Data!$A$3:$EX$360,(K$3-1979)*4+K$1+2,FALSE)</f>
        <v>12060</v>
      </c>
      <c r="L39" s="11">
        <f>VLOOKUP($G39,Data!$A$3:$EX$360,(L$3-1979)*4+L$1+2,FALSE)</f>
        <v>14503</v>
      </c>
      <c r="M39" s="11">
        <f>VLOOKUP($G39,Data!$A$3:$EX$360,(M$3-1979)*4+M$1+2,FALSE)</f>
        <v>16843</v>
      </c>
      <c r="N39" s="11">
        <f>VLOOKUP($G39,Data!$A$3:$EX$360,(N$3-1979)*4+N$1+2,FALSE)</f>
        <v>18391</v>
      </c>
      <c r="O39" s="11">
        <f>VLOOKUP($G39,Data!$A$3:$EX$360,(O$3-1979)*4+O$1+2,FALSE)</f>
        <v>22483</v>
      </c>
      <c r="P39" s="11">
        <f>VLOOKUP($G39,Data!$A$3:$EX$360,(P$3-1979)*4+P$1+2,FALSE)</f>
        <v>25343</v>
      </c>
      <c r="Q39" s="11">
        <f>VLOOKUP($G39,Data!$A$3:$EX$360,(Q$3-1979)*4+Q$1+2,FALSE)</f>
        <v>25810</v>
      </c>
      <c r="R39" s="11">
        <f>VLOOKUP($G39,Data!$A$3:$EX$360,(R$3-1979)*4+R$1+2,FALSE)</f>
        <v>25800</v>
      </c>
      <c r="S39" s="11">
        <f>VLOOKUP($G39,Data!$A$3:$EX$360,(S$3-1979)*4+S$1+2,FALSE)</f>
        <v>24898</v>
      </c>
      <c r="T39" s="11">
        <f>VLOOKUP($G39,Data!$A$3:$EX$360,(T$3-1979)*4+T$1+2,FALSE)</f>
        <v>31843</v>
      </c>
      <c r="U39" s="11">
        <f>VLOOKUP($G39,Data!$A$3:$EX$360,(U$3-1979)*4+U$1+2,FALSE)</f>
        <v>45391</v>
      </c>
      <c r="V39" s="11">
        <f>VLOOKUP($G39,Data!$A$3:$EX$360,(V$3-1979)*4+V$1+2,FALSE)</f>
        <v>45856</v>
      </c>
      <c r="W39" s="11">
        <f>VLOOKUP($G39,Data!$A$3:$EX$360,(W$3-1979)*4+W$1+2,FALSE)</f>
        <v>26856</v>
      </c>
      <c r="X39" s="11">
        <f>VLOOKUP($G39,Data!$A$3:$EX$360,(X$3-1979)*4+X$1+2,FALSE)</f>
        <v>27619</v>
      </c>
      <c r="Y39" s="11">
        <f>VLOOKUP($G39,Data!$A$3:$EX$360,(Y$3-1979)*4+Y$1+2,FALSE)</f>
        <v>27966</v>
      </c>
      <c r="Z39" s="11">
        <f>VLOOKUP($G39,Data!$A$3:$EX$360,(Z$3-1979)*4+Z$1+2,FALSE)</f>
        <v>35115</v>
      </c>
      <c r="AA39" s="11">
        <f>VLOOKUP($G39,Data!$A$3:$EX$360,(AA$3-1979)*4+AA$1+2,FALSE)</f>
        <v>45203</v>
      </c>
      <c r="AB39" s="11">
        <f>VLOOKUP($G39,Data!$A$3:$EX$360,(AB$3-1979)*4+AB$1+2,FALSE)</f>
        <v>41470</v>
      </c>
      <c r="AC39" s="11">
        <f>VLOOKUP($G39,Data!$A$3:$EX$360,(AC$3-1979)*4+AC$1+2,FALSE)</f>
        <v>46130</v>
      </c>
      <c r="AD39" s="11">
        <f>VLOOKUP($G39,Data!$A$3:$EX$360,(AD$3-1979)*4+AD$1+2,FALSE)</f>
        <v>84637</v>
      </c>
      <c r="AE39" s="11">
        <f>VLOOKUP($G39,Data!$A$3:$EX$360,(AE$3-1979)*4+AE$1+2,FALSE)</f>
        <v>120039</v>
      </c>
      <c r="AF39" s="11">
        <f>VLOOKUP($G39,Data!$A$3:$EX$360,(AF$3-1979)*4+AF$1+2,FALSE)</f>
        <v>82382</v>
      </c>
      <c r="AG39" s="11">
        <f>VLOOKUP($G39,Data!$A$3:$EX$360,(AG$3-1979)*4+AG$1+2,FALSE)</f>
        <v>75301</v>
      </c>
      <c r="AH39" s="11">
        <f>VLOOKUP($G39,Data!$A$3:$EX$360,(AH$3-1979)*4+AH$1+2,FALSE)</f>
        <v>72625</v>
      </c>
      <c r="AI39" s="11">
        <f>VLOOKUP($G39,Data!$A$3:$EX$360,(AI$3-1979)*4+AI$1+2,FALSE)</f>
        <v>84670</v>
      </c>
      <c r="AJ39" s="11">
        <f>VLOOKUP($G39,Data!$A$3:$EX$360,(AJ$3-1979)*4+AJ$1+2,FALSE)</f>
        <v>92013</v>
      </c>
      <c r="AK39" s="11">
        <f>VLOOKUP($G39,Data!$A$3:$EX$360,(AK$3-1979)*4+AK$1+2,FALSE)</f>
        <v>139695</v>
      </c>
      <c r="AL39" s="11">
        <f>VLOOKUP($G39,Data!$A$3:$EX$360,(AL$3-1979)*4+AL$1+2,FALSE)</f>
        <v>201562</v>
      </c>
      <c r="AM39" s="11">
        <f>VLOOKUP($G39,Data!$A$3:$EX$360,(AM$3-1979)*4+AM$1+2,FALSE)</f>
        <v>115930</v>
      </c>
      <c r="AN39" s="11">
        <f>VLOOKUP($G39,Data!$A$3:$EX$360,(AN$3-1979)*4+AN$1+2,FALSE)</f>
        <v>74537</v>
      </c>
      <c r="AO39" s="11">
        <f>VLOOKUP($G39,Data!$A$3:$EX$360,(AO$3-1979)*4+AO$1+2,FALSE)</f>
        <v>69150</v>
      </c>
      <c r="AP39" s="11">
        <f>VLOOKUP($G39,Data!$A$3:$EX$360,(AP$3-1979)*4+AP$1+2,FALSE)</f>
        <v>62402</v>
      </c>
      <c r="AQ39" s="11">
        <f>VLOOKUP($G39,Data!$A$3:$EX$360,(AQ$3-1979)*4+AQ$1+2,FALSE)</f>
        <v>59045</v>
      </c>
      <c r="AR39" s="11">
        <f>VLOOKUP($G39,Data!$A$3:$EX$360,(AR$3-1979)*4+AR$1+2,FALSE)</f>
        <v>53716</v>
      </c>
      <c r="AS39" s="4">
        <f>VLOOKUP($G39,Data!$A$3:$EX$360,(AS$3-1979)*4+AS$1+2,FALSE)</f>
        <v>0</v>
      </c>
    </row>
    <row r="40" spans="3:45">
      <c r="D40" s="4" t="s">
        <v>736</v>
      </c>
      <c r="E40" s="4" t="str">
        <f>F41</f>
        <v>Liabilities</v>
      </c>
      <c r="F40" s="6" t="s">
        <v>85</v>
      </c>
      <c r="G40" s="4" t="s">
        <v>220</v>
      </c>
      <c r="H40" s="4">
        <f>VLOOKUP($G40,Data!$A$3:$EX$360,(H$3-1979)*4+H$1+2,FALSE)</f>
        <v>24157</v>
      </c>
      <c r="I40" s="11">
        <f>VLOOKUP($G40,Data!$A$3:$EX$360,(I$3-1979)*4+I$1+2,FALSE)</f>
        <v>27713</v>
      </c>
      <c r="J40" s="11">
        <f>VLOOKUP($G40,Data!$A$3:$EX$360,(J$3-1979)*4+J$1+2,FALSE)</f>
        <v>32384</v>
      </c>
      <c r="K40" s="11">
        <f>VLOOKUP($G40,Data!$A$3:$EX$360,(K$3-1979)*4+K$1+2,FALSE)</f>
        <v>38041</v>
      </c>
      <c r="L40" s="11">
        <f>VLOOKUP($G40,Data!$A$3:$EX$360,(L$3-1979)*4+L$1+2,FALSE)</f>
        <v>37797</v>
      </c>
      <c r="M40" s="11">
        <f>VLOOKUP($G40,Data!$A$3:$EX$360,(M$3-1979)*4+M$1+2,FALSE)</f>
        <v>48035</v>
      </c>
      <c r="N40" s="11">
        <f>VLOOKUP($G40,Data!$A$3:$EX$360,(N$3-1979)*4+N$1+2,FALSE)</f>
        <v>54874</v>
      </c>
      <c r="O40" s="11">
        <f>VLOOKUP($G40,Data!$A$3:$EX$360,(O$3-1979)*4+O$1+2,FALSE)</f>
        <v>63109</v>
      </c>
      <c r="P40" s="11">
        <f>VLOOKUP($G40,Data!$A$3:$EX$360,(P$3-1979)*4+P$1+2,FALSE)</f>
        <v>60660</v>
      </c>
      <c r="Q40" s="11">
        <f>VLOOKUP($G40,Data!$A$3:$EX$360,(Q$3-1979)*4+Q$1+2,FALSE)</f>
        <v>61770</v>
      </c>
      <c r="R40" s="11">
        <f>VLOOKUP($G40,Data!$A$3:$EX$360,(R$3-1979)*4+R$1+2,FALSE)</f>
        <v>68032</v>
      </c>
      <c r="S40" s="11">
        <f>VLOOKUP($G40,Data!$A$3:$EX$360,(S$3-1979)*4+S$1+2,FALSE)</f>
        <v>69244</v>
      </c>
      <c r="T40" s="11">
        <f>VLOOKUP($G40,Data!$A$3:$EX$360,(T$3-1979)*4+T$1+2,FALSE)</f>
        <v>76508</v>
      </c>
      <c r="U40" s="11">
        <f>VLOOKUP($G40,Data!$A$3:$EX$360,(U$3-1979)*4+U$1+2,FALSE)</f>
        <v>88966</v>
      </c>
      <c r="V40" s="11">
        <f>VLOOKUP($G40,Data!$A$3:$EX$360,(V$3-1979)*4+V$1+2,FALSE)</f>
        <v>84048</v>
      </c>
      <c r="W40" s="11">
        <f>VLOOKUP($G40,Data!$A$3:$EX$360,(W$3-1979)*4+W$1+2,FALSE)</f>
        <v>59123</v>
      </c>
      <c r="X40" s="11">
        <f>VLOOKUP($G40,Data!$A$3:$EX$360,(X$3-1979)*4+X$1+2,FALSE)</f>
        <v>65129</v>
      </c>
      <c r="Y40" s="11">
        <f>VLOOKUP($G40,Data!$A$3:$EX$360,(Y$3-1979)*4+Y$1+2,FALSE)</f>
        <v>65697</v>
      </c>
      <c r="Z40" s="11">
        <f>VLOOKUP($G40,Data!$A$3:$EX$360,(Z$3-1979)*4+Z$1+2,FALSE)</f>
        <v>74608</v>
      </c>
      <c r="AA40" s="11">
        <f>VLOOKUP($G40,Data!$A$3:$EX$360,(AA$3-1979)*4+AA$1+2,FALSE)</f>
        <v>95597</v>
      </c>
      <c r="AB40" s="11">
        <f>VLOOKUP($G40,Data!$A$3:$EX$360,(AB$3-1979)*4+AB$1+2,FALSE)</f>
        <v>90131</v>
      </c>
      <c r="AC40" s="11">
        <f>VLOOKUP($G40,Data!$A$3:$EX$360,(AC$3-1979)*4+AC$1+2,FALSE)</f>
        <v>97042</v>
      </c>
      <c r="AD40" s="11">
        <f>VLOOKUP($G40,Data!$A$3:$EX$360,(AD$3-1979)*4+AD$1+2,FALSE)</f>
        <v>147386</v>
      </c>
      <c r="AE40" s="11">
        <f>VLOOKUP($G40,Data!$A$3:$EX$360,(AE$3-1979)*4+AE$1+2,FALSE)</f>
        <v>186729</v>
      </c>
      <c r="AF40" s="11">
        <f>VLOOKUP($G40,Data!$A$3:$EX$360,(AF$3-1979)*4+AF$1+2,FALSE)</f>
        <v>145170</v>
      </c>
      <c r="AG40" s="11">
        <f>VLOOKUP($G40,Data!$A$3:$EX$360,(AG$3-1979)*4+AG$1+2,FALSE)</f>
        <v>138473</v>
      </c>
      <c r="AH40" s="11">
        <f>VLOOKUP($G40,Data!$A$3:$EX$360,(AH$3-1979)*4+AH$1+2,FALSE)</f>
        <v>138486</v>
      </c>
      <c r="AI40" s="11">
        <f>VLOOKUP($G40,Data!$A$3:$EX$360,(AI$3-1979)*4+AI$1+2,FALSE)</f>
        <v>150520</v>
      </c>
      <c r="AJ40" s="11">
        <f>VLOOKUP($G40,Data!$A$3:$EX$360,(AJ$3-1979)*4+AJ$1+2,FALSE)</f>
        <v>168877</v>
      </c>
      <c r="AK40" s="11">
        <f>VLOOKUP($G40,Data!$A$3:$EX$360,(AK$3-1979)*4+AK$1+2,FALSE)</f>
        <v>206958</v>
      </c>
      <c r="AL40" s="11">
        <f>VLOOKUP($G40,Data!$A$3:$EX$360,(AL$3-1979)*4+AL$1+2,FALSE)</f>
        <v>269226</v>
      </c>
      <c r="AM40" s="11">
        <f>VLOOKUP($G40,Data!$A$3:$EX$360,(AM$3-1979)*4+AM$1+2,FALSE)</f>
        <v>179352</v>
      </c>
      <c r="AN40" s="11">
        <f>VLOOKUP($G40,Data!$A$3:$EX$360,(AN$3-1979)*4+AN$1+2,FALSE)</f>
        <v>130180</v>
      </c>
      <c r="AO40" s="11">
        <f>VLOOKUP($G40,Data!$A$3:$EX$360,(AO$3-1979)*4+AO$1+2,FALSE)</f>
        <v>124120</v>
      </c>
      <c r="AP40" s="11">
        <f>VLOOKUP($G40,Data!$A$3:$EX$360,(AP$3-1979)*4+AP$1+2,FALSE)</f>
        <v>114680</v>
      </c>
      <c r="AQ40" s="11">
        <f>VLOOKUP($G40,Data!$A$3:$EX$360,(AQ$3-1979)*4+AQ$1+2,FALSE)</f>
        <v>111042</v>
      </c>
      <c r="AR40" s="11">
        <f>VLOOKUP($G40,Data!$A$3:$EX$360,(AR$3-1979)*4+AR$1+2,FALSE)</f>
        <v>106451</v>
      </c>
      <c r="AS40" s="4">
        <f>VLOOKUP($G40,Data!$A$3:$EX$360,(AS$3-1979)*4+AS$1+2,FALSE)</f>
        <v>0</v>
      </c>
    </row>
    <row r="41" spans="3:45">
      <c r="C41" s="4" t="s">
        <v>738</v>
      </c>
      <c r="D41" s="4" t="s">
        <v>736</v>
      </c>
      <c r="E41" s="4" t="str">
        <f>F31</f>
        <v>LIABILITIES &amp; NET WORTH ($ millions)</v>
      </c>
      <c r="F41" s="21" t="s">
        <v>2</v>
      </c>
      <c r="G41" s="22" t="s">
        <v>218</v>
      </c>
      <c r="H41" s="23">
        <f>VLOOKUP($G41,Data!$A$3:$EX$360,(H$3-1979)*4+H$1+2,FALSE)</f>
        <v>161184</v>
      </c>
      <c r="I41" s="23">
        <f>VLOOKUP($G41,Data!$A$3:$EX$360,(I$3-1979)*4+I$1+2,FALSE)</f>
        <v>190359</v>
      </c>
      <c r="J41" s="23">
        <f>VLOOKUP($G41,Data!$A$3:$EX$360,(J$3-1979)*4+J$1+2,FALSE)</f>
        <v>227415</v>
      </c>
      <c r="K41" s="23">
        <f>VLOOKUP($G41,Data!$A$3:$EX$360,(K$3-1979)*4+K$1+2,FALSE)</f>
        <v>248414</v>
      </c>
      <c r="L41" s="23">
        <f>VLOOKUP($G41,Data!$A$3:$EX$360,(L$3-1979)*4+L$1+2,FALSE)</f>
        <v>249577</v>
      </c>
      <c r="M41" s="23">
        <f>VLOOKUP($G41,Data!$A$3:$EX$360,(M$3-1979)*4+M$1+2,FALSE)</f>
        <v>290245</v>
      </c>
      <c r="N41" s="23">
        <f>VLOOKUP($G41,Data!$A$3:$EX$360,(N$3-1979)*4+N$1+2,FALSE)</f>
        <v>318754</v>
      </c>
      <c r="O41" s="23">
        <f>VLOOKUP($G41,Data!$A$3:$EX$360,(O$3-1979)*4+O$1+2,FALSE)</f>
        <v>341839</v>
      </c>
      <c r="P41" s="23">
        <f>VLOOKUP($G41,Data!$A$3:$EX$360,(P$3-1979)*4+P$1+2,FALSE)</f>
        <v>368844</v>
      </c>
      <c r="Q41" s="23">
        <f>VLOOKUP($G41,Data!$A$3:$EX$360,(Q$3-1979)*4+Q$1+2,FALSE)</f>
        <v>414837</v>
      </c>
      <c r="R41" s="23">
        <f>VLOOKUP($G41,Data!$A$3:$EX$360,(R$3-1979)*4+R$1+2,FALSE)</f>
        <v>446329</v>
      </c>
      <c r="S41" s="23">
        <f>VLOOKUP($G41,Data!$A$3:$EX$360,(S$3-1979)*4+S$1+2,FALSE)</f>
        <v>467788</v>
      </c>
      <c r="T41" s="23">
        <f>VLOOKUP($G41,Data!$A$3:$EX$360,(T$3-1979)*4+T$1+2,FALSE)</f>
        <v>484231</v>
      </c>
      <c r="U41" s="23">
        <f>VLOOKUP($G41,Data!$A$3:$EX$360,(U$3-1979)*4+U$1+2,FALSE)</f>
        <v>537365</v>
      </c>
      <c r="V41" s="23">
        <f>VLOOKUP($G41,Data!$A$3:$EX$360,(V$3-1979)*4+V$1+2,FALSE)</f>
        <v>613009</v>
      </c>
      <c r="W41" s="23">
        <f>VLOOKUP($G41,Data!$A$3:$EX$360,(W$3-1979)*4+W$1+2,FALSE)</f>
        <v>760167</v>
      </c>
      <c r="X41" s="23">
        <f>VLOOKUP($G41,Data!$A$3:$EX$360,(X$3-1979)*4+X$1+2,FALSE)</f>
        <v>872136</v>
      </c>
      <c r="Y41" s="23">
        <f>VLOOKUP($G41,Data!$A$3:$EX$360,(Y$3-1979)*4+Y$1+2,FALSE)</f>
        <v>963140</v>
      </c>
      <c r="Z41" s="23">
        <f>VLOOKUP($G41,Data!$A$3:$EX$360,(Z$3-1979)*4+Z$1+2,FALSE)</f>
        <v>1071119</v>
      </c>
      <c r="AA41" s="23">
        <f>VLOOKUP($G41,Data!$A$3:$EX$360,(AA$3-1979)*4+AA$1+2,FALSE)</f>
        <v>1371022</v>
      </c>
      <c r="AB41" s="23">
        <f>VLOOKUP($G41,Data!$A$3:$EX$360,(AB$3-1979)*4+AB$1+2,FALSE)</f>
        <v>1684341</v>
      </c>
      <c r="AC41" s="23">
        <f>VLOOKUP($G41,Data!$A$3:$EX$360,(AC$3-1979)*4+AC$1+2,FALSE)</f>
        <v>1923459</v>
      </c>
      <c r="AD41" s="23">
        <f>VLOOKUP($G41,Data!$A$3:$EX$360,(AD$3-1979)*4+AD$1+2,FALSE)</f>
        <v>2278751</v>
      </c>
      <c r="AE41" s="23">
        <f>VLOOKUP($G41,Data!$A$3:$EX$360,(AE$3-1979)*4+AE$1+2,FALSE)</f>
        <v>2538826</v>
      </c>
      <c r="AF41" s="23">
        <f>VLOOKUP($G41,Data!$A$3:$EX$360,(AF$3-1979)*4+AF$1+2,FALSE)</f>
        <v>2752814</v>
      </c>
      <c r="AG41" s="23">
        <f>VLOOKUP($G41,Data!$A$3:$EX$360,(AG$3-1979)*4+AG$1+2,FALSE)</f>
        <v>2819922</v>
      </c>
      <c r="AH41" s="23">
        <f>VLOOKUP($G41,Data!$A$3:$EX$360,(AH$3-1979)*4+AH$1+2,FALSE)</f>
        <v>2734014</v>
      </c>
      <c r="AI41" s="23">
        <f>VLOOKUP($G41,Data!$A$3:$EX$360,(AI$3-1979)*4+AI$1+2,FALSE)</f>
        <v>2781231</v>
      </c>
      <c r="AJ41" s="23">
        <f>VLOOKUP($G41,Data!$A$3:$EX$360,(AJ$3-1979)*4+AJ$1+2,FALSE)</f>
        <v>3081338</v>
      </c>
      <c r="AK41" s="23">
        <f>VLOOKUP($G41,Data!$A$3:$EX$360,(AK$3-1979)*4+AK$1+2,FALSE)</f>
        <v>3390158</v>
      </c>
      <c r="AL41" s="23">
        <f>VLOOKUP($G41,Data!$A$3:$EX$360,(AL$3-1979)*4+AL$1+2,FALSE)</f>
        <v>2977015</v>
      </c>
      <c r="AM41" s="23">
        <f>VLOOKUP($G41,Data!$A$3:$EX$360,(AM$3-1979)*4+AM$1+2,FALSE)</f>
        <v>6615127</v>
      </c>
      <c r="AN41" s="23">
        <f>VLOOKUP($G41,Data!$A$3:$EX$360,(AN$3-1979)*4+AN$1+2,FALSE)</f>
        <v>6377904</v>
      </c>
      <c r="AO41" s="23">
        <f>VLOOKUP($G41,Data!$A$3:$EX$360,(AO$3-1979)*4+AO$1+2,FALSE)</f>
        <v>6216809</v>
      </c>
      <c r="AP41" s="23">
        <f>VLOOKUP($G41,Data!$A$3:$EX$360,(AP$3-1979)*4+AP$1+2,FALSE)</f>
        <v>6314906</v>
      </c>
      <c r="AQ41" s="23">
        <f>VLOOKUP($G41,Data!$A$3:$EX$360,(AQ$3-1979)*4+AQ$1+2,FALSE)</f>
        <v>6386597</v>
      </c>
      <c r="AR41" s="23">
        <f>VLOOKUP($G41,Data!$A$3:$EX$360,(AR$3-1979)*4+AR$1+2,FALSE)</f>
        <v>6475447</v>
      </c>
      <c r="AS41" s="23">
        <f>VLOOKUP($G41,Data!$A$3:$EX$360,(AS$3-1979)*4+AS$1+2,FALSE)</f>
        <v>0</v>
      </c>
    </row>
    <row r="42" spans="3:45" ht="9" customHeight="1">
      <c r="D42" s="4" t="s">
        <v>736</v>
      </c>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row>
    <row r="43" spans="3:45">
      <c r="D43" s="4" t="s">
        <v>736</v>
      </c>
      <c r="E43" s="4" t="str">
        <f>F31</f>
        <v>LIABILITIES &amp; NET WORTH ($ millions)</v>
      </c>
      <c r="F43" s="21" t="s">
        <v>3</v>
      </c>
      <c r="G43" s="22"/>
      <c r="H43" s="23"/>
      <c r="I43" s="23">
        <f>I44-I41</f>
        <v>4781</v>
      </c>
      <c r="J43" s="23">
        <f t="shared" ref="J43:AR43" si="1">J44-J41</f>
        <v>5223</v>
      </c>
      <c r="K43" s="23">
        <f t="shared" si="1"/>
        <v>6379</v>
      </c>
      <c r="L43" s="23">
        <f t="shared" si="1"/>
        <v>6943</v>
      </c>
      <c r="M43" s="23">
        <f t="shared" si="1"/>
        <v>7477</v>
      </c>
      <c r="N43" s="23">
        <f t="shared" si="1"/>
        <v>5197</v>
      </c>
      <c r="O43" s="23">
        <f t="shared" si="1"/>
        <v>4595</v>
      </c>
      <c r="P43" s="23">
        <f t="shared" si="1"/>
        <v>5540</v>
      </c>
      <c r="Q43" s="23">
        <f t="shared" si="1"/>
        <v>6885</v>
      </c>
      <c r="R43" s="23">
        <f t="shared" si="1"/>
        <v>7913</v>
      </c>
      <c r="S43" s="23">
        <f t="shared" si="1"/>
        <v>9833</v>
      </c>
      <c r="T43" s="23">
        <f t="shared" si="1"/>
        <v>12621</v>
      </c>
      <c r="U43" s="23">
        <f t="shared" si="1"/>
        <v>15449</v>
      </c>
      <c r="V43" s="23">
        <f t="shared" si="1"/>
        <v>18650</v>
      </c>
      <c r="W43" s="23">
        <f t="shared" si="1"/>
        <v>22147</v>
      </c>
      <c r="X43" s="23">
        <f t="shared" si="1"/>
        <v>25310</v>
      </c>
      <c r="Y43" s="23">
        <f t="shared" si="1"/>
        <v>26050</v>
      </c>
      <c r="Z43" s="23">
        <f t="shared" si="1"/>
        <v>29640</v>
      </c>
      <c r="AA43" s="23">
        <f t="shared" si="1"/>
        <v>34741</v>
      </c>
      <c r="AB43" s="23">
        <f t="shared" si="1"/>
        <v>38824</v>
      </c>
      <c r="AC43" s="23">
        <f t="shared" si="1"/>
        <v>41541</v>
      </c>
      <c r="AD43" s="23">
        <f t="shared" si="1"/>
        <v>31734</v>
      </c>
      <c r="AE43" s="23">
        <f t="shared" si="1"/>
        <v>13393</v>
      </c>
      <c r="AF43" s="23">
        <f t="shared" si="1"/>
        <v>44988</v>
      </c>
      <c r="AG43" s="23">
        <f t="shared" si="1"/>
        <v>65738</v>
      </c>
      <c r="AH43" s="23">
        <f t="shared" si="1"/>
        <v>87988</v>
      </c>
      <c r="AI43" s="23">
        <f t="shared" si="1"/>
        <v>93830</v>
      </c>
      <c r="AJ43" s="23">
        <f t="shared" si="1"/>
        <v>94322</v>
      </c>
      <c r="AK43" s="23">
        <f t="shared" si="1"/>
        <v>19051</v>
      </c>
      <c r="AL43" s="23">
        <f t="shared" si="1"/>
        <v>71436</v>
      </c>
      <c r="AM43" s="23">
        <f t="shared" si="1"/>
        <v>107226</v>
      </c>
      <c r="AN43" s="23">
        <f t="shared" si="1"/>
        <v>102308</v>
      </c>
      <c r="AO43" s="23">
        <f t="shared" si="1"/>
        <v>58300</v>
      </c>
      <c r="AP43" s="23">
        <f t="shared" si="1"/>
        <v>46371</v>
      </c>
      <c r="AQ43" s="23">
        <f t="shared" si="1"/>
        <v>13336</v>
      </c>
      <c r="AR43" s="23">
        <f t="shared" si="1"/>
        <v>12223</v>
      </c>
      <c r="AS43" s="23"/>
    </row>
    <row r="44" spans="3:45">
      <c r="D44" s="4" t="s">
        <v>737</v>
      </c>
      <c r="E44" s="4" t="str">
        <f>F31</f>
        <v>LIABILITIES &amp; NET WORTH ($ millions)</v>
      </c>
      <c r="F44" s="12" t="s">
        <v>652</v>
      </c>
      <c r="G44" s="13"/>
      <c r="H44" s="14"/>
      <c r="I44" s="14">
        <f>I29</f>
        <v>195140</v>
      </c>
      <c r="J44" s="14">
        <f t="shared" ref="J44:AR44" si="2">J29</f>
        <v>232638</v>
      </c>
      <c r="K44" s="14">
        <f t="shared" si="2"/>
        <v>254793</v>
      </c>
      <c r="L44" s="14">
        <f t="shared" si="2"/>
        <v>256520</v>
      </c>
      <c r="M44" s="14">
        <f t="shared" si="2"/>
        <v>297722</v>
      </c>
      <c r="N44" s="14">
        <f t="shared" si="2"/>
        <v>323951</v>
      </c>
      <c r="O44" s="14">
        <f t="shared" si="2"/>
        <v>346434</v>
      </c>
      <c r="P44" s="14">
        <f t="shared" si="2"/>
        <v>374384</v>
      </c>
      <c r="Q44" s="14">
        <f t="shared" si="2"/>
        <v>421722</v>
      </c>
      <c r="R44" s="14">
        <f t="shared" si="2"/>
        <v>454242</v>
      </c>
      <c r="S44" s="14">
        <f t="shared" si="2"/>
        <v>477621</v>
      </c>
      <c r="T44" s="14">
        <f t="shared" si="2"/>
        <v>496852</v>
      </c>
      <c r="U44" s="14">
        <f t="shared" si="2"/>
        <v>552814</v>
      </c>
      <c r="V44" s="14">
        <f t="shared" si="2"/>
        <v>631659</v>
      </c>
      <c r="W44" s="14">
        <f t="shared" si="2"/>
        <v>782314</v>
      </c>
      <c r="X44" s="14">
        <f t="shared" si="2"/>
        <v>897446</v>
      </c>
      <c r="Y44" s="14">
        <f t="shared" si="2"/>
        <v>989190</v>
      </c>
      <c r="Z44" s="14">
        <f t="shared" si="2"/>
        <v>1100759</v>
      </c>
      <c r="AA44" s="14">
        <f t="shared" si="2"/>
        <v>1405763</v>
      </c>
      <c r="AB44" s="14">
        <f t="shared" si="2"/>
        <v>1723165</v>
      </c>
      <c r="AC44" s="14">
        <f t="shared" si="2"/>
        <v>1965000</v>
      </c>
      <c r="AD44" s="14">
        <f t="shared" si="2"/>
        <v>2310485</v>
      </c>
      <c r="AE44" s="14">
        <f t="shared" si="2"/>
        <v>2552219</v>
      </c>
      <c r="AF44" s="14">
        <f t="shared" si="2"/>
        <v>2797802</v>
      </c>
      <c r="AG44" s="14">
        <f t="shared" si="2"/>
        <v>2885660</v>
      </c>
      <c r="AH44" s="14">
        <f t="shared" si="2"/>
        <v>2822002</v>
      </c>
      <c r="AI44" s="14">
        <f t="shared" si="2"/>
        <v>2875061</v>
      </c>
      <c r="AJ44" s="14">
        <f t="shared" si="2"/>
        <v>3175660</v>
      </c>
      <c r="AK44" s="14">
        <f t="shared" si="2"/>
        <v>3409209</v>
      </c>
      <c r="AL44" s="14">
        <f t="shared" si="2"/>
        <v>3048451</v>
      </c>
      <c r="AM44" s="14">
        <f t="shared" si="2"/>
        <v>6722353</v>
      </c>
      <c r="AN44" s="14">
        <f t="shared" si="2"/>
        <v>6480212</v>
      </c>
      <c r="AO44" s="14">
        <f t="shared" si="2"/>
        <v>6275109</v>
      </c>
      <c r="AP44" s="14">
        <f t="shared" si="2"/>
        <v>6361277</v>
      </c>
      <c r="AQ44" s="14">
        <f t="shared" si="2"/>
        <v>6399933</v>
      </c>
      <c r="AR44" s="14">
        <f t="shared" si="2"/>
        <v>6487670</v>
      </c>
      <c r="AS44" s="14"/>
    </row>
    <row r="45" spans="3:45">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row>
    <row r="46" spans="3:45">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row>
    <row r="47" spans="3:45">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row>
    <row r="48" spans="3:45">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row>
    <row r="49" spans="9:44">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row>
    <row r="50" spans="9:44">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row>
    <row r="51" spans="9:44">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row>
    <row r="52" spans="9:44">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row>
    <row r="53" spans="9:44">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row>
    <row r="54" spans="9:44">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row>
    <row r="55" spans="9:44">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row>
    <row r="56" spans="9:44">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row>
    <row r="57" spans="9:44">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9:44">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9:44">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9:44">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9:44">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9:44">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9:44">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9:4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9:44">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9:44">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9:44">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9:44">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9:44">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9:44">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9:44">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9:44">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9:44">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9:4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9:44">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9:44">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sheetData>
  <mergeCells count="1">
    <mergeCell ref="I2:AS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4"/>
  <sheetViews>
    <sheetView workbookViewId="0">
      <selection activeCell="AX4" sqref="AX4"/>
    </sheetView>
  </sheetViews>
  <sheetFormatPr baseColWidth="10" defaultColWidth="9.1640625" defaultRowHeight="13" outlineLevelCol="1" x14ac:dyDescent="0"/>
  <cols>
    <col min="1" max="1" width="41.6640625" style="4" customWidth="1"/>
    <col min="2" max="2" width="22.33203125" style="4" hidden="1" customWidth="1" outlineLevel="1"/>
    <col min="3" max="3" width="13" style="4" hidden="1" customWidth="1" outlineLevel="1"/>
    <col min="4" max="4" width="9.33203125" style="4" bestFit="1" customWidth="1" collapsed="1"/>
    <col min="5" max="13" width="0" style="4" hidden="1" customWidth="1" outlineLevel="1"/>
    <col min="14" max="14" width="9.33203125" style="4" bestFit="1"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39" width="10.1640625" style="4" bestFit="1" customWidth="1"/>
    <col min="40" max="40" width="10.1640625" style="4" hidden="1" customWidth="1" outlineLevel="1"/>
    <col min="41" max="41" width="9.1640625" style="4" collapsed="1"/>
    <col min="42" max="16384" width="9.1640625" style="4"/>
  </cols>
  <sheetData>
    <row r="1" spans="1:5119 5121:10239 10241:15359 15361:16384">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5119 5121:10239 10241:15359 15361:16384">
      <c r="A2" s="2"/>
      <c r="B2" s="2"/>
      <c r="C2" s="2"/>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5119 5121:10239 10241:15359 15361:16384">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5119 5121:10239 10241:15359 15361:16384" ht="9"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5"/>
    </row>
    <row r="5" spans="1:5119 5121:10239 10241:15359 15361:16384">
      <c r="A5" s="6" t="s">
        <v>61</v>
      </c>
      <c r="B5" s="4" t="s">
        <v>67</v>
      </c>
      <c r="C5" s="4">
        <f>VLOOKUP($B5,Data!$A$3:$EX$360,(C$3-1979)*4+C$1+2,FALSE)</f>
        <v>88429</v>
      </c>
      <c r="D5" s="11">
        <f>VLOOKUP($B5,Data!$A$3:$EX$360,(D$3-1979)*4+D$1+2,FALSE)</f>
        <v>107126</v>
      </c>
      <c r="E5" s="11">
        <f>VLOOKUP($B5,Data!$A$3:$EX$360,(E$3-1979)*4+E$1+2,FALSE)</f>
        <v>125010</v>
      </c>
      <c r="F5" s="11">
        <f>VLOOKUP($B5,Data!$A$3:$EX$360,(F$3-1979)*4+F$1+2,FALSE)</f>
        <v>174349</v>
      </c>
      <c r="G5" s="11">
        <f>VLOOKUP($B5,Data!$A$3:$EX$360,(G$3-1979)*4+G$1+2,FALSE)</f>
        <v>239439</v>
      </c>
      <c r="H5" s="11">
        <f>VLOOKUP($B5,Data!$A$3:$EX$360,(H$3-1979)*4+H$1+2,FALSE)</f>
        <v>282953</v>
      </c>
      <c r="I5" s="11">
        <f>VLOOKUP($B5,Data!$A$3:$EX$360,(I$3-1979)*4+I$1+2,FALSE)</f>
        <v>360508</v>
      </c>
      <c r="J5" s="11">
        <f>VLOOKUP($B5,Data!$A$3:$EX$360,(J$3-1979)*4+J$1+2,FALSE)</f>
        <v>519520</v>
      </c>
      <c r="K5" s="11">
        <f>VLOOKUP($B5,Data!$A$3:$EX$360,(K$3-1979)*4+K$1+2,FALSE)</f>
        <v>652892</v>
      </c>
      <c r="L5" s="11">
        <f>VLOOKUP($B5,Data!$A$3:$EX$360,(L$3-1979)*4+L$1+2,FALSE)</f>
        <v>723602</v>
      </c>
      <c r="M5" s="11">
        <f>VLOOKUP($B5,Data!$A$3:$EX$360,(M$3-1979)*4+M$1+2,FALSE)</f>
        <v>843800</v>
      </c>
      <c r="N5" s="11">
        <f>VLOOKUP($B5,Data!$A$3:$EX$360,(N$3-1979)*4+N$1+2,FALSE)</f>
        <v>991084</v>
      </c>
      <c r="O5" s="11">
        <f>VLOOKUP($B5,Data!$A$3:$EX$360,(O$3-1979)*4+O$1+2,FALSE)</f>
        <v>1130351</v>
      </c>
      <c r="P5" s="11">
        <f>VLOOKUP($B5,Data!$A$3:$EX$360,(P$3-1979)*4+P$1+2,FALSE)</f>
        <v>1248186</v>
      </c>
      <c r="Q5" s="11">
        <f>VLOOKUP($B5,Data!$A$3:$EX$360,(Q$3-1979)*4+Q$1+2,FALSE)</f>
        <v>1334286</v>
      </c>
      <c r="R5" s="11">
        <f>VLOOKUP($B5,Data!$A$3:$EX$360,(R$3-1979)*4+R$1+2,FALSE)</f>
        <v>1449589</v>
      </c>
      <c r="S5" s="11">
        <f>VLOOKUP($B5,Data!$A$3:$EX$360,(S$3-1979)*4+S$1+2,FALSE)</f>
        <v>1543402</v>
      </c>
      <c r="T5" s="11">
        <f>VLOOKUP($B5,Data!$A$3:$EX$360,(T$3-1979)*4+T$1+2,FALSE)</f>
        <v>1678786</v>
      </c>
      <c r="U5" s="11">
        <f>VLOOKUP($B5,Data!$A$3:$EX$360,(U$3-1979)*4+U$1+2,FALSE)</f>
        <v>1788052</v>
      </c>
      <c r="V5" s="11">
        <f>VLOOKUP($B5,Data!$A$3:$EX$360,(V$3-1979)*4+V$1+2,FALSE)</f>
        <v>1970167</v>
      </c>
      <c r="W5" s="11">
        <f>VLOOKUP($B5,Data!$A$3:$EX$360,(W$3-1979)*4+W$1+2,FALSE)</f>
        <v>2234749</v>
      </c>
      <c r="X5" s="11">
        <f>VLOOKUP($B5,Data!$A$3:$EX$360,(X$3-1979)*4+X$1+2,FALSE)</f>
        <v>2425625</v>
      </c>
      <c r="Y5" s="11">
        <f>VLOOKUP($B5,Data!$A$3:$EX$360,(Y$3-1979)*4+Y$1+2,FALSE)</f>
        <v>2748518</v>
      </c>
      <c r="Z5" s="11">
        <f>VLOOKUP($B5,Data!$A$3:$EX$360,(Z$3-1979)*4+Z$1+2,FALSE)</f>
        <v>3063697</v>
      </c>
      <c r="AA5" s="11">
        <f>VLOOKUP($B5,Data!$A$3:$EX$360,(AA$3-1979)*4+AA$1+2,FALSE)</f>
        <v>3233511</v>
      </c>
      <c r="AB5" s="11">
        <f>VLOOKUP($B5,Data!$A$3:$EX$360,(AB$3-1979)*4+AB$1+2,FALSE)</f>
        <v>3277346</v>
      </c>
      <c r="AC5" s="11">
        <f>VLOOKUP($B5,Data!$A$3:$EX$360,(AC$3-1979)*4+AC$1+2,FALSE)</f>
        <v>3446357</v>
      </c>
      <c r="AD5" s="11">
        <f>VLOOKUP($B5,Data!$A$3:$EX$360,(AD$3-1979)*4+AD$1+2,FALSE)</f>
        <v>3749120</v>
      </c>
      <c r="AE5" s="11">
        <f>VLOOKUP($B5,Data!$A$3:$EX$360,(AE$3-1979)*4+AE$1+2,FALSE)</f>
        <v>4371759</v>
      </c>
      <c r="AF5" s="11">
        <f>VLOOKUP($B5,Data!$A$3:$EX$360,(AF$3-1979)*4+AF$1+2,FALSE)</f>
        <v>4863990</v>
      </c>
      <c r="AG5" s="11">
        <f>VLOOKUP($B5,Data!$A$3:$EX$360,(AG$3-1979)*4+AG$1+2,FALSE)</f>
        <v>5266500</v>
      </c>
      <c r="AH5" s="11">
        <f>VLOOKUP($B5,Data!$A$3:$EX$360,(AH$3-1979)*4+AH$1+2,FALSE)</f>
        <v>1074964</v>
      </c>
      <c r="AI5" s="11">
        <f>VLOOKUP($B5,Data!$A$3:$EX$360,(AI$3-1979)*4+AI$1+2,FALSE)</f>
        <v>1222902</v>
      </c>
      <c r="AJ5" s="11">
        <f>VLOOKUP($B5,Data!$A$3:$EX$360,(AJ$3-1979)*4+AJ$1+2,FALSE)</f>
        <v>1326581</v>
      </c>
      <c r="AK5" s="11">
        <f>VLOOKUP($B5,Data!$A$3:$EX$360,(AK$3-1979)*4+AK$1+2,FALSE)</f>
        <v>1423935</v>
      </c>
      <c r="AL5" s="11">
        <f>VLOOKUP($B5,Data!$A$3:$EX$360,(AL$3-1979)*4+AL$1+2,FALSE)</f>
        <v>1474761</v>
      </c>
      <c r="AM5" s="11">
        <f>VLOOKUP($B5,Data!$A$3:$EX$360,(AM$3-1979)*4+AM$1+2,FALSE)</f>
        <v>1568836</v>
      </c>
      <c r="AN5" s="4">
        <f>VLOOKUP($B5,Data!$A$3:$EX$360,(AN$3-1979)*4+AN$1+2,FALSE)</f>
        <v>0</v>
      </c>
      <c r="AO5" s="6"/>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C5" s="6"/>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Q5" s="6"/>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E5" s="6"/>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S5" s="6"/>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G5" s="6"/>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U5" s="6"/>
      <c r="JX5" s="11"/>
      <c r="JY5" s="11"/>
      <c r="JZ5" s="11"/>
      <c r="KA5" s="11"/>
      <c r="KB5" s="11"/>
      <c r="KC5" s="11"/>
      <c r="KD5" s="11"/>
      <c r="KE5" s="11"/>
      <c r="KF5" s="11"/>
      <c r="KG5" s="11"/>
      <c r="KH5" s="11"/>
      <c r="KI5" s="11"/>
      <c r="KJ5" s="11"/>
      <c r="KK5" s="11"/>
      <c r="KL5" s="11"/>
      <c r="KM5" s="11"/>
      <c r="KN5" s="11"/>
      <c r="KO5" s="11"/>
      <c r="KP5" s="11"/>
      <c r="KQ5" s="11"/>
      <c r="KR5" s="11"/>
      <c r="KS5" s="11"/>
      <c r="KT5" s="11"/>
      <c r="KU5" s="11"/>
      <c r="KV5" s="11"/>
      <c r="KW5" s="11"/>
      <c r="KX5" s="11"/>
      <c r="KY5" s="11"/>
      <c r="KZ5" s="11"/>
      <c r="LA5" s="11"/>
      <c r="LB5" s="11"/>
      <c r="LC5" s="11"/>
      <c r="LD5" s="11"/>
      <c r="LE5" s="11"/>
      <c r="LF5" s="11"/>
      <c r="LG5" s="11"/>
      <c r="LI5" s="6"/>
      <c r="LL5" s="11"/>
      <c r="LM5" s="11"/>
      <c r="LN5" s="11"/>
      <c r="LO5" s="11"/>
      <c r="LP5" s="11"/>
      <c r="LQ5" s="11"/>
      <c r="LR5" s="11"/>
      <c r="LS5" s="11"/>
      <c r="LT5" s="11"/>
      <c r="LU5" s="11"/>
      <c r="LV5" s="11"/>
      <c r="LW5" s="11"/>
      <c r="LX5" s="11"/>
      <c r="LY5" s="11"/>
      <c r="LZ5" s="11"/>
      <c r="MA5" s="11"/>
      <c r="MB5" s="11"/>
      <c r="MC5" s="11"/>
      <c r="MD5" s="11"/>
      <c r="ME5" s="11"/>
      <c r="MF5" s="11"/>
      <c r="MG5" s="11"/>
      <c r="MH5" s="11"/>
      <c r="MI5" s="11"/>
      <c r="MJ5" s="11"/>
      <c r="MK5" s="11"/>
      <c r="ML5" s="11"/>
      <c r="MM5" s="11"/>
      <c r="MN5" s="11"/>
      <c r="MO5" s="11"/>
      <c r="MP5" s="11"/>
      <c r="MQ5" s="11"/>
      <c r="MR5" s="11"/>
      <c r="MS5" s="11"/>
      <c r="MT5" s="11"/>
      <c r="MU5" s="11"/>
      <c r="MW5" s="6"/>
      <c r="MZ5" s="11"/>
      <c r="NA5" s="11"/>
      <c r="NB5" s="11"/>
      <c r="NC5" s="11"/>
      <c r="ND5" s="11"/>
      <c r="NE5" s="11"/>
      <c r="NF5" s="11"/>
      <c r="NG5" s="11"/>
      <c r="NH5" s="11"/>
      <c r="NI5" s="11"/>
      <c r="NJ5" s="11"/>
      <c r="NK5" s="11"/>
      <c r="NL5" s="11"/>
      <c r="NM5" s="11"/>
      <c r="NN5" s="11"/>
      <c r="NO5" s="11"/>
      <c r="NP5" s="11"/>
      <c r="NQ5" s="11"/>
      <c r="NR5" s="11"/>
      <c r="NS5" s="11"/>
      <c r="NT5" s="11"/>
      <c r="NU5" s="11"/>
      <c r="NV5" s="11"/>
      <c r="NW5" s="11"/>
      <c r="NX5" s="11"/>
      <c r="NY5" s="11"/>
      <c r="NZ5" s="11"/>
      <c r="OA5" s="11"/>
      <c r="OB5" s="11"/>
      <c r="OC5" s="11"/>
      <c r="OD5" s="11"/>
      <c r="OE5" s="11"/>
      <c r="OF5" s="11"/>
      <c r="OG5" s="11"/>
      <c r="OH5" s="11"/>
      <c r="OI5" s="11"/>
      <c r="OK5" s="6"/>
      <c r="ON5" s="11"/>
      <c r="OO5" s="11"/>
      <c r="OP5" s="11"/>
      <c r="OQ5" s="11"/>
      <c r="OR5" s="11"/>
      <c r="OS5" s="11"/>
      <c r="OT5" s="11"/>
      <c r="OU5" s="11"/>
      <c r="OV5" s="11"/>
      <c r="OW5" s="11"/>
      <c r="OX5" s="11"/>
      <c r="OY5" s="11"/>
      <c r="OZ5" s="11"/>
      <c r="PA5" s="11"/>
      <c r="PB5" s="11"/>
      <c r="PC5" s="11"/>
      <c r="PD5" s="11"/>
      <c r="PE5" s="11"/>
      <c r="PF5" s="11"/>
      <c r="PG5" s="11"/>
      <c r="PH5" s="11"/>
      <c r="PI5" s="11"/>
      <c r="PJ5" s="11"/>
      <c r="PK5" s="11"/>
      <c r="PL5" s="11"/>
      <c r="PM5" s="11"/>
      <c r="PN5" s="11"/>
      <c r="PO5" s="11"/>
      <c r="PP5" s="11"/>
      <c r="PQ5" s="11"/>
      <c r="PR5" s="11"/>
      <c r="PS5" s="11"/>
      <c r="PT5" s="11"/>
      <c r="PU5" s="11"/>
      <c r="PV5" s="11"/>
      <c r="PW5" s="11"/>
      <c r="PY5" s="6"/>
      <c r="QB5" s="11"/>
      <c r="QC5" s="11"/>
      <c r="QD5" s="11"/>
      <c r="QE5" s="11"/>
      <c r="QF5" s="11"/>
      <c r="QG5" s="11"/>
      <c r="QH5" s="11"/>
      <c r="QI5" s="11"/>
      <c r="QJ5" s="11"/>
      <c r="QK5" s="11"/>
      <c r="QL5" s="11"/>
      <c r="QM5" s="11"/>
      <c r="QN5" s="11"/>
      <c r="QO5" s="11"/>
      <c r="QP5" s="11"/>
      <c r="QQ5" s="11"/>
      <c r="QR5" s="11"/>
      <c r="QS5" s="11"/>
      <c r="QT5" s="11"/>
      <c r="QU5" s="11"/>
      <c r="QV5" s="11"/>
      <c r="QW5" s="11"/>
      <c r="QX5" s="11"/>
      <c r="QY5" s="11"/>
      <c r="QZ5" s="11"/>
      <c r="RA5" s="11"/>
      <c r="RB5" s="11"/>
      <c r="RC5" s="11"/>
      <c r="RD5" s="11"/>
      <c r="RE5" s="11"/>
      <c r="RF5" s="11"/>
      <c r="RG5" s="11"/>
      <c r="RH5" s="11"/>
      <c r="RI5" s="11"/>
      <c r="RJ5" s="11"/>
      <c r="RK5" s="11"/>
      <c r="RM5" s="6"/>
      <c r="RP5" s="11"/>
      <c r="RQ5" s="11"/>
      <c r="RR5" s="11"/>
      <c r="RS5" s="11"/>
      <c r="RT5" s="11"/>
      <c r="RU5" s="11"/>
      <c r="RV5" s="11"/>
      <c r="RW5" s="11"/>
      <c r="RX5" s="11"/>
      <c r="RY5" s="11"/>
      <c r="RZ5" s="11"/>
      <c r="SA5" s="11"/>
      <c r="SB5" s="11"/>
      <c r="SC5" s="11"/>
      <c r="SD5" s="11"/>
      <c r="SE5" s="11"/>
      <c r="SF5" s="11"/>
      <c r="SG5" s="11"/>
      <c r="SH5" s="11"/>
      <c r="SI5" s="11"/>
      <c r="SJ5" s="11"/>
      <c r="SK5" s="11"/>
      <c r="SL5" s="11"/>
      <c r="SM5" s="11"/>
      <c r="SN5" s="11"/>
      <c r="SO5" s="11"/>
      <c r="SP5" s="11"/>
      <c r="SQ5" s="11"/>
      <c r="SR5" s="11"/>
      <c r="SS5" s="11"/>
      <c r="ST5" s="11"/>
      <c r="SU5" s="11"/>
      <c r="SV5" s="11"/>
      <c r="SW5" s="11"/>
      <c r="SX5" s="11"/>
      <c r="SY5" s="11"/>
      <c r="TA5" s="6"/>
      <c r="TD5" s="11"/>
      <c r="TE5" s="11"/>
      <c r="TF5" s="11"/>
      <c r="TG5" s="11"/>
      <c r="TH5" s="11"/>
      <c r="TI5" s="11"/>
      <c r="TJ5" s="11"/>
      <c r="TK5" s="11"/>
      <c r="TL5" s="11"/>
      <c r="TM5" s="11"/>
      <c r="TN5" s="11"/>
      <c r="TO5" s="11"/>
      <c r="TP5" s="11"/>
      <c r="TQ5" s="11"/>
      <c r="TR5" s="11"/>
      <c r="TS5" s="11"/>
      <c r="TT5" s="11"/>
      <c r="TU5" s="11"/>
      <c r="TV5" s="11"/>
      <c r="TW5" s="11"/>
      <c r="TX5" s="11"/>
      <c r="TY5" s="11"/>
      <c r="TZ5" s="11"/>
      <c r="UA5" s="11"/>
      <c r="UB5" s="11"/>
      <c r="UC5" s="11"/>
      <c r="UD5" s="11"/>
      <c r="UE5" s="11"/>
      <c r="UF5" s="11"/>
      <c r="UG5" s="11"/>
      <c r="UH5" s="11"/>
      <c r="UI5" s="11"/>
      <c r="UJ5" s="11"/>
      <c r="UK5" s="11"/>
      <c r="UL5" s="11"/>
      <c r="UM5" s="11"/>
      <c r="UO5" s="6"/>
      <c r="UR5" s="11"/>
      <c r="US5" s="11"/>
      <c r="UT5" s="11"/>
      <c r="UU5" s="11"/>
      <c r="UV5" s="11"/>
      <c r="UW5" s="11"/>
      <c r="UX5" s="11"/>
      <c r="UY5" s="11"/>
      <c r="UZ5" s="11"/>
      <c r="VA5" s="11"/>
      <c r="VB5" s="11"/>
      <c r="VC5" s="11"/>
      <c r="VD5" s="11"/>
      <c r="VE5" s="11"/>
      <c r="VF5" s="11"/>
      <c r="VG5" s="11"/>
      <c r="VH5" s="11"/>
      <c r="VI5" s="11"/>
      <c r="VJ5" s="11"/>
      <c r="VK5" s="11"/>
      <c r="VL5" s="11"/>
      <c r="VM5" s="11"/>
      <c r="VN5" s="11"/>
      <c r="VO5" s="11"/>
      <c r="VP5" s="11"/>
      <c r="VQ5" s="11"/>
      <c r="VR5" s="11"/>
      <c r="VS5" s="11"/>
      <c r="VT5" s="11"/>
      <c r="VU5" s="11"/>
      <c r="VV5" s="11"/>
      <c r="VW5" s="11"/>
      <c r="VX5" s="11"/>
      <c r="VY5" s="11"/>
      <c r="VZ5" s="11"/>
      <c r="WA5" s="11"/>
      <c r="WC5" s="6"/>
      <c r="WF5" s="11"/>
      <c r="WG5" s="11"/>
      <c r="WH5" s="11"/>
      <c r="WI5" s="11"/>
      <c r="WJ5" s="11"/>
      <c r="WK5" s="11"/>
      <c r="WL5" s="11"/>
      <c r="WM5" s="11"/>
      <c r="WN5" s="11"/>
      <c r="WO5" s="11"/>
      <c r="WP5" s="11"/>
      <c r="WQ5" s="11"/>
      <c r="WR5" s="11"/>
      <c r="WS5" s="11"/>
      <c r="WT5" s="11"/>
      <c r="WU5" s="11"/>
      <c r="WV5" s="11"/>
      <c r="WW5" s="11"/>
      <c r="WX5" s="11"/>
      <c r="WY5" s="11"/>
      <c r="WZ5" s="11"/>
      <c r="XA5" s="11"/>
      <c r="XB5" s="11"/>
      <c r="XC5" s="11"/>
      <c r="XD5" s="11"/>
      <c r="XE5" s="11"/>
      <c r="XF5" s="11"/>
      <c r="XG5" s="11"/>
      <c r="XH5" s="11"/>
      <c r="XI5" s="11"/>
      <c r="XJ5" s="11"/>
      <c r="XK5" s="11"/>
      <c r="XL5" s="11"/>
      <c r="XM5" s="11"/>
      <c r="XN5" s="11"/>
      <c r="XO5" s="11"/>
      <c r="XQ5" s="6"/>
      <c r="XT5" s="11"/>
      <c r="XU5" s="11"/>
      <c r="XV5" s="11"/>
      <c r="XW5" s="11"/>
      <c r="XX5" s="11"/>
      <c r="XY5" s="11"/>
      <c r="XZ5" s="11"/>
      <c r="YA5" s="11"/>
      <c r="YB5" s="11"/>
      <c r="YC5" s="11"/>
      <c r="YD5" s="11"/>
      <c r="YE5" s="11"/>
      <c r="YF5" s="11"/>
      <c r="YG5" s="11"/>
      <c r="YH5" s="11"/>
      <c r="YI5" s="11"/>
      <c r="YJ5" s="11"/>
      <c r="YK5" s="11"/>
      <c r="YL5" s="11"/>
      <c r="YM5" s="11"/>
      <c r="YN5" s="11"/>
      <c r="YO5" s="11"/>
      <c r="YP5" s="11"/>
      <c r="YQ5" s="11"/>
      <c r="YR5" s="11"/>
      <c r="YS5" s="11"/>
      <c r="YT5" s="11"/>
      <c r="YU5" s="11"/>
      <c r="YV5" s="11"/>
      <c r="YW5" s="11"/>
      <c r="YX5" s="11"/>
      <c r="YY5" s="11"/>
      <c r="YZ5" s="11"/>
      <c r="ZA5" s="11"/>
      <c r="ZB5" s="11"/>
      <c r="ZC5" s="11"/>
      <c r="ZE5" s="6"/>
      <c r="ZH5" s="11"/>
      <c r="ZI5" s="11"/>
      <c r="ZJ5" s="11"/>
      <c r="ZK5" s="11"/>
      <c r="ZL5" s="11"/>
      <c r="ZM5" s="11"/>
      <c r="ZN5" s="11"/>
      <c r="ZO5" s="11"/>
      <c r="ZP5" s="11"/>
      <c r="ZQ5" s="11"/>
      <c r="ZR5" s="11"/>
      <c r="ZS5" s="11"/>
      <c r="ZT5" s="11"/>
      <c r="ZU5" s="11"/>
      <c r="ZV5" s="11"/>
      <c r="ZW5" s="11"/>
      <c r="ZX5" s="11"/>
      <c r="ZY5" s="11"/>
      <c r="ZZ5" s="11"/>
      <c r="AAA5" s="11"/>
      <c r="AAB5" s="11"/>
      <c r="AAC5" s="11"/>
      <c r="AAD5" s="11"/>
      <c r="AAE5" s="11"/>
      <c r="AAF5" s="11"/>
      <c r="AAG5" s="11"/>
      <c r="AAH5" s="11"/>
      <c r="AAI5" s="11"/>
      <c r="AAJ5" s="11"/>
      <c r="AAK5" s="11"/>
      <c r="AAL5" s="11"/>
      <c r="AAM5" s="11"/>
      <c r="AAN5" s="11"/>
      <c r="AAO5" s="11"/>
      <c r="AAP5" s="11"/>
      <c r="AAQ5" s="11"/>
      <c r="AAS5" s="6"/>
      <c r="AAV5" s="11"/>
      <c r="AAW5" s="11"/>
      <c r="AAX5" s="11"/>
      <c r="AAY5" s="11"/>
      <c r="AAZ5" s="11"/>
      <c r="ABA5" s="11"/>
      <c r="ABB5" s="11"/>
      <c r="ABC5" s="11"/>
      <c r="ABD5" s="11"/>
      <c r="ABE5" s="11"/>
      <c r="ABF5" s="11"/>
      <c r="ABG5" s="11"/>
      <c r="ABH5" s="11"/>
      <c r="ABI5" s="11"/>
      <c r="ABJ5" s="11"/>
      <c r="ABK5" s="11"/>
      <c r="ABL5" s="11"/>
      <c r="ABM5" s="11"/>
      <c r="ABN5" s="11"/>
      <c r="ABO5" s="11"/>
      <c r="ABP5" s="11"/>
      <c r="ABQ5" s="11"/>
      <c r="ABR5" s="11"/>
      <c r="ABS5" s="11"/>
      <c r="ABT5" s="11"/>
      <c r="ABU5" s="11"/>
      <c r="ABV5" s="11"/>
      <c r="ABW5" s="11"/>
      <c r="ABX5" s="11"/>
      <c r="ABY5" s="11"/>
      <c r="ABZ5" s="11"/>
      <c r="ACA5" s="11"/>
      <c r="ACB5" s="11"/>
      <c r="ACC5" s="11"/>
      <c r="ACD5" s="11"/>
      <c r="ACE5" s="11"/>
      <c r="ACG5" s="6"/>
      <c r="ACJ5" s="11"/>
      <c r="ACK5" s="11"/>
      <c r="ACL5" s="11"/>
      <c r="ACM5" s="11"/>
      <c r="ACN5" s="11"/>
      <c r="ACO5" s="11"/>
      <c r="ACP5" s="11"/>
      <c r="ACQ5" s="11"/>
      <c r="ACR5" s="11"/>
      <c r="ACS5" s="11"/>
      <c r="ACT5" s="11"/>
      <c r="ACU5" s="11"/>
      <c r="ACV5" s="11"/>
      <c r="ACW5" s="11"/>
      <c r="ACX5" s="11"/>
      <c r="ACY5" s="11"/>
      <c r="ACZ5" s="11"/>
      <c r="ADA5" s="11"/>
      <c r="ADB5" s="11"/>
      <c r="ADC5" s="11"/>
      <c r="ADD5" s="11"/>
      <c r="ADE5" s="11"/>
      <c r="ADF5" s="11"/>
      <c r="ADG5" s="11"/>
      <c r="ADH5" s="11"/>
      <c r="ADI5" s="11"/>
      <c r="ADJ5" s="11"/>
      <c r="ADK5" s="11"/>
      <c r="ADL5" s="11"/>
      <c r="ADM5" s="11"/>
      <c r="ADN5" s="11"/>
      <c r="ADO5" s="11"/>
      <c r="ADP5" s="11"/>
      <c r="ADQ5" s="11"/>
      <c r="ADR5" s="11"/>
      <c r="ADS5" s="11"/>
      <c r="ADU5" s="6"/>
      <c r="ADX5" s="11"/>
      <c r="ADY5" s="11"/>
      <c r="ADZ5" s="11"/>
      <c r="AEA5" s="11"/>
      <c r="AEB5" s="11"/>
      <c r="AEC5" s="11"/>
      <c r="AED5" s="11"/>
      <c r="AEE5" s="11"/>
      <c r="AEF5" s="11"/>
      <c r="AEG5" s="11"/>
      <c r="AEH5" s="11"/>
      <c r="AEI5" s="11"/>
      <c r="AEJ5" s="11"/>
      <c r="AEK5" s="11"/>
      <c r="AEL5" s="11"/>
      <c r="AEM5" s="11"/>
      <c r="AEN5" s="11"/>
      <c r="AEO5" s="11"/>
      <c r="AEP5" s="11"/>
      <c r="AEQ5" s="11"/>
      <c r="AER5" s="11"/>
      <c r="AES5" s="11"/>
      <c r="AET5" s="11"/>
      <c r="AEU5" s="11"/>
      <c r="AEV5" s="11"/>
      <c r="AEW5" s="11"/>
      <c r="AEX5" s="11"/>
      <c r="AEY5" s="11"/>
      <c r="AEZ5" s="11"/>
      <c r="AFA5" s="11"/>
      <c r="AFB5" s="11"/>
      <c r="AFC5" s="11"/>
      <c r="AFD5" s="11"/>
      <c r="AFE5" s="11"/>
      <c r="AFF5" s="11"/>
      <c r="AFG5" s="11"/>
      <c r="AFI5" s="6"/>
      <c r="AFL5" s="11"/>
      <c r="AFM5" s="11"/>
      <c r="AFN5" s="11"/>
      <c r="AFO5" s="11"/>
      <c r="AFP5" s="11"/>
      <c r="AFQ5" s="11"/>
      <c r="AFR5" s="11"/>
      <c r="AFS5" s="11"/>
      <c r="AFT5" s="11"/>
      <c r="AFU5" s="11"/>
      <c r="AFV5" s="11"/>
      <c r="AFW5" s="11"/>
      <c r="AFX5" s="11"/>
      <c r="AFY5" s="11"/>
      <c r="AFZ5" s="11"/>
      <c r="AGA5" s="11"/>
      <c r="AGB5" s="11"/>
      <c r="AGC5" s="11"/>
      <c r="AGD5" s="11"/>
      <c r="AGE5" s="11"/>
      <c r="AGF5" s="11"/>
      <c r="AGG5" s="11"/>
      <c r="AGH5" s="11"/>
      <c r="AGI5" s="11"/>
      <c r="AGJ5" s="11"/>
      <c r="AGK5" s="11"/>
      <c r="AGL5" s="11"/>
      <c r="AGM5" s="11"/>
      <c r="AGN5" s="11"/>
      <c r="AGO5" s="11"/>
      <c r="AGP5" s="11"/>
      <c r="AGQ5" s="11"/>
      <c r="AGR5" s="11"/>
      <c r="AGS5" s="11"/>
      <c r="AGT5" s="11"/>
      <c r="AGU5" s="11"/>
      <c r="AGW5" s="6"/>
      <c r="AGZ5" s="11"/>
      <c r="AHA5" s="11"/>
      <c r="AHB5" s="11"/>
      <c r="AHC5" s="11"/>
      <c r="AHD5" s="11"/>
      <c r="AHE5" s="11"/>
      <c r="AHF5" s="11"/>
      <c r="AHG5" s="11"/>
      <c r="AHH5" s="11"/>
      <c r="AHI5" s="11"/>
      <c r="AHJ5" s="11"/>
      <c r="AHK5" s="11"/>
      <c r="AHL5" s="11"/>
      <c r="AHM5" s="11"/>
      <c r="AHN5" s="11"/>
      <c r="AHO5" s="11"/>
      <c r="AHP5" s="11"/>
      <c r="AHQ5" s="11"/>
      <c r="AHR5" s="11"/>
      <c r="AHS5" s="11"/>
      <c r="AHT5" s="11"/>
      <c r="AHU5" s="11"/>
      <c r="AHV5" s="11"/>
      <c r="AHW5" s="11"/>
      <c r="AHX5" s="11"/>
      <c r="AHY5" s="11"/>
      <c r="AHZ5" s="11"/>
      <c r="AIA5" s="11"/>
      <c r="AIB5" s="11"/>
      <c r="AIC5" s="11"/>
      <c r="AID5" s="11"/>
      <c r="AIE5" s="11"/>
      <c r="AIF5" s="11"/>
      <c r="AIG5" s="11"/>
      <c r="AIH5" s="11"/>
      <c r="AII5" s="11"/>
      <c r="AIK5" s="6"/>
      <c r="AIN5" s="11"/>
      <c r="AIO5" s="11"/>
      <c r="AIP5" s="11"/>
      <c r="AIQ5" s="11"/>
      <c r="AIR5" s="11"/>
      <c r="AIS5" s="11"/>
      <c r="AIT5" s="11"/>
      <c r="AIU5" s="11"/>
      <c r="AIV5" s="11"/>
      <c r="AIW5" s="11"/>
      <c r="AIX5" s="11"/>
      <c r="AIY5" s="11"/>
      <c r="AIZ5" s="11"/>
      <c r="AJA5" s="11"/>
      <c r="AJB5" s="11"/>
      <c r="AJC5" s="11"/>
      <c r="AJD5" s="11"/>
      <c r="AJE5" s="11"/>
      <c r="AJF5" s="11"/>
      <c r="AJG5" s="11"/>
      <c r="AJH5" s="11"/>
      <c r="AJI5" s="11"/>
      <c r="AJJ5" s="11"/>
      <c r="AJK5" s="11"/>
      <c r="AJL5" s="11"/>
      <c r="AJM5" s="11"/>
      <c r="AJN5" s="11"/>
      <c r="AJO5" s="11"/>
      <c r="AJP5" s="11"/>
      <c r="AJQ5" s="11"/>
      <c r="AJR5" s="11"/>
      <c r="AJS5" s="11"/>
      <c r="AJT5" s="11"/>
      <c r="AJU5" s="11"/>
      <c r="AJV5" s="11"/>
      <c r="AJW5" s="11"/>
      <c r="AJY5" s="6"/>
      <c r="AKB5" s="11"/>
      <c r="AKC5" s="11"/>
      <c r="AKD5" s="11"/>
      <c r="AKE5" s="11"/>
      <c r="AKF5" s="11"/>
      <c r="AKG5" s="11"/>
      <c r="AKH5" s="11"/>
      <c r="AKI5" s="11"/>
      <c r="AKJ5" s="11"/>
      <c r="AKK5" s="11"/>
      <c r="AKL5" s="11"/>
      <c r="AKM5" s="11"/>
      <c r="AKN5" s="11"/>
      <c r="AKO5" s="11"/>
      <c r="AKP5" s="11"/>
      <c r="AKQ5" s="11"/>
      <c r="AKR5" s="11"/>
      <c r="AKS5" s="11"/>
      <c r="AKT5" s="11"/>
      <c r="AKU5" s="11"/>
      <c r="AKV5" s="11"/>
      <c r="AKW5" s="11"/>
      <c r="AKX5" s="11"/>
      <c r="AKY5" s="11"/>
      <c r="AKZ5" s="11"/>
      <c r="ALA5" s="11"/>
      <c r="ALB5" s="11"/>
      <c r="ALC5" s="11"/>
      <c r="ALD5" s="11"/>
      <c r="ALE5" s="11"/>
      <c r="ALF5" s="11"/>
      <c r="ALG5" s="11"/>
      <c r="ALH5" s="11"/>
      <c r="ALI5" s="11"/>
      <c r="ALJ5" s="11"/>
      <c r="ALK5" s="11"/>
      <c r="ALM5" s="6"/>
      <c r="ALP5" s="11"/>
      <c r="ALQ5" s="11"/>
      <c r="ALR5" s="11"/>
      <c r="ALS5" s="11"/>
      <c r="ALT5" s="11"/>
      <c r="ALU5" s="11"/>
      <c r="ALV5" s="11"/>
      <c r="ALW5" s="11"/>
      <c r="ALX5" s="11"/>
      <c r="ALY5" s="11"/>
      <c r="ALZ5" s="11"/>
      <c r="AMA5" s="11"/>
      <c r="AMB5" s="11"/>
      <c r="AMC5" s="11"/>
      <c r="AMD5" s="11"/>
      <c r="AME5" s="11"/>
      <c r="AMF5" s="11"/>
      <c r="AMG5" s="11"/>
      <c r="AMH5" s="11"/>
      <c r="AMI5" s="11"/>
      <c r="AMJ5" s="11"/>
      <c r="AMK5" s="11"/>
      <c r="AML5" s="11"/>
      <c r="AMM5" s="11"/>
      <c r="AMN5" s="11"/>
      <c r="AMO5" s="11"/>
      <c r="AMP5" s="11"/>
      <c r="AMQ5" s="11"/>
      <c r="AMR5" s="11"/>
      <c r="AMS5" s="11"/>
      <c r="AMT5" s="11"/>
      <c r="AMU5" s="11"/>
      <c r="AMV5" s="11"/>
      <c r="AMW5" s="11"/>
      <c r="AMX5" s="11"/>
      <c r="AMY5" s="11"/>
      <c r="ANA5" s="6"/>
      <c r="AND5" s="11"/>
      <c r="ANE5" s="11"/>
      <c r="ANF5" s="11"/>
      <c r="ANG5" s="11"/>
      <c r="ANH5" s="11"/>
      <c r="ANI5" s="11"/>
      <c r="ANJ5" s="11"/>
      <c r="ANK5" s="11"/>
      <c r="ANL5" s="11"/>
      <c r="ANM5" s="11"/>
      <c r="ANN5" s="11"/>
      <c r="ANO5" s="11"/>
      <c r="ANP5" s="11"/>
      <c r="ANQ5" s="11"/>
      <c r="ANR5" s="11"/>
      <c r="ANS5" s="11"/>
      <c r="ANT5" s="11"/>
      <c r="ANU5" s="11"/>
      <c r="ANV5" s="11"/>
      <c r="ANW5" s="11"/>
      <c r="ANX5" s="11"/>
      <c r="ANY5" s="11"/>
      <c r="ANZ5" s="11"/>
      <c r="AOA5" s="11"/>
      <c r="AOB5" s="11"/>
      <c r="AOC5" s="11"/>
      <c r="AOD5" s="11"/>
      <c r="AOE5" s="11"/>
      <c r="AOF5" s="11"/>
      <c r="AOG5" s="11"/>
      <c r="AOH5" s="11"/>
      <c r="AOI5" s="11"/>
      <c r="AOJ5" s="11"/>
      <c r="AOK5" s="11"/>
      <c r="AOL5" s="11"/>
      <c r="AOM5" s="11"/>
      <c r="AOO5" s="6"/>
      <c r="AOR5" s="11"/>
      <c r="AOS5" s="11"/>
      <c r="AOT5" s="11"/>
      <c r="AOU5" s="11"/>
      <c r="AOV5" s="11"/>
      <c r="AOW5" s="11"/>
      <c r="AOX5" s="11"/>
      <c r="AOY5" s="11"/>
      <c r="AOZ5" s="11"/>
      <c r="APA5" s="11"/>
      <c r="APB5" s="11"/>
      <c r="APC5" s="11"/>
      <c r="APD5" s="11"/>
      <c r="APE5" s="11"/>
      <c r="APF5" s="11"/>
      <c r="APG5" s="11"/>
      <c r="APH5" s="11"/>
      <c r="API5" s="11"/>
      <c r="APJ5" s="11"/>
      <c r="APK5" s="11"/>
      <c r="APL5" s="11"/>
      <c r="APM5" s="11"/>
      <c r="APN5" s="11"/>
      <c r="APO5" s="11"/>
      <c r="APP5" s="11"/>
      <c r="APQ5" s="11"/>
      <c r="APR5" s="11"/>
      <c r="APS5" s="11"/>
      <c r="APT5" s="11"/>
      <c r="APU5" s="11"/>
      <c r="APV5" s="11"/>
      <c r="APW5" s="11"/>
      <c r="APX5" s="11"/>
      <c r="APY5" s="11"/>
      <c r="APZ5" s="11"/>
      <c r="AQA5" s="11"/>
      <c r="AQC5" s="6"/>
      <c r="AQF5" s="11"/>
      <c r="AQG5" s="11"/>
      <c r="AQH5" s="11"/>
      <c r="AQI5" s="11"/>
      <c r="AQJ5" s="11"/>
      <c r="AQK5" s="11"/>
      <c r="AQL5" s="11"/>
      <c r="AQM5" s="11"/>
      <c r="AQN5" s="11"/>
      <c r="AQO5" s="11"/>
      <c r="AQP5" s="11"/>
      <c r="AQQ5" s="11"/>
      <c r="AQR5" s="11"/>
      <c r="AQS5" s="11"/>
      <c r="AQT5" s="11"/>
      <c r="AQU5" s="11"/>
      <c r="AQV5" s="11"/>
      <c r="AQW5" s="11"/>
      <c r="AQX5" s="11"/>
      <c r="AQY5" s="11"/>
      <c r="AQZ5" s="11"/>
      <c r="ARA5" s="11"/>
      <c r="ARB5" s="11"/>
      <c r="ARC5" s="11"/>
      <c r="ARD5" s="11"/>
      <c r="ARE5" s="11"/>
      <c r="ARF5" s="11"/>
      <c r="ARG5" s="11"/>
      <c r="ARH5" s="11"/>
      <c r="ARI5" s="11"/>
      <c r="ARJ5" s="11"/>
      <c r="ARK5" s="11"/>
      <c r="ARL5" s="11"/>
      <c r="ARM5" s="11"/>
      <c r="ARN5" s="11"/>
      <c r="ARO5" s="11"/>
      <c r="ARQ5" s="6"/>
      <c r="ART5" s="11"/>
      <c r="ARU5" s="11"/>
      <c r="ARV5" s="11"/>
      <c r="ARW5" s="11"/>
      <c r="ARX5" s="11"/>
      <c r="ARY5" s="11"/>
      <c r="ARZ5" s="11"/>
      <c r="ASA5" s="11"/>
      <c r="ASB5" s="11"/>
      <c r="ASC5" s="11"/>
      <c r="ASD5" s="11"/>
      <c r="ASE5" s="11"/>
      <c r="ASF5" s="11"/>
      <c r="ASG5" s="11"/>
      <c r="ASH5" s="11"/>
      <c r="ASI5" s="11"/>
      <c r="ASJ5" s="11"/>
      <c r="ASK5" s="11"/>
      <c r="ASL5" s="11"/>
      <c r="ASM5" s="11"/>
      <c r="ASN5" s="11"/>
      <c r="ASO5" s="11"/>
      <c r="ASP5" s="11"/>
      <c r="ASQ5" s="11"/>
      <c r="ASR5" s="11"/>
      <c r="ASS5" s="11"/>
      <c r="AST5" s="11"/>
      <c r="ASU5" s="11"/>
      <c r="ASV5" s="11"/>
      <c r="ASW5" s="11"/>
      <c r="ASX5" s="11"/>
      <c r="ASY5" s="11"/>
      <c r="ASZ5" s="11"/>
      <c r="ATA5" s="11"/>
      <c r="ATB5" s="11"/>
      <c r="ATC5" s="11"/>
      <c r="ATE5" s="6"/>
      <c r="ATH5" s="11"/>
      <c r="ATI5" s="11"/>
      <c r="ATJ5" s="11"/>
      <c r="ATK5" s="11"/>
      <c r="ATL5" s="11"/>
      <c r="ATM5" s="11"/>
      <c r="ATN5" s="11"/>
      <c r="ATO5" s="11"/>
      <c r="ATP5" s="11"/>
      <c r="ATQ5" s="11"/>
      <c r="ATR5" s="11"/>
      <c r="ATS5" s="11"/>
      <c r="ATT5" s="11"/>
      <c r="ATU5" s="11"/>
      <c r="ATV5" s="11"/>
      <c r="ATW5" s="11"/>
      <c r="ATX5" s="11"/>
      <c r="ATY5" s="11"/>
      <c r="ATZ5" s="11"/>
      <c r="AUA5" s="11"/>
      <c r="AUB5" s="11"/>
      <c r="AUC5" s="11"/>
      <c r="AUD5" s="11"/>
      <c r="AUE5" s="11"/>
      <c r="AUF5" s="11"/>
      <c r="AUG5" s="11"/>
      <c r="AUH5" s="11"/>
      <c r="AUI5" s="11"/>
      <c r="AUJ5" s="11"/>
      <c r="AUK5" s="11"/>
      <c r="AUL5" s="11"/>
      <c r="AUM5" s="11"/>
      <c r="AUN5" s="11"/>
      <c r="AUO5" s="11"/>
      <c r="AUP5" s="11"/>
      <c r="AUQ5" s="11"/>
      <c r="AUS5" s="6"/>
      <c r="AUV5" s="11"/>
      <c r="AUW5" s="11"/>
      <c r="AUX5" s="11"/>
      <c r="AUY5" s="11"/>
      <c r="AUZ5" s="11"/>
      <c r="AVA5" s="11"/>
      <c r="AVB5" s="11"/>
      <c r="AVC5" s="11"/>
      <c r="AVD5" s="11"/>
      <c r="AVE5" s="11"/>
      <c r="AVF5" s="11"/>
      <c r="AVG5" s="11"/>
      <c r="AVH5" s="11"/>
      <c r="AVI5" s="11"/>
      <c r="AVJ5" s="11"/>
      <c r="AVK5" s="11"/>
      <c r="AVL5" s="11"/>
      <c r="AVM5" s="11"/>
      <c r="AVN5" s="11"/>
      <c r="AVO5" s="11"/>
      <c r="AVP5" s="11"/>
      <c r="AVQ5" s="11"/>
      <c r="AVR5" s="11"/>
      <c r="AVS5" s="11"/>
      <c r="AVT5" s="11"/>
      <c r="AVU5" s="11"/>
      <c r="AVV5" s="11"/>
      <c r="AVW5" s="11"/>
      <c r="AVX5" s="11"/>
      <c r="AVY5" s="11"/>
      <c r="AVZ5" s="11"/>
      <c r="AWA5" s="11"/>
      <c r="AWB5" s="11"/>
      <c r="AWC5" s="11"/>
      <c r="AWD5" s="11"/>
      <c r="AWE5" s="11"/>
      <c r="AWG5" s="6"/>
      <c r="AWJ5" s="11"/>
      <c r="AWK5" s="11"/>
      <c r="AWL5" s="11"/>
      <c r="AWM5" s="11"/>
      <c r="AWN5" s="11"/>
      <c r="AWO5" s="11"/>
      <c r="AWP5" s="11"/>
      <c r="AWQ5" s="11"/>
      <c r="AWR5" s="11"/>
      <c r="AWS5" s="11"/>
      <c r="AWT5" s="11"/>
      <c r="AWU5" s="11"/>
      <c r="AWV5" s="11"/>
      <c r="AWW5" s="11"/>
      <c r="AWX5" s="11"/>
      <c r="AWY5" s="11"/>
      <c r="AWZ5" s="11"/>
      <c r="AXA5" s="11"/>
      <c r="AXB5" s="11"/>
      <c r="AXC5" s="11"/>
      <c r="AXD5" s="11"/>
      <c r="AXE5" s="11"/>
      <c r="AXF5" s="11"/>
      <c r="AXG5" s="11"/>
      <c r="AXH5" s="11"/>
      <c r="AXI5" s="11"/>
      <c r="AXJ5" s="11"/>
      <c r="AXK5" s="11"/>
      <c r="AXL5" s="11"/>
      <c r="AXM5" s="11"/>
      <c r="AXN5" s="11"/>
      <c r="AXO5" s="11"/>
      <c r="AXP5" s="11"/>
      <c r="AXQ5" s="11"/>
      <c r="AXR5" s="11"/>
      <c r="AXS5" s="11"/>
      <c r="AXU5" s="6"/>
      <c r="AXX5" s="11"/>
      <c r="AXY5" s="11"/>
      <c r="AXZ5" s="11"/>
      <c r="AYA5" s="11"/>
      <c r="AYB5" s="11"/>
      <c r="AYC5" s="11"/>
      <c r="AYD5" s="11"/>
      <c r="AYE5" s="11"/>
      <c r="AYF5" s="11"/>
      <c r="AYG5" s="11"/>
      <c r="AYH5" s="11"/>
      <c r="AYI5" s="11"/>
      <c r="AYJ5" s="11"/>
      <c r="AYK5" s="11"/>
      <c r="AYL5" s="11"/>
      <c r="AYM5" s="11"/>
      <c r="AYN5" s="11"/>
      <c r="AYO5" s="11"/>
      <c r="AYP5" s="11"/>
      <c r="AYQ5" s="11"/>
      <c r="AYR5" s="11"/>
      <c r="AYS5" s="11"/>
      <c r="AYT5" s="11"/>
      <c r="AYU5" s="11"/>
      <c r="AYV5" s="11"/>
      <c r="AYW5" s="11"/>
      <c r="AYX5" s="11"/>
      <c r="AYY5" s="11"/>
      <c r="AYZ5" s="11"/>
      <c r="AZA5" s="11"/>
      <c r="AZB5" s="11"/>
      <c r="AZC5" s="11"/>
      <c r="AZD5" s="11"/>
      <c r="AZE5" s="11"/>
      <c r="AZF5" s="11"/>
      <c r="AZG5" s="11"/>
      <c r="AZI5" s="6"/>
      <c r="AZL5" s="11"/>
      <c r="AZM5" s="11"/>
      <c r="AZN5" s="11"/>
      <c r="AZO5" s="11"/>
      <c r="AZP5" s="11"/>
      <c r="AZQ5" s="11"/>
      <c r="AZR5" s="11"/>
      <c r="AZS5" s="11"/>
      <c r="AZT5" s="11"/>
      <c r="AZU5" s="11"/>
      <c r="AZV5" s="11"/>
      <c r="AZW5" s="11"/>
      <c r="AZX5" s="11"/>
      <c r="AZY5" s="11"/>
      <c r="AZZ5" s="11"/>
      <c r="BAA5" s="11"/>
      <c r="BAB5" s="11"/>
      <c r="BAC5" s="11"/>
      <c r="BAD5" s="11"/>
      <c r="BAE5" s="11"/>
      <c r="BAF5" s="11"/>
      <c r="BAG5" s="11"/>
      <c r="BAH5" s="11"/>
      <c r="BAI5" s="11"/>
      <c r="BAJ5" s="11"/>
      <c r="BAK5" s="11"/>
      <c r="BAL5" s="11"/>
      <c r="BAM5" s="11"/>
      <c r="BAN5" s="11"/>
      <c r="BAO5" s="11"/>
      <c r="BAP5" s="11"/>
      <c r="BAQ5" s="11"/>
      <c r="BAR5" s="11"/>
      <c r="BAS5" s="11"/>
      <c r="BAT5" s="11"/>
      <c r="BAU5" s="11"/>
      <c r="BAW5" s="6"/>
      <c r="BAZ5" s="11"/>
      <c r="BBA5" s="11"/>
      <c r="BBB5" s="11"/>
      <c r="BBC5" s="11"/>
      <c r="BBD5" s="11"/>
      <c r="BBE5" s="11"/>
      <c r="BBF5" s="11"/>
      <c r="BBG5" s="11"/>
      <c r="BBH5" s="11"/>
      <c r="BBI5" s="11"/>
      <c r="BBJ5" s="11"/>
      <c r="BBK5" s="11"/>
      <c r="BBL5" s="11"/>
      <c r="BBM5" s="11"/>
      <c r="BBN5" s="11"/>
      <c r="BBO5" s="11"/>
      <c r="BBP5" s="11"/>
      <c r="BBQ5" s="11"/>
      <c r="BBR5" s="11"/>
      <c r="BBS5" s="11"/>
      <c r="BBT5" s="11"/>
      <c r="BBU5" s="11"/>
      <c r="BBV5" s="11"/>
      <c r="BBW5" s="11"/>
      <c r="BBX5" s="11"/>
      <c r="BBY5" s="11"/>
      <c r="BBZ5" s="11"/>
      <c r="BCA5" s="11"/>
      <c r="BCB5" s="11"/>
      <c r="BCC5" s="11"/>
      <c r="BCD5" s="11"/>
      <c r="BCE5" s="11"/>
      <c r="BCF5" s="11"/>
      <c r="BCG5" s="11"/>
      <c r="BCH5" s="11"/>
      <c r="BCI5" s="11"/>
      <c r="BCK5" s="6"/>
      <c r="BCN5" s="11"/>
      <c r="BCO5" s="11"/>
      <c r="BCP5" s="11"/>
      <c r="BCQ5" s="11"/>
      <c r="BCR5" s="11"/>
      <c r="BCS5" s="11"/>
      <c r="BCT5" s="11"/>
      <c r="BCU5" s="11"/>
      <c r="BCV5" s="11"/>
      <c r="BCW5" s="11"/>
      <c r="BCX5" s="11"/>
      <c r="BCY5" s="11"/>
      <c r="BCZ5" s="11"/>
      <c r="BDA5" s="11"/>
      <c r="BDB5" s="11"/>
      <c r="BDC5" s="11"/>
      <c r="BDD5" s="11"/>
      <c r="BDE5" s="11"/>
      <c r="BDF5" s="11"/>
      <c r="BDG5" s="11"/>
      <c r="BDH5" s="11"/>
      <c r="BDI5" s="11"/>
      <c r="BDJ5" s="11"/>
      <c r="BDK5" s="11"/>
      <c r="BDL5" s="11"/>
      <c r="BDM5" s="11"/>
      <c r="BDN5" s="11"/>
      <c r="BDO5" s="11"/>
      <c r="BDP5" s="11"/>
      <c r="BDQ5" s="11"/>
      <c r="BDR5" s="11"/>
      <c r="BDS5" s="11"/>
      <c r="BDT5" s="11"/>
      <c r="BDU5" s="11"/>
      <c r="BDV5" s="11"/>
      <c r="BDW5" s="11"/>
      <c r="BDY5" s="6"/>
      <c r="BEB5" s="11"/>
      <c r="BEC5" s="11"/>
      <c r="BED5" s="11"/>
      <c r="BEE5" s="11"/>
      <c r="BEF5" s="11"/>
      <c r="BEG5" s="11"/>
      <c r="BEH5" s="11"/>
      <c r="BEI5" s="11"/>
      <c r="BEJ5" s="11"/>
      <c r="BEK5" s="11"/>
      <c r="BEL5" s="11"/>
      <c r="BEM5" s="11"/>
      <c r="BEN5" s="11"/>
      <c r="BEO5" s="11"/>
      <c r="BEP5" s="11"/>
      <c r="BEQ5" s="11"/>
      <c r="BER5" s="11"/>
      <c r="BES5" s="11"/>
      <c r="BET5" s="11"/>
      <c r="BEU5" s="11"/>
      <c r="BEV5" s="11"/>
      <c r="BEW5" s="11"/>
      <c r="BEX5" s="11"/>
      <c r="BEY5" s="11"/>
      <c r="BEZ5" s="11"/>
      <c r="BFA5" s="11"/>
      <c r="BFB5" s="11"/>
      <c r="BFC5" s="11"/>
      <c r="BFD5" s="11"/>
      <c r="BFE5" s="11"/>
      <c r="BFF5" s="11"/>
      <c r="BFG5" s="11"/>
      <c r="BFH5" s="11"/>
      <c r="BFI5" s="11"/>
      <c r="BFJ5" s="11"/>
      <c r="BFK5" s="11"/>
      <c r="BFM5" s="6"/>
      <c r="BFP5" s="11"/>
      <c r="BFQ5" s="11"/>
      <c r="BFR5" s="11"/>
      <c r="BFS5" s="11"/>
      <c r="BFT5" s="11"/>
      <c r="BFU5" s="11"/>
      <c r="BFV5" s="11"/>
      <c r="BFW5" s="11"/>
      <c r="BFX5" s="11"/>
      <c r="BFY5" s="11"/>
      <c r="BFZ5" s="11"/>
      <c r="BGA5" s="11"/>
      <c r="BGB5" s="11"/>
      <c r="BGC5" s="11"/>
      <c r="BGD5" s="11"/>
      <c r="BGE5" s="11"/>
      <c r="BGF5" s="11"/>
      <c r="BGG5" s="11"/>
      <c r="BGH5" s="11"/>
      <c r="BGI5" s="11"/>
      <c r="BGJ5" s="11"/>
      <c r="BGK5" s="11"/>
      <c r="BGL5" s="11"/>
      <c r="BGM5" s="11"/>
      <c r="BGN5" s="11"/>
      <c r="BGO5" s="11"/>
      <c r="BGP5" s="11"/>
      <c r="BGQ5" s="11"/>
      <c r="BGR5" s="11"/>
      <c r="BGS5" s="11"/>
      <c r="BGT5" s="11"/>
      <c r="BGU5" s="11"/>
      <c r="BGV5" s="11"/>
      <c r="BGW5" s="11"/>
      <c r="BGX5" s="11"/>
      <c r="BGY5" s="11"/>
      <c r="BHA5" s="6"/>
      <c r="BHD5" s="11"/>
      <c r="BHE5" s="11"/>
      <c r="BHF5" s="11"/>
      <c r="BHG5" s="11"/>
      <c r="BHH5" s="11"/>
      <c r="BHI5" s="11"/>
      <c r="BHJ5" s="11"/>
      <c r="BHK5" s="11"/>
      <c r="BHL5" s="11"/>
      <c r="BHM5" s="11"/>
      <c r="BHN5" s="11"/>
      <c r="BHO5" s="11"/>
      <c r="BHP5" s="11"/>
      <c r="BHQ5" s="11"/>
      <c r="BHR5" s="11"/>
      <c r="BHS5" s="11"/>
      <c r="BHT5" s="11"/>
      <c r="BHU5" s="11"/>
      <c r="BHV5" s="11"/>
      <c r="BHW5" s="11"/>
      <c r="BHX5" s="11"/>
      <c r="BHY5" s="11"/>
      <c r="BHZ5" s="11"/>
      <c r="BIA5" s="11"/>
      <c r="BIB5" s="11"/>
      <c r="BIC5" s="11"/>
      <c r="BID5" s="11"/>
      <c r="BIE5" s="11"/>
      <c r="BIF5" s="11"/>
      <c r="BIG5" s="11"/>
      <c r="BIH5" s="11"/>
      <c r="BII5" s="11"/>
      <c r="BIJ5" s="11"/>
      <c r="BIK5" s="11"/>
      <c r="BIL5" s="11"/>
      <c r="BIM5" s="11"/>
      <c r="BIO5" s="6"/>
      <c r="BIR5" s="11"/>
      <c r="BIS5" s="11"/>
      <c r="BIT5" s="11"/>
      <c r="BIU5" s="11"/>
      <c r="BIV5" s="11"/>
      <c r="BIW5" s="11"/>
      <c r="BIX5" s="11"/>
      <c r="BIY5" s="11"/>
      <c r="BIZ5" s="11"/>
      <c r="BJA5" s="11"/>
      <c r="BJB5" s="11"/>
      <c r="BJC5" s="11"/>
      <c r="BJD5" s="11"/>
      <c r="BJE5" s="11"/>
      <c r="BJF5" s="11"/>
      <c r="BJG5" s="11"/>
      <c r="BJH5" s="11"/>
      <c r="BJI5" s="11"/>
      <c r="BJJ5" s="11"/>
      <c r="BJK5" s="11"/>
      <c r="BJL5" s="11"/>
      <c r="BJM5" s="11"/>
      <c r="BJN5" s="11"/>
      <c r="BJO5" s="11"/>
      <c r="BJP5" s="11"/>
      <c r="BJQ5" s="11"/>
      <c r="BJR5" s="11"/>
      <c r="BJS5" s="11"/>
      <c r="BJT5" s="11"/>
      <c r="BJU5" s="11"/>
      <c r="BJV5" s="11"/>
      <c r="BJW5" s="11"/>
      <c r="BJX5" s="11"/>
      <c r="BJY5" s="11"/>
      <c r="BJZ5" s="11"/>
      <c r="BKA5" s="11"/>
      <c r="BKC5" s="6"/>
      <c r="BKF5" s="11"/>
      <c r="BKG5" s="11"/>
      <c r="BKH5" s="11"/>
      <c r="BKI5" s="11"/>
      <c r="BKJ5" s="11"/>
      <c r="BKK5" s="11"/>
      <c r="BKL5" s="11"/>
      <c r="BKM5" s="11"/>
      <c r="BKN5" s="11"/>
      <c r="BKO5" s="11"/>
      <c r="BKP5" s="11"/>
      <c r="BKQ5" s="11"/>
      <c r="BKR5" s="11"/>
      <c r="BKS5" s="11"/>
      <c r="BKT5" s="11"/>
      <c r="BKU5" s="11"/>
      <c r="BKV5" s="11"/>
      <c r="BKW5" s="11"/>
      <c r="BKX5" s="11"/>
      <c r="BKY5" s="11"/>
      <c r="BKZ5" s="11"/>
      <c r="BLA5" s="11"/>
      <c r="BLB5" s="11"/>
      <c r="BLC5" s="11"/>
      <c r="BLD5" s="11"/>
      <c r="BLE5" s="11"/>
      <c r="BLF5" s="11"/>
      <c r="BLG5" s="11"/>
      <c r="BLH5" s="11"/>
      <c r="BLI5" s="11"/>
      <c r="BLJ5" s="11"/>
      <c r="BLK5" s="11"/>
      <c r="BLL5" s="11"/>
      <c r="BLM5" s="11"/>
      <c r="BLN5" s="11"/>
      <c r="BLO5" s="11"/>
      <c r="BLQ5" s="6"/>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1"/>
      <c r="BMS5" s="11"/>
      <c r="BMT5" s="11"/>
      <c r="BMU5" s="11"/>
      <c r="BMV5" s="11"/>
      <c r="BMW5" s="11"/>
      <c r="BMX5" s="11"/>
      <c r="BMY5" s="11"/>
      <c r="BMZ5" s="11"/>
      <c r="BNA5" s="11"/>
      <c r="BNB5" s="11"/>
      <c r="BNC5" s="11"/>
      <c r="BNE5" s="6"/>
      <c r="BNH5" s="11"/>
      <c r="BNI5" s="11"/>
      <c r="BNJ5" s="11"/>
      <c r="BNK5" s="11"/>
      <c r="BNL5" s="11"/>
      <c r="BNM5" s="11"/>
      <c r="BNN5" s="11"/>
      <c r="BNO5" s="11"/>
      <c r="BNP5" s="11"/>
      <c r="BNQ5" s="11"/>
      <c r="BNR5" s="11"/>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S5" s="6"/>
      <c r="BOV5" s="11"/>
      <c r="BOW5" s="11"/>
      <c r="BOX5" s="11"/>
      <c r="BOY5" s="11"/>
      <c r="BOZ5" s="11"/>
      <c r="BPA5" s="11"/>
      <c r="BPB5" s="11"/>
      <c r="BPC5" s="11"/>
      <c r="BPD5" s="11"/>
      <c r="BPE5" s="11"/>
      <c r="BPF5" s="11"/>
      <c r="BPG5" s="11"/>
      <c r="BPH5" s="11"/>
      <c r="BPI5" s="11"/>
      <c r="BPJ5" s="11"/>
      <c r="BPK5" s="11"/>
      <c r="BPL5" s="11"/>
      <c r="BPM5" s="11"/>
      <c r="BPN5" s="11"/>
      <c r="BPO5" s="11"/>
      <c r="BPP5" s="11"/>
      <c r="BPQ5" s="11"/>
      <c r="BPR5" s="11"/>
      <c r="BPS5" s="11"/>
      <c r="BPT5" s="11"/>
      <c r="BPU5" s="11"/>
      <c r="BPV5" s="11"/>
      <c r="BPW5" s="11"/>
      <c r="BPX5" s="11"/>
      <c r="BPY5" s="11"/>
      <c r="BPZ5" s="11"/>
      <c r="BQA5" s="11"/>
      <c r="BQB5" s="11"/>
      <c r="BQC5" s="11"/>
      <c r="BQD5" s="11"/>
      <c r="BQE5" s="11"/>
      <c r="BQG5" s="6"/>
      <c r="BQJ5" s="11"/>
      <c r="BQK5" s="11"/>
      <c r="BQL5" s="11"/>
      <c r="BQM5" s="11"/>
      <c r="BQN5" s="11"/>
      <c r="BQO5" s="11"/>
      <c r="BQP5" s="11"/>
      <c r="BQQ5" s="11"/>
      <c r="BQR5" s="11"/>
      <c r="BQS5" s="11"/>
      <c r="BQT5" s="11"/>
      <c r="BQU5" s="11"/>
      <c r="BQV5" s="11"/>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U5" s="6"/>
      <c r="BRX5" s="11"/>
      <c r="BRY5" s="11"/>
      <c r="BRZ5" s="11"/>
      <c r="BSA5" s="11"/>
      <c r="BSB5" s="11"/>
      <c r="BSC5" s="11"/>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I5" s="6"/>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W5" s="6"/>
      <c r="BUZ5" s="11"/>
      <c r="BVA5" s="11"/>
      <c r="BVB5" s="11"/>
      <c r="BVC5" s="11"/>
      <c r="BVD5" s="11"/>
      <c r="BVE5" s="11"/>
      <c r="BVF5" s="11"/>
      <c r="BVG5" s="11"/>
      <c r="BVH5" s="11"/>
      <c r="BVI5" s="11"/>
      <c r="BVJ5" s="11"/>
      <c r="BVK5" s="11"/>
      <c r="BVL5" s="11"/>
      <c r="BVM5" s="11"/>
      <c r="BVN5" s="11"/>
      <c r="BVO5" s="11"/>
      <c r="BVP5" s="11"/>
      <c r="BVQ5" s="11"/>
      <c r="BVR5" s="11"/>
      <c r="BVS5" s="11"/>
      <c r="BVT5" s="11"/>
      <c r="BVU5" s="11"/>
      <c r="BVV5" s="11"/>
      <c r="BVW5" s="11"/>
      <c r="BVX5" s="11"/>
      <c r="BVY5" s="11"/>
      <c r="BVZ5" s="11"/>
      <c r="BWA5" s="11"/>
      <c r="BWB5" s="11"/>
      <c r="BWC5" s="11"/>
      <c r="BWD5" s="11"/>
      <c r="BWE5" s="11"/>
      <c r="BWF5" s="11"/>
      <c r="BWG5" s="11"/>
      <c r="BWH5" s="11"/>
      <c r="BWI5" s="11"/>
      <c r="BWK5" s="6"/>
      <c r="BWN5" s="11"/>
      <c r="BWO5" s="11"/>
      <c r="BWP5" s="11"/>
      <c r="BWQ5" s="11"/>
      <c r="BWR5" s="11"/>
      <c r="BWS5" s="11"/>
      <c r="BWT5" s="11"/>
      <c r="BWU5" s="11"/>
      <c r="BWV5" s="11"/>
      <c r="BWW5" s="11"/>
      <c r="BWX5" s="11"/>
      <c r="BWY5" s="11"/>
      <c r="BWZ5" s="11"/>
      <c r="BXA5" s="11"/>
      <c r="BXB5" s="11"/>
      <c r="BXC5" s="11"/>
      <c r="BXD5" s="11"/>
      <c r="BXE5" s="11"/>
      <c r="BXF5" s="11"/>
      <c r="BXG5" s="11"/>
      <c r="BXH5" s="11"/>
      <c r="BXI5" s="11"/>
      <c r="BXJ5" s="11"/>
      <c r="BXK5" s="11"/>
      <c r="BXL5" s="11"/>
      <c r="BXM5" s="11"/>
      <c r="BXN5" s="11"/>
      <c r="BXO5" s="11"/>
      <c r="BXP5" s="11"/>
      <c r="BXQ5" s="11"/>
      <c r="BXR5" s="11"/>
      <c r="BXS5" s="11"/>
      <c r="BXT5" s="11"/>
      <c r="BXU5" s="11"/>
      <c r="BXV5" s="11"/>
      <c r="BXW5" s="11"/>
      <c r="BXY5" s="6"/>
      <c r="BYB5" s="11"/>
      <c r="BYC5" s="11"/>
      <c r="BYD5" s="11"/>
      <c r="BYE5" s="11"/>
      <c r="BYF5" s="11"/>
      <c r="BYG5" s="11"/>
      <c r="BYH5" s="11"/>
      <c r="BYI5" s="11"/>
      <c r="BYJ5" s="11"/>
      <c r="BYK5" s="11"/>
      <c r="BYL5" s="11"/>
      <c r="BYM5" s="11"/>
      <c r="BYN5" s="11"/>
      <c r="BYO5" s="11"/>
      <c r="BYP5" s="11"/>
      <c r="BYQ5" s="11"/>
      <c r="BYR5" s="11"/>
      <c r="BYS5" s="11"/>
      <c r="BYT5" s="11"/>
      <c r="BYU5" s="11"/>
      <c r="BYV5" s="11"/>
      <c r="BYW5" s="11"/>
      <c r="BYX5" s="11"/>
      <c r="BYY5" s="11"/>
      <c r="BYZ5" s="11"/>
      <c r="BZA5" s="11"/>
      <c r="BZB5" s="11"/>
      <c r="BZC5" s="11"/>
      <c r="BZD5" s="11"/>
      <c r="BZE5" s="11"/>
      <c r="BZF5" s="11"/>
      <c r="BZG5" s="11"/>
      <c r="BZH5" s="11"/>
      <c r="BZI5" s="11"/>
      <c r="BZJ5" s="11"/>
      <c r="BZK5" s="11"/>
      <c r="BZM5" s="6"/>
      <c r="BZP5" s="11"/>
      <c r="BZQ5" s="11"/>
      <c r="BZR5" s="11"/>
      <c r="BZS5" s="11"/>
      <c r="BZT5" s="11"/>
      <c r="BZU5" s="11"/>
      <c r="BZV5" s="11"/>
      <c r="BZW5" s="11"/>
      <c r="BZX5" s="11"/>
      <c r="BZY5" s="11"/>
      <c r="BZZ5" s="11"/>
      <c r="CAA5" s="11"/>
      <c r="CAB5" s="11"/>
      <c r="CAC5" s="11"/>
      <c r="CAD5" s="11"/>
      <c r="CAE5" s="11"/>
      <c r="CAF5" s="11"/>
      <c r="CAG5" s="11"/>
      <c r="CAH5" s="11"/>
      <c r="CAI5" s="11"/>
      <c r="CAJ5" s="11"/>
      <c r="CAK5" s="11"/>
      <c r="CAL5" s="11"/>
      <c r="CAM5" s="11"/>
      <c r="CAN5" s="11"/>
      <c r="CAO5" s="11"/>
      <c r="CAP5" s="11"/>
      <c r="CAQ5" s="11"/>
      <c r="CAR5" s="11"/>
      <c r="CAS5" s="11"/>
      <c r="CAT5" s="11"/>
      <c r="CAU5" s="11"/>
      <c r="CAV5" s="11"/>
      <c r="CAW5" s="11"/>
      <c r="CAX5" s="11"/>
      <c r="CAY5" s="11"/>
      <c r="CBA5" s="6"/>
      <c r="CBD5" s="11"/>
      <c r="CBE5" s="11"/>
      <c r="CBF5" s="11"/>
      <c r="CBG5" s="11"/>
      <c r="CBH5" s="11"/>
      <c r="CBI5" s="11"/>
      <c r="CBJ5" s="11"/>
      <c r="CBK5" s="11"/>
      <c r="CBL5" s="11"/>
      <c r="CBM5" s="11"/>
      <c r="CBN5" s="11"/>
      <c r="CBO5" s="11"/>
      <c r="CBP5" s="11"/>
      <c r="CBQ5" s="11"/>
      <c r="CBR5" s="11"/>
      <c r="CBS5" s="11"/>
      <c r="CBT5" s="11"/>
      <c r="CBU5" s="11"/>
      <c r="CBV5" s="11"/>
      <c r="CBW5" s="11"/>
      <c r="CBX5" s="11"/>
      <c r="CBY5" s="11"/>
      <c r="CBZ5" s="11"/>
      <c r="CCA5" s="11"/>
      <c r="CCB5" s="11"/>
      <c r="CCC5" s="11"/>
      <c r="CCD5" s="11"/>
      <c r="CCE5" s="11"/>
      <c r="CCF5" s="11"/>
      <c r="CCG5" s="11"/>
      <c r="CCH5" s="11"/>
      <c r="CCI5" s="11"/>
      <c r="CCJ5" s="11"/>
      <c r="CCK5" s="11"/>
      <c r="CCL5" s="11"/>
      <c r="CCM5" s="11"/>
      <c r="CCO5" s="6"/>
      <c r="CCR5" s="11"/>
      <c r="CCS5" s="11"/>
      <c r="CCT5" s="11"/>
      <c r="CCU5" s="11"/>
      <c r="CCV5" s="11"/>
      <c r="CCW5" s="11"/>
      <c r="CCX5" s="11"/>
      <c r="CCY5" s="11"/>
      <c r="CCZ5" s="11"/>
      <c r="CDA5" s="11"/>
      <c r="CDB5" s="11"/>
      <c r="CDC5" s="11"/>
      <c r="CDD5" s="11"/>
      <c r="CDE5" s="11"/>
      <c r="CDF5" s="11"/>
      <c r="CDG5" s="11"/>
      <c r="CDH5" s="11"/>
      <c r="CDI5" s="11"/>
      <c r="CDJ5" s="11"/>
      <c r="CDK5" s="11"/>
      <c r="CDL5" s="11"/>
      <c r="CDM5" s="11"/>
      <c r="CDN5" s="11"/>
      <c r="CDO5" s="11"/>
      <c r="CDP5" s="11"/>
      <c r="CDQ5" s="11"/>
      <c r="CDR5" s="11"/>
      <c r="CDS5" s="11"/>
      <c r="CDT5" s="11"/>
      <c r="CDU5" s="11"/>
      <c r="CDV5" s="11"/>
      <c r="CDW5" s="11"/>
      <c r="CDX5" s="11"/>
      <c r="CDY5" s="11"/>
      <c r="CDZ5" s="11"/>
      <c r="CEA5" s="11"/>
      <c r="CEC5" s="6"/>
      <c r="CEF5" s="11"/>
      <c r="CEG5" s="11"/>
      <c r="CEH5" s="11"/>
      <c r="CEI5" s="11"/>
      <c r="CEJ5" s="11"/>
      <c r="CEK5" s="11"/>
      <c r="CEL5" s="11"/>
      <c r="CEM5" s="11"/>
      <c r="CEN5" s="11"/>
      <c r="CEO5" s="11"/>
      <c r="CEP5" s="11"/>
      <c r="CEQ5" s="11"/>
      <c r="CER5" s="11"/>
      <c r="CES5" s="11"/>
      <c r="CET5" s="11"/>
      <c r="CEU5" s="11"/>
      <c r="CEV5" s="11"/>
      <c r="CEW5" s="11"/>
      <c r="CEX5" s="11"/>
      <c r="CEY5" s="11"/>
      <c r="CEZ5" s="11"/>
      <c r="CFA5" s="11"/>
      <c r="CFB5" s="11"/>
      <c r="CFC5" s="11"/>
      <c r="CFD5" s="11"/>
      <c r="CFE5" s="11"/>
      <c r="CFF5" s="11"/>
      <c r="CFG5" s="11"/>
      <c r="CFH5" s="11"/>
      <c r="CFI5" s="11"/>
      <c r="CFJ5" s="11"/>
      <c r="CFK5" s="11"/>
      <c r="CFL5" s="11"/>
      <c r="CFM5" s="11"/>
      <c r="CFN5" s="11"/>
      <c r="CFO5" s="11"/>
      <c r="CFQ5" s="6"/>
      <c r="CFT5" s="11"/>
      <c r="CFU5" s="11"/>
      <c r="CFV5" s="11"/>
      <c r="CFW5" s="11"/>
      <c r="CFX5" s="11"/>
      <c r="CFY5" s="11"/>
      <c r="CFZ5" s="11"/>
      <c r="CGA5" s="11"/>
      <c r="CGB5" s="11"/>
      <c r="CGC5" s="11"/>
      <c r="CGD5" s="11"/>
      <c r="CGE5" s="11"/>
      <c r="CGF5" s="11"/>
      <c r="CGG5" s="11"/>
      <c r="CGH5" s="11"/>
      <c r="CGI5" s="11"/>
      <c r="CGJ5" s="11"/>
      <c r="CGK5" s="11"/>
      <c r="CGL5" s="11"/>
      <c r="CGM5" s="11"/>
      <c r="CGN5" s="11"/>
      <c r="CGO5" s="11"/>
      <c r="CGP5" s="11"/>
      <c r="CGQ5" s="11"/>
      <c r="CGR5" s="11"/>
      <c r="CGS5" s="11"/>
      <c r="CGT5" s="11"/>
      <c r="CGU5" s="11"/>
      <c r="CGV5" s="11"/>
      <c r="CGW5" s="11"/>
      <c r="CGX5" s="11"/>
      <c r="CGY5" s="11"/>
      <c r="CGZ5" s="11"/>
      <c r="CHA5" s="11"/>
      <c r="CHB5" s="11"/>
      <c r="CHC5" s="11"/>
      <c r="CHE5" s="6"/>
      <c r="CHH5" s="11"/>
      <c r="CHI5" s="11"/>
      <c r="CHJ5" s="11"/>
      <c r="CHK5" s="11"/>
      <c r="CHL5" s="11"/>
      <c r="CHM5" s="11"/>
      <c r="CHN5" s="11"/>
      <c r="CHO5" s="11"/>
      <c r="CHP5" s="11"/>
      <c r="CHQ5" s="11"/>
      <c r="CHR5" s="11"/>
      <c r="CHS5" s="11"/>
      <c r="CHT5" s="11"/>
      <c r="CHU5" s="11"/>
      <c r="CHV5" s="11"/>
      <c r="CHW5" s="11"/>
      <c r="CHX5" s="11"/>
      <c r="CHY5" s="11"/>
      <c r="CHZ5" s="11"/>
      <c r="CIA5" s="11"/>
      <c r="CIB5" s="11"/>
      <c r="CIC5" s="11"/>
      <c r="CID5" s="11"/>
      <c r="CIE5" s="11"/>
      <c r="CIF5" s="11"/>
      <c r="CIG5" s="11"/>
      <c r="CIH5" s="11"/>
      <c r="CII5" s="11"/>
      <c r="CIJ5" s="11"/>
      <c r="CIK5" s="11"/>
      <c r="CIL5" s="11"/>
      <c r="CIM5" s="11"/>
      <c r="CIN5" s="11"/>
      <c r="CIO5" s="11"/>
      <c r="CIP5" s="11"/>
      <c r="CIQ5" s="11"/>
      <c r="CIS5" s="6"/>
      <c r="CIV5" s="11"/>
      <c r="CIW5" s="11"/>
      <c r="CIX5" s="11"/>
      <c r="CIY5" s="11"/>
      <c r="CIZ5" s="11"/>
      <c r="CJA5" s="11"/>
      <c r="CJB5" s="11"/>
      <c r="CJC5" s="11"/>
      <c r="CJD5" s="11"/>
      <c r="CJE5" s="11"/>
      <c r="CJF5" s="11"/>
      <c r="CJG5" s="11"/>
      <c r="CJH5" s="11"/>
      <c r="CJI5" s="11"/>
      <c r="CJJ5" s="11"/>
      <c r="CJK5" s="11"/>
      <c r="CJL5" s="11"/>
      <c r="CJM5" s="11"/>
      <c r="CJN5" s="11"/>
      <c r="CJO5" s="11"/>
      <c r="CJP5" s="11"/>
      <c r="CJQ5" s="11"/>
      <c r="CJR5" s="11"/>
      <c r="CJS5" s="11"/>
      <c r="CJT5" s="11"/>
      <c r="CJU5" s="11"/>
      <c r="CJV5" s="11"/>
      <c r="CJW5" s="11"/>
      <c r="CJX5" s="11"/>
      <c r="CJY5" s="11"/>
      <c r="CJZ5" s="11"/>
      <c r="CKA5" s="11"/>
      <c r="CKB5" s="11"/>
      <c r="CKC5" s="11"/>
      <c r="CKD5" s="11"/>
      <c r="CKE5" s="11"/>
      <c r="CKG5" s="6"/>
      <c r="CKJ5" s="11"/>
      <c r="CKK5" s="11"/>
      <c r="CKL5" s="11"/>
      <c r="CKM5" s="11"/>
      <c r="CKN5" s="11"/>
      <c r="CKO5" s="11"/>
      <c r="CKP5" s="11"/>
      <c r="CKQ5" s="11"/>
      <c r="CKR5" s="11"/>
      <c r="CKS5" s="11"/>
      <c r="CKT5" s="11"/>
      <c r="CKU5" s="11"/>
      <c r="CKV5" s="11"/>
      <c r="CKW5" s="11"/>
      <c r="CKX5" s="11"/>
      <c r="CKY5" s="11"/>
      <c r="CKZ5" s="11"/>
      <c r="CLA5" s="11"/>
      <c r="CLB5" s="11"/>
      <c r="CLC5" s="11"/>
      <c r="CLD5" s="11"/>
      <c r="CLE5" s="11"/>
      <c r="CLF5" s="11"/>
      <c r="CLG5" s="11"/>
      <c r="CLH5" s="11"/>
      <c r="CLI5" s="11"/>
      <c r="CLJ5" s="11"/>
      <c r="CLK5" s="11"/>
      <c r="CLL5" s="11"/>
      <c r="CLM5" s="11"/>
      <c r="CLN5" s="11"/>
      <c r="CLO5" s="11"/>
      <c r="CLP5" s="11"/>
      <c r="CLQ5" s="11"/>
      <c r="CLR5" s="11"/>
      <c r="CLS5" s="11"/>
      <c r="CLU5" s="6"/>
      <c r="CLX5" s="11"/>
      <c r="CLY5" s="11"/>
      <c r="CLZ5" s="11"/>
      <c r="CMA5" s="11"/>
      <c r="CMB5" s="11"/>
      <c r="CMC5" s="11"/>
      <c r="CMD5" s="11"/>
      <c r="CME5" s="11"/>
      <c r="CMF5" s="11"/>
      <c r="CMG5" s="11"/>
      <c r="CMH5" s="11"/>
      <c r="CMI5" s="11"/>
      <c r="CMJ5" s="11"/>
      <c r="CMK5" s="11"/>
      <c r="CML5" s="11"/>
      <c r="CMM5" s="11"/>
      <c r="CMN5" s="11"/>
      <c r="CMO5" s="11"/>
      <c r="CMP5" s="11"/>
      <c r="CMQ5" s="11"/>
      <c r="CMR5" s="11"/>
      <c r="CMS5" s="11"/>
      <c r="CMT5" s="11"/>
      <c r="CMU5" s="11"/>
      <c r="CMV5" s="11"/>
      <c r="CMW5" s="11"/>
      <c r="CMX5" s="11"/>
      <c r="CMY5" s="11"/>
      <c r="CMZ5" s="11"/>
      <c r="CNA5" s="11"/>
      <c r="CNB5" s="11"/>
      <c r="CNC5" s="11"/>
      <c r="CND5" s="11"/>
      <c r="CNE5" s="11"/>
      <c r="CNF5" s="11"/>
      <c r="CNG5" s="11"/>
      <c r="CNI5" s="6"/>
      <c r="CNL5" s="11"/>
      <c r="CNM5" s="11"/>
      <c r="CNN5" s="11"/>
      <c r="CNO5" s="11"/>
      <c r="CNP5" s="11"/>
      <c r="CNQ5" s="11"/>
      <c r="CNR5" s="11"/>
      <c r="CNS5" s="11"/>
      <c r="CNT5" s="11"/>
      <c r="CNU5" s="11"/>
      <c r="CNV5" s="11"/>
      <c r="CNW5" s="11"/>
      <c r="CNX5" s="11"/>
      <c r="CNY5" s="11"/>
      <c r="CNZ5" s="11"/>
      <c r="COA5" s="11"/>
      <c r="COB5" s="11"/>
      <c r="COC5" s="11"/>
      <c r="COD5" s="11"/>
      <c r="COE5" s="11"/>
      <c r="COF5" s="11"/>
      <c r="COG5" s="11"/>
      <c r="COH5" s="11"/>
      <c r="COI5" s="11"/>
      <c r="COJ5" s="11"/>
      <c r="COK5" s="11"/>
      <c r="COL5" s="11"/>
      <c r="COM5" s="11"/>
      <c r="CON5" s="11"/>
      <c r="COO5" s="11"/>
      <c r="COP5" s="11"/>
      <c r="COQ5" s="11"/>
      <c r="COR5" s="11"/>
      <c r="COS5" s="11"/>
      <c r="COT5" s="11"/>
      <c r="COU5" s="11"/>
      <c r="COW5" s="6"/>
      <c r="COZ5" s="11"/>
      <c r="CPA5" s="11"/>
      <c r="CPB5" s="11"/>
      <c r="CPC5" s="11"/>
      <c r="CPD5" s="11"/>
      <c r="CPE5" s="11"/>
      <c r="CPF5" s="11"/>
      <c r="CPG5" s="11"/>
      <c r="CPH5" s="11"/>
      <c r="CPI5" s="11"/>
      <c r="CPJ5" s="11"/>
      <c r="CPK5" s="11"/>
      <c r="CPL5" s="11"/>
      <c r="CPM5" s="11"/>
      <c r="CPN5" s="11"/>
      <c r="CPO5" s="11"/>
      <c r="CPP5" s="11"/>
      <c r="CPQ5" s="11"/>
      <c r="CPR5" s="11"/>
      <c r="CPS5" s="11"/>
      <c r="CPT5" s="11"/>
      <c r="CPU5" s="11"/>
      <c r="CPV5" s="11"/>
      <c r="CPW5" s="11"/>
      <c r="CPX5" s="11"/>
      <c r="CPY5" s="11"/>
      <c r="CPZ5" s="11"/>
      <c r="CQA5" s="11"/>
      <c r="CQB5" s="11"/>
      <c r="CQC5" s="11"/>
      <c r="CQD5" s="11"/>
      <c r="CQE5" s="11"/>
      <c r="CQF5" s="11"/>
      <c r="CQG5" s="11"/>
      <c r="CQH5" s="11"/>
      <c r="CQI5" s="11"/>
      <c r="CQK5" s="6"/>
      <c r="CQN5" s="11"/>
      <c r="CQO5" s="11"/>
      <c r="CQP5" s="11"/>
      <c r="CQQ5" s="11"/>
      <c r="CQR5" s="11"/>
      <c r="CQS5" s="11"/>
      <c r="CQT5" s="11"/>
      <c r="CQU5" s="11"/>
      <c r="CQV5" s="11"/>
      <c r="CQW5" s="11"/>
      <c r="CQX5" s="11"/>
      <c r="CQY5" s="11"/>
      <c r="CQZ5" s="11"/>
      <c r="CRA5" s="11"/>
      <c r="CRB5" s="11"/>
      <c r="CRC5" s="11"/>
      <c r="CRD5" s="11"/>
      <c r="CRE5" s="11"/>
      <c r="CRF5" s="11"/>
      <c r="CRG5" s="11"/>
      <c r="CRH5" s="11"/>
      <c r="CRI5" s="11"/>
      <c r="CRJ5" s="11"/>
      <c r="CRK5" s="11"/>
      <c r="CRL5" s="11"/>
      <c r="CRM5" s="11"/>
      <c r="CRN5" s="11"/>
      <c r="CRO5" s="11"/>
      <c r="CRP5" s="11"/>
      <c r="CRQ5" s="11"/>
      <c r="CRR5" s="11"/>
      <c r="CRS5" s="11"/>
      <c r="CRT5" s="11"/>
      <c r="CRU5" s="11"/>
      <c r="CRV5" s="11"/>
      <c r="CRW5" s="11"/>
      <c r="CRY5" s="6"/>
      <c r="CSB5" s="11"/>
      <c r="CSC5" s="11"/>
      <c r="CSD5" s="11"/>
      <c r="CSE5" s="11"/>
      <c r="CSF5" s="11"/>
      <c r="CSG5" s="11"/>
      <c r="CSH5" s="11"/>
      <c r="CSI5" s="11"/>
      <c r="CSJ5" s="11"/>
      <c r="CSK5" s="11"/>
      <c r="CSL5" s="11"/>
      <c r="CSM5" s="11"/>
      <c r="CSN5" s="11"/>
      <c r="CSO5" s="11"/>
      <c r="CSP5" s="11"/>
      <c r="CSQ5" s="11"/>
      <c r="CSR5" s="11"/>
      <c r="CSS5" s="11"/>
      <c r="CST5" s="11"/>
      <c r="CSU5" s="11"/>
      <c r="CSV5" s="11"/>
      <c r="CSW5" s="11"/>
      <c r="CSX5" s="11"/>
      <c r="CSY5" s="11"/>
      <c r="CSZ5" s="11"/>
      <c r="CTA5" s="11"/>
      <c r="CTB5" s="11"/>
      <c r="CTC5" s="11"/>
      <c r="CTD5" s="11"/>
      <c r="CTE5" s="11"/>
      <c r="CTF5" s="11"/>
      <c r="CTG5" s="11"/>
      <c r="CTH5" s="11"/>
      <c r="CTI5" s="11"/>
      <c r="CTJ5" s="11"/>
      <c r="CTK5" s="11"/>
      <c r="CTM5" s="6"/>
      <c r="CTP5" s="11"/>
      <c r="CTQ5" s="11"/>
      <c r="CTR5" s="11"/>
      <c r="CTS5" s="11"/>
      <c r="CTT5" s="11"/>
      <c r="CTU5" s="11"/>
      <c r="CTV5" s="11"/>
      <c r="CTW5" s="11"/>
      <c r="CTX5" s="11"/>
      <c r="CTY5" s="11"/>
      <c r="CTZ5" s="11"/>
      <c r="CUA5" s="11"/>
      <c r="CUB5" s="11"/>
      <c r="CUC5" s="11"/>
      <c r="CUD5" s="11"/>
      <c r="CUE5" s="11"/>
      <c r="CUF5" s="11"/>
      <c r="CUG5" s="11"/>
      <c r="CUH5" s="11"/>
      <c r="CUI5" s="11"/>
      <c r="CUJ5" s="11"/>
      <c r="CUK5" s="11"/>
      <c r="CUL5" s="11"/>
      <c r="CUM5" s="11"/>
      <c r="CUN5" s="11"/>
      <c r="CUO5" s="11"/>
      <c r="CUP5" s="11"/>
      <c r="CUQ5" s="11"/>
      <c r="CUR5" s="11"/>
      <c r="CUS5" s="11"/>
      <c r="CUT5" s="11"/>
      <c r="CUU5" s="11"/>
      <c r="CUV5" s="11"/>
      <c r="CUW5" s="11"/>
      <c r="CUX5" s="11"/>
      <c r="CUY5" s="11"/>
      <c r="CVA5" s="6"/>
      <c r="CVD5" s="11"/>
      <c r="CVE5" s="11"/>
      <c r="CVF5" s="11"/>
      <c r="CVG5" s="11"/>
      <c r="CVH5" s="11"/>
      <c r="CVI5" s="11"/>
      <c r="CVJ5" s="11"/>
      <c r="CVK5" s="11"/>
      <c r="CVL5" s="11"/>
      <c r="CVM5" s="11"/>
      <c r="CVN5" s="11"/>
      <c r="CVO5" s="11"/>
      <c r="CVP5" s="11"/>
      <c r="CVQ5" s="11"/>
      <c r="CVR5" s="11"/>
      <c r="CVS5" s="11"/>
      <c r="CVT5" s="11"/>
      <c r="CVU5" s="11"/>
      <c r="CVV5" s="11"/>
      <c r="CVW5" s="11"/>
      <c r="CVX5" s="11"/>
      <c r="CVY5" s="11"/>
      <c r="CVZ5" s="11"/>
      <c r="CWA5" s="11"/>
      <c r="CWB5" s="11"/>
      <c r="CWC5" s="11"/>
      <c r="CWD5" s="11"/>
      <c r="CWE5" s="11"/>
      <c r="CWF5" s="11"/>
      <c r="CWG5" s="11"/>
      <c r="CWH5" s="11"/>
      <c r="CWI5" s="11"/>
      <c r="CWJ5" s="11"/>
      <c r="CWK5" s="11"/>
      <c r="CWL5" s="11"/>
      <c r="CWM5" s="11"/>
      <c r="CWO5" s="6"/>
      <c r="CWR5" s="11"/>
      <c r="CWS5" s="11"/>
      <c r="CWT5" s="11"/>
      <c r="CWU5" s="11"/>
      <c r="CWV5" s="11"/>
      <c r="CWW5" s="11"/>
      <c r="CWX5" s="11"/>
      <c r="CWY5" s="11"/>
      <c r="CWZ5" s="11"/>
      <c r="CXA5" s="11"/>
      <c r="CXB5" s="11"/>
      <c r="CXC5" s="11"/>
      <c r="CXD5" s="11"/>
      <c r="CXE5" s="11"/>
      <c r="CXF5" s="11"/>
      <c r="CXG5" s="11"/>
      <c r="CXH5" s="11"/>
      <c r="CXI5" s="11"/>
      <c r="CXJ5" s="11"/>
      <c r="CXK5" s="11"/>
      <c r="CXL5" s="11"/>
      <c r="CXM5" s="11"/>
      <c r="CXN5" s="11"/>
      <c r="CXO5" s="11"/>
      <c r="CXP5" s="11"/>
      <c r="CXQ5" s="11"/>
      <c r="CXR5" s="11"/>
      <c r="CXS5" s="11"/>
      <c r="CXT5" s="11"/>
      <c r="CXU5" s="11"/>
      <c r="CXV5" s="11"/>
      <c r="CXW5" s="11"/>
      <c r="CXX5" s="11"/>
      <c r="CXY5" s="11"/>
      <c r="CXZ5" s="11"/>
      <c r="CYA5" s="11"/>
      <c r="CYC5" s="6"/>
      <c r="CYF5" s="11"/>
      <c r="CYG5" s="11"/>
      <c r="CYH5" s="11"/>
      <c r="CYI5" s="11"/>
      <c r="CYJ5" s="11"/>
      <c r="CYK5" s="11"/>
      <c r="CYL5" s="11"/>
      <c r="CYM5" s="11"/>
      <c r="CYN5" s="11"/>
      <c r="CYO5" s="11"/>
      <c r="CYP5" s="11"/>
      <c r="CYQ5" s="11"/>
      <c r="CYR5" s="11"/>
      <c r="CYS5" s="11"/>
      <c r="CYT5" s="11"/>
      <c r="CYU5" s="11"/>
      <c r="CYV5" s="11"/>
      <c r="CYW5" s="11"/>
      <c r="CYX5" s="11"/>
      <c r="CYY5" s="11"/>
      <c r="CYZ5" s="11"/>
      <c r="CZA5" s="11"/>
      <c r="CZB5" s="11"/>
      <c r="CZC5" s="11"/>
      <c r="CZD5" s="11"/>
      <c r="CZE5" s="11"/>
      <c r="CZF5" s="11"/>
      <c r="CZG5" s="11"/>
      <c r="CZH5" s="11"/>
      <c r="CZI5" s="11"/>
      <c r="CZJ5" s="11"/>
      <c r="CZK5" s="11"/>
      <c r="CZL5" s="11"/>
      <c r="CZM5" s="11"/>
      <c r="CZN5" s="11"/>
      <c r="CZO5" s="11"/>
      <c r="CZQ5" s="6"/>
      <c r="CZT5" s="11"/>
      <c r="CZU5" s="11"/>
      <c r="CZV5" s="11"/>
      <c r="CZW5" s="11"/>
      <c r="CZX5" s="11"/>
      <c r="CZY5" s="11"/>
      <c r="CZZ5" s="11"/>
      <c r="DAA5" s="11"/>
      <c r="DAB5" s="11"/>
      <c r="DAC5" s="11"/>
      <c r="DAD5" s="11"/>
      <c r="DAE5" s="11"/>
      <c r="DAF5" s="11"/>
      <c r="DAG5" s="11"/>
      <c r="DAH5" s="11"/>
      <c r="DAI5" s="11"/>
      <c r="DAJ5" s="11"/>
      <c r="DAK5" s="11"/>
      <c r="DAL5" s="11"/>
      <c r="DAM5" s="11"/>
      <c r="DAN5" s="11"/>
      <c r="DAO5" s="11"/>
      <c r="DAP5" s="11"/>
      <c r="DAQ5" s="11"/>
      <c r="DAR5" s="11"/>
      <c r="DAS5" s="11"/>
      <c r="DAT5" s="11"/>
      <c r="DAU5" s="11"/>
      <c r="DAV5" s="11"/>
      <c r="DAW5" s="11"/>
      <c r="DAX5" s="11"/>
      <c r="DAY5" s="11"/>
      <c r="DAZ5" s="11"/>
      <c r="DBA5" s="11"/>
      <c r="DBB5" s="11"/>
      <c r="DBC5" s="11"/>
      <c r="DBE5" s="6"/>
      <c r="DBH5" s="11"/>
      <c r="DBI5" s="11"/>
      <c r="DBJ5" s="11"/>
      <c r="DBK5" s="11"/>
      <c r="DBL5" s="11"/>
      <c r="DBM5" s="11"/>
      <c r="DBN5" s="11"/>
      <c r="DBO5" s="11"/>
      <c r="DBP5" s="11"/>
      <c r="DBQ5" s="11"/>
      <c r="DBR5" s="11"/>
      <c r="DBS5" s="11"/>
      <c r="DBT5" s="11"/>
      <c r="DBU5" s="11"/>
      <c r="DBV5" s="11"/>
      <c r="DBW5" s="11"/>
      <c r="DBX5" s="11"/>
      <c r="DBY5" s="11"/>
      <c r="DBZ5" s="11"/>
      <c r="DCA5" s="11"/>
      <c r="DCB5" s="11"/>
      <c r="DCC5" s="11"/>
      <c r="DCD5" s="11"/>
      <c r="DCE5" s="11"/>
      <c r="DCF5" s="11"/>
      <c r="DCG5" s="11"/>
      <c r="DCH5" s="11"/>
      <c r="DCI5" s="11"/>
      <c r="DCJ5" s="11"/>
      <c r="DCK5" s="11"/>
      <c r="DCL5" s="11"/>
      <c r="DCM5" s="11"/>
      <c r="DCN5" s="11"/>
      <c r="DCO5" s="11"/>
      <c r="DCP5" s="11"/>
      <c r="DCQ5" s="11"/>
      <c r="DCS5" s="6"/>
      <c r="DCV5" s="11"/>
      <c r="DCW5" s="11"/>
      <c r="DCX5" s="11"/>
      <c r="DCY5" s="11"/>
      <c r="DCZ5" s="11"/>
      <c r="DDA5" s="11"/>
      <c r="DDB5" s="11"/>
      <c r="DDC5" s="11"/>
      <c r="DDD5" s="11"/>
      <c r="DDE5" s="11"/>
      <c r="DDF5" s="11"/>
      <c r="DDG5" s="11"/>
      <c r="DDH5" s="11"/>
      <c r="DDI5" s="11"/>
      <c r="DDJ5" s="11"/>
      <c r="DDK5" s="11"/>
      <c r="DDL5" s="11"/>
      <c r="DDM5" s="11"/>
      <c r="DDN5" s="11"/>
      <c r="DDO5" s="11"/>
      <c r="DDP5" s="11"/>
      <c r="DDQ5" s="11"/>
      <c r="DDR5" s="11"/>
      <c r="DDS5" s="11"/>
      <c r="DDT5" s="11"/>
      <c r="DDU5" s="11"/>
      <c r="DDV5" s="11"/>
      <c r="DDW5" s="11"/>
      <c r="DDX5" s="11"/>
      <c r="DDY5" s="11"/>
      <c r="DDZ5" s="11"/>
      <c r="DEA5" s="11"/>
      <c r="DEB5" s="11"/>
      <c r="DEC5" s="11"/>
      <c r="DED5" s="11"/>
      <c r="DEE5" s="11"/>
      <c r="DEG5" s="6"/>
      <c r="DEJ5" s="11"/>
      <c r="DEK5" s="11"/>
      <c r="DEL5" s="11"/>
      <c r="DEM5" s="11"/>
      <c r="DEN5" s="11"/>
      <c r="DEO5" s="11"/>
      <c r="DEP5" s="11"/>
      <c r="DEQ5" s="11"/>
      <c r="DER5" s="11"/>
      <c r="DES5" s="11"/>
      <c r="DET5" s="11"/>
      <c r="DEU5" s="11"/>
      <c r="DEV5" s="11"/>
      <c r="DEW5" s="11"/>
      <c r="DEX5" s="11"/>
      <c r="DEY5" s="11"/>
      <c r="DEZ5" s="11"/>
      <c r="DFA5" s="11"/>
      <c r="DFB5" s="11"/>
      <c r="DFC5" s="11"/>
      <c r="DFD5" s="11"/>
      <c r="DFE5" s="11"/>
      <c r="DFF5" s="11"/>
      <c r="DFG5" s="11"/>
      <c r="DFH5" s="11"/>
      <c r="DFI5" s="11"/>
      <c r="DFJ5" s="11"/>
      <c r="DFK5" s="11"/>
      <c r="DFL5" s="11"/>
      <c r="DFM5" s="11"/>
      <c r="DFN5" s="11"/>
      <c r="DFO5" s="11"/>
      <c r="DFP5" s="11"/>
      <c r="DFQ5" s="11"/>
      <c r="DFR5" s="11"/>
      <c r="DFS5" s="11"/>
      <c r="DFU5" s="6"/>
      <c r="DFX5" s="11"/>
      <c r="DFY5" s="11"/>
      <c r="DFZ5" s="11"/>
      <c r="DGA5" s="11"/>
      <c r="DGB5" s="11"/>
      <c r="DGC5" s="11"/>
      <c r="DGD5" s="11"/>
      <c r="DGE5" s="11"/>
      <c r="DGF5" s="11"/>
      <c r="DGG5" s="11"/>
      <c r="DGH5" s="11"/>
      <c r="DGI5" s="11"/>
      <c r="DGJ5" s="11"/>
      <c r="DGK5" s="11"/>
      <c r="DGL5" s="11"/>
      <c r="DGM5" s="11"/>
      <c r="DGN5" s="11"/>
      <c r="DGO5" s="11"/>
      <c r="DGP5" s="11"/>
      <c r="DGQ5" s="11"/>
      <c r="DGR5" s="11"/>
      <c r="DGS5" s="11"/>
      <c r="DGT5" s="11"/>
      <c r="DGU5" s="11"/>
      <c r="DGV5" s="11"/>
      <c r="DGW5" s="11"/>
      <c r="DGX5" s="11"/>
      <c r="DGY5" s="11"/>
      <c r="DGZ5" s="11"/>
      <c r="DHA5" s="11"/>
      <c r="DHB5" s="11"/>
      <c r="DHC5" s="11"/>
      <c r="DHD5" s="11"/>
      <c r="DHE5" s="11"/>
      <c r="DHF5" s="11"/>
      <c r="DHG5" s="11"/>
      <c r="DHI5" s="6"/>
      <c r="DHL5" s="11"/>
      <c r="DHM5" s="11"/>
      <c r="DHN5" s="11"/>
      <c r="DHO5" s="11"/>
      <c r="DHP5" s="11"/>
      <c r="DHQ5" s="11"/>
      <c r="DHR5" s="11"/>
      <c r="DHS5" s="11"/>
      <c r="DHT5" s="11"/>
      <c r="DHU5" s="11"/>
      <c r="DHV5" s="11"/>
      <c r="DHW5" s="11"/>
      <c r="DHX5" s="11"/>
      <c r="DHY5" s="11"/>
      <c r="DHZ5" s="11"/>
      <c r="DIA5" s="11"/>
      <c r="DIB5" s="11"/>
      <c r="DIC5" s="11"/>
      <c r="DID5" s="11"/>
      <c r="DIE5" s="11"/>
      <c r="DIF5" s="11"/>
      <c r="DIG5" s="11"/>
      <c r="DIH5" s="11"/>
      <c r="DII5" s="11"/>
      <c r="DIJ5" s="11"/>
      <c r="DIK5" s="11"/>
      <c r="DIL5" s="11"/>
      <c r="DIM5" s="11"/>
      <c r="DIN5" s="11"/>
      <c r="DIO5" s="11"/>
      <c r="DIP5" s="11"/>
      <c r="DIQ5" s="11"/>
      <c r="DIR5" s="11"/>
      <c r="DIS5" s="11"/>
      <c r="DIT5" s="11"/>
      <c r="DIU5" s="11"/>
      <c r="DIW5" s="6"/>
      <c r="DIZ5" s="11"/>
      <c r="DJA5" s="11"/>
      <c r="DJB5" s="11"/>
      <c r="DJC5" s="11"/>
      <c r="DJD5" s="11"/>
      <c r="DJE5" s="11"/>
      <c r="DJF5" s="11"/>
      <c r="DJG5" s="11"/>
      <c r="DJH5" s="11"/>
      <c r="DJI5" s="11"/>
      <c r="DJJ5" s="11"/>
      <c r="DJK5" s="11"/>
      <c r="DJL5" s="11"/>
      <c r="DJM5" s="11"/>
      <c r="DJN5" s="11"/>
      <c r="DJO5" s="11"/>
      <c r="DJP5" s="11"/>
      <c r="DJQ5" s="11"/>
      <c r="DJR5" s="11"/>
      <c r="DJS5" s="11"/>
      <c r="DJT5" s="11"/>
      <c r="DJU5" s="11"/>
      <c r="DJV5" s="11"/>
      <c r="DJW5" s="11"/>
      <c r="DJX5" s="11"/>
      <c r="DJY5" s="11"/>
      <c r="DJZ5" s="11"/>
      <c r="DKA5" s="11"/>
      <c r="DKB5" s="11"/>
      <c r="DKC5" s="11"/>
      <c r="DKD5" s="11"/>
      <c r="DKE5" s="11"/>
      <c r="DKF5" s="11"/>
      <c r="DKG5" s="11"/>
      <c r="DKH5" s="11"/>
      <c r="DKI5" s="11"/>
      <c r="DKK5" s="6"/>
      <c r="DKN5" s="11"/>
      <c r="DKO5" s="11"/>
      <c r="DKP5" s="11"/>
      <c r="DKQ5" s="11"/>
      <c r="DKR5" s="11"/>
      <c r="DKS5" s="11"/>
      <c r="DKT5" s="11"/>
      <c r="DKU5" s="11"/>
      <c r="DKV5" s="11"/>
      <c r="DKW5" s="11"/>
      <c r="DKX5" s="11"/>
      <c r="DKY5" s="11"/>
      <c r="DKZ5" s="11"/>
      <c r="DLA5" s="11"/>
      <c r="DLB5" s="11"/>
      <c r="DLC5" s="11"/>
      <c r="DLD5" s="11"/>
      <c r="DLE5" s="11"/>
      <c r="DLF5" s="11"/>
      <c r="DLG5" s="11"/>
      <c r="DLH5" s="11"/>
      <c r="DLI5" s="11"/>
      <c r="DLJ5" s="11"/>
      <c r="DLK5" s="11"/>
      <c r="DLL5" s="11"/>
      <c r="DLM5" s="11"/>
      <c r="DLN5" s="11"/>
      <c r="DLO5" s="11"/>
      <c r="DLP5" s="11"/>
      <c r="DLQ5" s="11"/>
      <c r="DLR5" s="11"/>
      <c r="DLS5" s="11"/>
      <c r="DLT5" s="11"/>
      <c r="DLU5" s="11"/>
      <c r="DLV5" s="11"/>
      <c r="DLW5" s="11"/>
      <c r="DLY5" s="6"/>
      <c r="DMB5" s="11"/>
      <c r="DMC5" s="11"/>
      <c r="DMD5" s="11"/>
      <c r="DME5" s="11"/>
      <c r="DMF5" s="11"/>
      <c r="DMG5" s="11"/>
      <c r="DMH5" s="11"/>
      <c r="DMI5" s="11"/>
      <c r="DMJ5" s="11"/>
      <c r="DMK5" s="11"/>
      <c r="DML5" s="11"/>
      <c r="DMM5" s="11"/>
      <c r="DMN5" s="11"/>
      <c r="DMO5" s="11"/>
      <c r="DMP5" s="11"/>
      <c r="DMQ5" s="11"/>
      <c r="DMR5" s="11"/>
      <c r="DMS5" s="11"/>
      <c r="DMT5" s="11"/>
      <c r="DMU5" s="11"/>
      <c r="DMV5" s="11"/>
      <c r="DMW5" s="11"/>
      <c r="DMX5" s="11"/>
      <c r="DMY5" s="11"/>
      <c r="DMZ5" s="11"/>
      <c r="DNA5" s="11"/>
      <c r="DNB5" s="11"/>
      <c r="DNC5" s="11"/>
      <c r="DND5" s="11"/>
      <c r="DNE5" s="11"/>
      <c r="DNF5" s="11"/>
      <c r="DNG5" s="11"/>
      <c r="DNH5" s="11"/>
      <c r="DNI5" s="11"/>
      <c r="DNJ5" s="11"/>
      <c r="DNK5" s="11"/>
      <c r="DNM5" s="6"/>
      <c r="DNP5" s="11"/>
      <c r="DNQ5" s="11"/>
      <c r="DNR5" s="11"/>
      <c r="DNS5" s="11"/>
      <c r="DNT5" s="11"/>
      <c r="DNU5" s="11"/>
      <c r="DNV5" s="11"/>
      <c r="DNW5" s="11"/>
      <c r="DNX5" s="11"/>
      <c r="DNY5" s="11"/>
      <c r="DNZ5" s="11"/>
      <c r="DOA5" s="11"/>
      <c r="DOB5" s="11"/>
      <c r="DOC5" s="11"/>
      <c r="DOD5" s="11"/>
      <c r="DOE5" s="11"/>
      <c r="DOF5" s="11"/>
      <c r="DOG5" s="11"/>
      <c r="DOH5" s="11"/>
      <c r="DOI5" s="11"/>
      <c r="DOJ5" s="11"/>
      <c r="DOK5" s="11"/>
      <c r="DOL5" s="11"/>
      <c r="DOM5" s="11"/>
      <c r="DON5" s="11"/>
      <c r="DOO5" s="11"/>
      <c r="DOP5" s="11"/>
      <c r="DOQ5" s="11"/>
      <c r="DOR5" s="11"/>
      <c r="DOS5" s="11"/>
      <c r="DOT5" s="11"/>
      <c r="DOU5" s="11"/>
      <c r="DOV5" s="11"/>
      <c r="DOW5" s="11"/>
      <c r="DOX5" s="11"/>
      <c r="DOY5" s="11"/>
      <c r="DPA5" s="6"/>
      <c r="DPD5" s="11"/>
      <c r="DPE5" s="11"/>
      <c r="DPF5" s="11"/>
      <c r="DPG5" s="11"/>
      <c r="DPH5" s="11"/>
      <c r="DPI5" s="11"/>
      <c r="DPJ5" s="11"/>
      <c r="DPK5" s="11"/>
      <c r="DPL5" s="11"/>
      <c r="DPM5" s="11"/>
      <c r="DPN5" s="11"/>
      <c r="DPO5" s="11"/>
      <c r="DPP5" s="11"/>
      <c r="DPQ5" s="11"/>
      <c r="DPR5" s="11"/>
      <c r="DPS5" s="11"/>
      <c r="DPT5" s="11"/>
      <c r="DPU5" s="11"/>
      <c r="DPV5" s="11"/>
      <c r="DPW5" s="11"/>
      <c r="DPX5" s="11"/>
      <c r="DPY5" s="11"/>
      <c r="DPZ5" s="11"/>
      <c r="DQA5" s="11"/>
      <c r="DQB5" s="11"/>
      <c r="DQC5" s="11"/>
      <c r="DQD5" s="11"/>
      <c r="DQE5" s="11"/>
      <c r="DQF5" s="11"/>
      <c r="DQG5" s="11"/>
      <c r="DQH5" s="11"/>
      <c r="DQI5" s="11"/>
      <c r="DQJ5" s="11"/>
      <c r="DQK5" s="11"/>
      <c r="DQL5" s="11"/>
      <c r="DQM5" s="11"/>
      <c r="DQO5" s="6"/>
      <c r="DQR5" s="11"/>
      <c r="DQS5" s="11"/>
      <c r="DQT5" s="11"/>
      <c r="DQU5" s="11"/>
      <c r="DQV5" s="11"/>
      <c r="DQW5" s="11"/>
      <c r="DQX5" s="11"/>
      <c r="DQY5" s="11"/>
      <c r="DQZ5" s="11"/>
      <c r="DRA5" s="11"/>
      <c r="DRB5" s="11"/>
      <c r="DRC5" s="11"/>
      <c r="DRD5" s="11"/>
      <c r="DRE5" s="11"/>
      <c r="DRF5" s="11"/>
      <c r="DRG5" s="11"/>
      <c r="DRH5" s="11"/>
      <c r="DRI5" s="11"/>
      <c r="DRJ5" s="11"/>
      <c r="DRK5" s="11"/>
      <c r="DRL5" s="11"/>
      <c r="DRM5" s="11"/>
      <c r="DRN5" s="11"/>
      <c r="DRO5" s="11"/>
      <c r="DRP5" s="11"/>
      <c r="DRQ5" s="11"/>
      <c r="DRR5" s="11"/>
      <c r="DRS5" s="11"/>
      <c r="DRT5" s="11"/>
      <c r="DRU5" s="11"/>
      <c r="DRV5" s="11"/>
      <c r="DRW5" s="11"/>
      <c r="DRX5" s="11"/>
      <c r="DRY5" s="11"/>
      <c r="DRZ5" s="11"/>
      <c r="DSA5" s="11"/>
      <c r="DSC5" s="6"/>
      <c r="DSF5" s="11"/>
      <c r="DSG5" s="11"/>
      <c r="DSH5" s="11"/>
      <c r="DSI5" s="11"/>
      <c r="DSJ5" s="11"/>
      <c r="DSK5" s="11"/>
      <c r="DSL5" s="11"/>
      <c r="DSM5" s="11"/>
      <c r="DSN5" s="11"/>
      <c r="DSO5" s="11"/>
      <c r="DSP5" s="11"/>
      <c r="DSQ5" s="11"/>
      <c r="DSR5" s="11"/>
      <c r="DSS5" s="11"/>
      <c r="DST5" s="11"/>
      <c r="DSU5" s="11"/>
      <c r="DSV5" s="11"/>
      <c r="DSW5" s="11"/>
      <c r="DSX5" s="11"/>
      <c r="DSY5" s="11"/>
      <c r="DSZ5" s="11"/>
      <c r="DTA5" s="11"/>
      <c r="DTB5" s="11"/>
      <c r="DTC5" s="11"/>
      <c r="DTD5" s="11"/>
      <c r="DTE5" s="11"/>
      <c r="DTF5" s="11"/>
      <c r="DTG5" s="11"/>
      <c r="DTH5" s="11"/>
      <c r="DTI5" s="11"/>
      <c r="DTJ5" s="11"/>
      <c r="DTK5" s="11"/>
      <c r="DTL5" s="11"/>
      <c r="DTM5" s="11"/>
      <c r="DTN5" s="11"/>
      <c r="DTO5" s="11"/>
      <c r="DTQ5" s="6"/>
      <c r="DTT5" s="11"/>
      <c r="DTU5" s="11"/>
      <c r="DTV5" s="11"/>
      <c r="DTW5" s="11"/>
      <c r="DTX5" s="11"/>
      <c r="DTY5" s="11"/>
      <c r="DTZ5" s="11"/>
      <c r="DUA5" s="11"/>
      <c r="DUB5" s="11"/>
      <c r="DUC5" s="11"/>
      <c r="DUD5" s="11"/>
      <c r="DUE5" s="11"/>
      <c r="DUF5" s="11"/>
      <c r="DUG5" s="11"/>
      <c r="DUH5" s="11"/>
      <c r="DUI5" s="11"/>
      <c r="DUJ5" s="11"/>
      <c r="DUK5" s="11"/>
      <c r="DUL5" s="11"/>
      <c r="DUM5" s="11"/>
      <c r="DUN5" s="11"/>
      <c r="DUO5" s="11"/>
      <c r="DUP5" s="11"/>
      <c r="DUQ5" s="11"/>
      <c r="DUR5" s="11"/>
      <c r="DUS5" s="11"/>
      <c r="DUT5" s="11"/>
      <c r="DUU5" s="11"/>
      <c r="DUV5" s="11"/>
      <c r="DUW5" s="11"/>
      <c r="DUX5" s="11"/>
      <c r="DUY5" s="11"/>
      <c r="DUZ5" s="11"/>
      <c r="DVA5" s="11"/>
      <c r="DVB5" s="11"/>
      <c r="DVC5" s="11"/>
      <c r="DVE5" s="6"/>
      <c r="DVH5" s="11"/>
      <c r="DVI5" s="11"/>
      <c r="DVJ5" s="11"/>
      <c r="DVK5" s="11"/>
      <c r="DVL5" s="11"/>
      <c r="DVM5" s="11"/>
      <c r="DVN5" s="11"/>
      <c r="DVO5" s="11"/>
      <c r="DVP5" s="11"/>
      <c r="DVQ5" s="11"/>
      <c r="DVR5" s="11"/>
      <c r="DVS5" s="11"/>
      <c r="DVT5" s="11"/>
      <c r="DVU5" s="11"/>
      <c r="DVV5" s="11"/>
      <c r="DVW5" s="11"/>
      <c r="DVX5" s="11"/>
      <c r="DVY5" s="11"/>
      <c r="DVZ5" s="11"/>
      <c r="DWA5" s="11"/>
      <c r="DWB5" s="11"/>
      <c r="DWC5" s="11"/>
      <c r="DWD5" s="11"/>
      <c r="DWE5" s="11"/>
      <c r="DWF5" s="11"/>
      <c r="DWG5" s="11"/>
      <c r="DWH5" s="11"/>
      <c r="DWI5" s="11"/>
      <c r="DWJ5" s="11"/>
      <c r="DWK5" s="11"/>
      <c r="DWL5" s="11"/>
      <c r="DWM5" s="11"/>
      <c r="DWN5" s="11"/>
      <c r="DWO5" s="11"/>
      <c r="DWP5" s="11"/>
      <c r="DWQ5" s="11"/>
      <c r="DWS5" s="6"/>
      <c r="DWV5" s="11"/>
      <c r="DWW5" s="11"/>
      <c r="DWX5" s="11"/>
      <c r="DWY5" s="11"/>
      <c r="DWZ5" s="11"/>
      <c r="DXA5" s="11"/>
      <c r="DXB5" s="11"/>
      <c r="DXC5" s="11"/>
      <c r="DXD5" s="11"/>
      <c r="DXE5" s="11"/>
      <c r="DXF5" s="11"/>
      <c r="DXG5" s="11"/>
      <c r="DXH5" s="11"/>
      <c r="DXI5" s="11"/>
      <c r="DXJ5" s="11"/>
      <c r="DXK5" s="11"/>
      <c r="DXL5" s="11"/>
      <c r="DXM5" s="11"/>
      <c r="DXN5" s="11"/>
      <c r="DXO5" s="11"/>
      <c r="DXP5" s="11"/>
      <c r="DXQ5" s="11"/>
      <c r="DXR5" s="11"/>
      <c r="DXS5" s="11"/>
      <c r="DXT5" s="11"/>
      <c r="DXU5" s="11"/>
      <c r="DXV5" s="11"/>
      <c r="DXW5" s="11"/>
      <c r="DXX5" s="11"/>
      <c r="DXY5" s="11"/>
      <c r="DXZ5" s="11"/>
      <c r="DYA5" s="11"/>
      <c r="DYB5" s="11"/>
      <c r="DYC5" s="11"/>
      <c r="DYD5" s="11"/>
      <c r="DYE5" s="11"/>
      <c r="DYG5" s="6"/>
      <c r="DYJ5" s="11"/>
      <c r="DYK5" s="11"/>
      <c r="DYL5" s="11"/>
      <c r="DYM5" s="11"/>
      <c r="DYN5" s="11"/>
      <c r="DYO5" s="11"/>
      <c r="DYP5" s="11"/>
      <c r="DYQ5" s="11"/>
      <c r="DYR5" s="11"/>
      <c r="DYS5" s="11"/>
      <c r="DYT5" s="11"/>
      <c r="DYU5" s="11"/>
      <c r="DYV5" s="11"/>
      <c r="DYW5" s="11"/>
      <c r="DYX5" s="11"/>
      <c r="DYY5" s="11"/>
      <c r="DYZ5" s="11"/>
      <c r="DZA5" s="11"/>
      <c r="DZB5" s="11"/>
      <c r="DZC5" s="11"/>
      <c r="DZD5" s="11"/>
      <c r="DZE5" s="11"/>
      <c r="DZF5" s="11"/>
      <c r="DZG5" s="11"/>
      <c r="DZH5" s="11"/>
      <c r="DZI5" s="11"/>
      <c r="DZJ5" s="11"/>
      <c r="DZK5" s="11"/>
      <c r="DZL5" s="11"/>
      <c r="DZM5" s="11"/>
      <c r="DZN5" s="11"/>
      <c r="DZO5" s="11"/>
      <c r="DZP5" s="11"/>
      <c r="DZQ5" s="11"/>
      <c r="DZR5" s="11"/>
      <c r="DZS5" s="11"/>
      <c r="DZU5" s="6"/>
      <c r="DZX5" s="11"/>
      <c r="DZY5" s="11"/>
      <c r="DZZ5" s="11"/>
      <c r="EAA5" s="11"/>
      <c r="EAB5" s="11"/>
      <c r="EAC5" s="11"/>
      <c r="EAD5" s="11"/>
      <c r="EAE5" s="11"/>
      <c r="EAF5" s="11"/>
      <c r="EAG5" s="11"/>
      <c r="EAH5" s="11"/>
      <c r="EAI5" s="11"/>
      <c r="EAJ5" s="11"/>
      <c r="EAK5" s="11"/>
      <c r="EAL5" s="11"/>
      <c r="EAM5" s="11"/>
      <c r="EAN5" s="11"/>
      <c r="EAO5" s="11"/>
      <c r="EAP5" s="11"/>
      <c r="EAQ5" s="11"/>
      <c r="EAR5" s="11"/>
      <c r="EAS5" s="11"/>
      <c r="EAT5" s="11"/>
      <c r="EAU5" s="11"/>
      <c r="EAV5" s="11"/>
      <c r="EAW5" s="11"/>
      <c r="EAX5" s="11"/>
      <c r="EAY5" s="11"/>
      <c r="EAZ5" s="11"/>
      <c r="EBA5" s="11"/>
      <c r="EBB5" s="11"/>
      <c r="EBC5" s="11"/>
      <c r="EBD5" s="11"/>
      <c r="EBE5" s="11"/>
      <c r="EBF5" s="11"/>
      <c r="EBG5" s="11"/>
      <c r="EBI5" s="6"/>
      <c r="EBL5" s="11"/>
      <c r="EBM5" s="11"/>
      <c r="EBN5" s="11"/>
      <c r="EBO5" s="11"/>
      <c r="EBP5" s="11"/>
      <c r="EBQ5" s="11"/>
      <c r="EBR5" s="11"/>
      <c r="EBS5" s="11"/>
      <c r="EBT5" s="11"/>
      <c r="EBU5" s="11"/>
      <c r="EBV5" s="11"/>
      <c r="EBW5" s="11"/>
      <c r="EBX5" s="11"/>
      <c r="EBY5" s="11"/>
      <c r="EBZ5" s="11"/>
      <c r="ECA5" s="11"/>
      <c r="ECB5" s="11"/>
      <c r="ECC5" s="11"/>
      <c r="ECD5" s="11"/>
      <c r="ECE5" s="11"/>
      <c r="ECF5" s="11"/>
      <c r="ECG5" s="11"/>
      <c r="ECH5" s="11"/>
      <c r="ECI5" s="11"/>
      <c r="ECJ5" s="11"/>
      <c r="ECK5" s="11"/>
      <c r="ECL5" s="11"/>
      <c r="ECM5" s="11"/>
      <c r="ECN5" s="11"/>
      <c r="ECO5" s="11"/>
      <c r="ECP5" s="11"/>
      <c r="ECQ5" s="11"/>
      <c r="ECR5" s="11"/>
      <c r="ECS5" s="11"/>
      <c r="ECT5" s="11"/>
      <c r="ECU5" s="11"/>
      <c r="ECW5" s="6"/>
      <c r="ECZ5" s="11"/>
      <c r="EDA5" s="11"/>
      <c r="EDB5" s="11"/>
      <c r="EDC5" s="11"/>
      <c r="EDD5" s="11"/>
      <c r="EDE5" s="11"/>
      <c r="EDF5" s="11"/>
      <c r="EDG5" s="11"/>
      <c r="EDH5" s="11"/>
      <c r="EDI5" s="11"/>
      <c r="EDJ5" s="11"/>
      <c r="EDK5" s="11"/>
      <c r="EDL5" s="11"/>
      <c r="EDM5" s="11"/>
      <c r="EDN5" s="11"/>
      <c r="EDO5" s="11"/>
      <c r="EDP5" s="11"/>
      <c r="EDQ5" s="11"/>
      <c r="EDR5" s="11"/>
      <c r="EDS5" s="11"/>
      <c r="EDT5" s="11"/>
      <c r="EDU5" s="11"/>
      <c r="EDV5" s="11"/>
      <c r="EDW5" s="11"/>
      <c r="EDX5" s="11"/>
      <c r="EDY5" s="11"/>
      <c r="EDZ5" s="11"/>
      <c r="EEA5" s="11"/>
      <c r="EEB5" s="11"/>
      <c r="EEC5" s="11"/>
      <c r="EED5" s="11"/>
      <c r="EEE5" s="11"/>
      <c r="EEF5" s="11"/>
      <c r="EEG5" s="11"/>
      <c r="EEH5" s="11"/>
      <c r="EEI5" s="11"/>
      <c r="EEK5" s="6"/>
      <c r="EEN5" s="11"/>
      <c r="EEO5" s="11"/>
      <c r="EEP5" s="11"/>
      <c r="EEQ5" s="11"/>
      <c r="EER5" s="11"/>
      <c r="EES5" s="11"/>
      <c r="EET5" s="11"/>
      <c r="EEU5" s="11"/>
      <c r="EEV5" s="11"/>
      <c r="EEW5" s="11"/>
      <c r="EEX5" s="11"/>
      <c r="EEY5" s="11"/>
      <c r="EEZ5" s="11"/>
      <c r="EFA5" s="11"/>
      <c r="EFB5" s="11"/>
      <c r="EFC5" s="11"/>
      <c r="EFD5" s="11"/>
      <c r="EFE5" s="11"/>
      <c r="EFF5" s="11"/>
      <c r="EFG5" s="11"/>
      <c r="EFH5" s="11"/>
      <c r="EFI5" s="11"/>
      <c r="EFJ5" s="11"/>
      <c r="EFK5" s="11"/>
      <c r="EFL5" s="11"/>
      <c r="EFM5" s="11"/>
      <c r="EFN5" s="11"/>
      <c r="EFO5" s="11"/>
      <c r="EFP5" s="11"/>
      <c r="EFQ5" s="11"/>
      <c r="EFR5" s="11"/>
      <c r="EFS5" s="11"/>
      <c r="EFT5" s="11"/>
      <c r="EFU5" s="11"/>
      <c r="EFV5" s="11"/>
      <c r="EFW5" s="11"/>
      <c r="EFY5" s="6"/>
      <c r="EGB5" s="11"/>
      <c r="EGC5" s="11"/>
      <c r="EGD5" s="11"/>
      <c r="EGE5" s="11"/>
      <c r="EGF5" s="11"/>
      <c r="EGG5" s="11"/>
      <c r="EGH5" s="11"/>
      <c r="EGI5" s="11"/>
      <c r="EGJ5" s="11"/>
      <c r="EGK5" s="11"/>
      <c r="EGL5" s="11"/>
      <c r="EGM5" s="11"/>
      <c r="EGN5" s="11"/>
      <c r="EGO5" s="11"/>
      <c r="EGP5" s="11"/>
      <c r="EGQ5" s="11"/>
      <c r="EGR5" s="11"/>
      <c r="EGS5" s="11"/>
      <c r="EGT5" s="11"/>
      <c r="EGU5" s="11"/>
      <c r="EGV5" s="11"/>
      <c r="EGW5" s="11"/>
      <c r="EGX5" s="11"/>
      <c r="EGY5" s="11"/>
      <c r="EGZ5" s="11"/>
      <c r="EHA5" s="11"/>
      <c r="EHB5" s="11"/>
      <c r="EHC5" s="11"/>
      <c r="EHD5" s="11"/>
      <c r="EHE5" s="11"/>
      <c r="EHF5" s="11"/>
      <c r="EHG5" s="11"/>
      <c r="EHH5" s="11"/>
      <c r="EHI5" s="11"/>
      <c r="EHJ5" s="11"/>
      <c r="EHK5" s="11"/>
      <c r="EHM5" s="6"/>
      <c r="EHP5" s="11"/>
      <c r="EHQ5" s="11"/>
      <c r="EHR5" s="11"/>
      <c r="EHS5" s="11"/>
      <c r="EHT5" s="11"/>
      <c r="EHU5" s="11"/>
      <c r="EHV5" s="11"/>
      <c r="EHW5" s="11"/>
      <c r="EHX5" s="11"/>
      <c r="EHY5" s="11"/>
      <c r="EHZ5" s="11"/>
      <c r="EIA5" s="11"/>
      <c r="EIB5" s="11"/>
      <c r="EIC5" s="11"/>
      <c r="EID5" s="11"/>
      <c r="EIE5" s="11"/>
      <c r="EIF5" s="11"/>
      <c r="EIG5" s="11"/>
      <c r="EIH5" s="11"/>
      <c r="EII5" s="11"/>
      <c r="EIJ5" s="11"/>
      <c r="EIK5" s="11"/>
      <c r="EIL5" s="11"/>
      <c r="EIM5" s="11"/>
      <c r="EIN5" s="11"/>
      <c r="EIO5" s="11"/>
      <c r="EIP5" s="11"/>
      <c r="EIQ5" s="11"/>
      <c r="EIR5" s="11"/>
      <c r="EIS5" s="11"/>
      <c r="EIT5" s="11"/>
      <c r="EIU5" s="11"/>
      <c r="EIV5" s="11"/>
      <c r="EIW5" s="11"/>
      <c r="EIX5" s="11"/>
      <c r="EIY5" s="11"/>
      <c r="EJA5" s="6"/>
      <c r="EJD5" s="11"/>
      <c r="EJE5" s="11"/>
      <c r="EJF5" s="11"/>
      <c r="EJG5" s="11"/>
      <c r="EJH5" s="11"/>
      <c r="EJI5" s="11"/>
      <c r="EJJ5" s="11"/>
      <c r="EJK5" s="11"/>
      <c r="EJL5" s="11"/>
      <c r="EJM5" s="11"/>
      <c r="EJN5" s="11"/>
      <c r="EJO5" s="11"/>
      <c r="EJP5" s="11"/>
      <c r="EJQ5" s="11"/>
      <c r="EJR5" s="11"/>
      <c r="EJS5" s="11"/>
      <c r="EJT5" s="11"/>
      <c r="EJU5" s="11"/>
      <c r="EJV5" s="11"/>
      <c r="EJW5" s="11"/>
      <c r="EJX5" s="11"/>
      <c r="EJY5" s="11"/>
      <c r="EJZ5" s="11"/>
      <c r="EKA5" s="11"/>
      <c r="EKB5" s="11"/>
      <c r="EKC5" s="11"/>
      <c r="EKD5" s="11"/>
      <c r="EKE5" s="11"/>
      <c r="EKF5" s="11"/>
      <c r="EKG5" s="11"/>
      <c r="EKH5" s="11"/>
      <c r="EKI5" s="11"/>
      <c r="EKJ5" s="11"/>
      <c r="EKK5" s="11"/>
      <c r="EKL5" s="11"/>
      <c r="EKM5" s="11"/>
      <c r="EKO5" s="6"/>
      <c r="EKR5" s="11"/>
      <c r="EKS5" s="11"/>
      <c r="EKT5" s="11"/>
      <c r="EKU5" s="11"/>
      <c r="EKV5" s="11"/>
      <c r="EKW5" s="11"/>
      <c r="EKX5" s="11"/>
      <c r="EKY5" s="11"/>
      <c r="EKZ5" s="11"/>
      <c r="ELA5" s="11"/>
      <c r="ELB5" s="11"/>
      <c r="ELC5" s="11"/>
      <c r="ELD5" s="11"/>
      <c r="ELE5" s="11"/>
      <c r="ELF5" s="11"/>
      <c r="ELG5" s="11"/>
      <c r="ELH5" s="11"/>
      <c r="ELI5" s="11"/>
      <c r="ELJ5" s="11"/>
      <c r="ELK5" s="11"/>
      <c r="ELL5" s="11"/>
      <c r="ELM5" s="11"/>
      <c r="ELN5" s="11"/>
      <c r="ELO5" s="11"/>
      <c r="ELP5" s="11"/>
      <c r="ELQ5" s="11"/>
      <c r="ELR5" s="11"/>
      <c r="ELS5" s="11"/>
      <c r="ELT5" s="11"/>
      <c r="ELU5" s="11"/>
      <c r="ELV5" s="11"/>
      <c r="ELW5" s="11"/>
      <c r="ELX5" s="11"/>
      <c r="ELY5" s="11"/>
      <c r="ELZ5" s="11"/>
      <c r="EMA5" s="11"/>
      <c r="EMC5" s="6"/>
      <c r="EMF5" s="11"/>
      <c r="EMG5" s="11"/>
      <c r="EMH5" s="11"/>
      <c r="EMI5" s="11"/>
      <c r="EMJ5" s="11"/>
      <c r="EMK5" s="11"/>
      <c r="EML5" s="11"/>
      <c r="EMM5" s="11"/>
      <c r="EMN5" s="11"/>
      <c r="EMO5" s="11"/>
      <c r="EMP5" s="11"/>
      <c r="EMQ5" s="11"/>
      <c r="EMR5" s="11"/>
      <c r="EMS5" s="11"/>
      <c r="EMT5" s="11"/>
      <c r="EMU5" s="11"/>
      <c r="EMV5" s="11"/>
      <c r="EMW5" s="11"/>
      <c r="EMX5" s="11"/>
      <c r="EMY5" s="11"/>
      <c r="EMZ5" s="11"/>
      <c r="ENA5" s="11"/>
      <c r="ENB5" s="11"/>
      <c r="ENC5" s="11"/>
      <c r="END5" s="11"/>
      <c r="ENE5" s="11"/>
      <c r="ENF5" s="11"/>
      <c r="ENG5" s="11"/>
      <c r="ENH5" s="11"/>
      <c r="ENI5" s="11"/>
      <c r="ENJ5" s="11"/>
      <c r="ENK5" s="11"/>
      <c r="ENL5" s="11"/>
      <c r="ENM5" s="11"/>
      <c r="ENN5" s="11"/>
      <c r="ENO5" s="11"/>
      <c r="ENQ5" s="6"/>
      <c r="ENT5" s="11"/>
      <c r="ENU5" s="11"/>
      <c r="ENV5" s="11"/>
      <c r="ENW5" s="11"/>
      <c r="ENX5" s="11"/>
      <c r="ENY5" s="11"/>
      <c r="ENZ5" s="11"/>
      <c r="EOA5" s="11"/>
      <c r="EOB5" s="11"/>
      <c r="EOC5" s="11"/>
      <c r="EOD5" s="11"/>
      <c r="EOE5" s="11"/>
      <c r="EOF5" s="11"/>
      <c r="EOG5" s="11"/>
      <c r="EOH5" s="11"/>
      <c r="EOI5" s="11"/>
      <c r="EOJ5" s="11"/>
      <c r="EOK5" s="11"/>
      <c r="EOL5" s="11"/>
      <c r="EOM5" s="11"/>
      <c r="EON5" s="11"/>
      <c r="EOO5" s="11"/>
      <c r="EOP5" s="11"/>
      <c r="EOQ5" s="11"/>
      <c r="EOR5" s="11"/>
      <c r="EOS5" s="11"/>
      <c r="EOT5" s="11"/>
      <c r="EOU5" s="11"/>
      <c r="EOV5" s="11"/>
      <c r="EOW5" s="11"/>
      <c r="EOX5" s="11"/>
      <c r="EOY5" s="11"/>
      <c r="EOZ5" s="11"/>
      <c r="EPA5" s="11"/>
      <c r="EPB5" s="11"/>
      <c r="EPC5" s="11"/>
      <c r="EPE5" s="6"/>
      <c r="EPH5" s="11"/>
      <c r="EPI5" s="11"/>
      <c r="EPJ5" s="11"/>
      <c r="EPK5" s="11"/>
      <c r="EPL5" s="11"/>
      <c r="EPM5" s="11"/>
      <c r="EPN5" s="11"/>
      <c r="EPO5" s="11"/>
      <c r="EPP5" s="11"/>
      <c r="EPQ5" s="11"/>
      <c r="EPR5" s="11"/>
      <c r="EPS5" s="11"/>
      <c r="EPT5" s="11"/>
      <c r="EPU5" s="11"/>
      <c r="EPV5" s="11"/>
      <c r="EPW5" s="11"/>
      <c r="EPX5" s="11"/>
      <c r="EPY5" s="11"/>
      <c r="EPZ5" s="11"/>
      <c r="EQA5" s="11"/>
      <c r="EQB5" s="11"/>
      <c r="EQC5" s="11"/>
      <c r="EQD5" s="11"/>
      <c r="EQE5" s="11"/>
      <c r="EQF5" s="11"/>
      <c r="EQG5" s="11"/>
      <c r="EQH5" s="11"/>
      <c r="EQI5" s="11"/>
      <c r="EQJ5" s="11"/>
      <c r="EQK5" s="11"/>
      <c r="EQL5" s="11"/>
      <c r="EQM5" s="11"/>
      <c r="EQN5" s="11"/>
      <c r="EQO5" s="11"/>
      <c r="EQP5" s="11"/>
      <c r="EQQ5" s="11"/>
      <c r="EQS5" s="6"/>
      <c r="EQV5" s="11"/>
      <c r="EQW5" s="11"/>
      <c r="EQX5" s="11"/>
      <c r="EQY5" s="11"/>
      <c r="EQZ5" s="11"/>
      <c r="ERA5" s="11"/>
      <c r="ERB5" s="11"/>
      <c r="ERC5" s="11"/>
      <c r="ERD5" s="11"/>
      <c r="ERE5" s="11"/>
      <c r="ERF5" s="11"/>
      <c r="ERG5" s="11"/>
      <c r="ERH5" s="11"/>
      <c r="ERI5" s="11"/>
      <c r="ERJ5" s="11"/>
      <c r="ERK5" s="11"/>
      <c r="ERL5" s="11"/>
      <c r="ERM5" s="11"/>
      <c r="ERN5" s="11"/>
      <c r="ERO5" s="11"/>
      <c r="ERP5" s="11"/>
      <c r="ERQ5" s="11"/>
      <c r="ERR5" s="11"/>
      <c r="ERS5" s="11"/>
      <c r="ERT5" s="11"/>
      <c r="ERU5" s="11"/>
      <c r="ERV5" s="11"/>
      <c r="ERW5" s="11"/>
      <c r="ERX5" s="11"/>
      <c r="ERY5" s="11"/>
      <c r="ERZ5" s="11"/>
      <c r="ESA5" s="11"/>
      <c r="ESB5" s="11"/>
      <c r="ESC5" s="11"/>
      <c r="ESD5" s="11"/>
      <c r="ESE5" s="11"/>
      <c r="ESG5" s="6"/>
      <c r="ESJ5" s="11"/>
      <c r="ESK5" s="11"/>
      <c r="ESL5" s="11"/>
      <c r="ESM5" s="11"/>
      <c r="ESN5" s="11"/>
      <c r="ESO5" s="11"/>
      <c r="ESP5" s="11"/>
      <c r="ESQ5" s="11"/>
      <c r="ESR5" s="11"/>
      <c r="ESS5" s="11"/>
      <c r="EST5" s="11"/>
      <c r="ESU5" s="11"/>
      <c r="ESV5" s="11"/>
      <c r="ESW5" s="11"/>
      <c r="ESX5" s="11"/>
      <c r="ESY5" s="11"/>
      <c r="ESZ5" s="11"/>
      <c r="ETA5" s="11"/>
      <c r="ETB5" s="11"/>
      <c r="ETC5" s="11"/>
      <c r="ETD5" s="11"/>
      <c r="ETE5" s="11"/>
      <c r="ETF5" s="11"/>
      <c r="ETG5" s="11"/>
      <c r="ETH5" s="11"/>
      <c r="ETI5" s="11"/>
      <c r="ETJ5" s="11"/>
      <c r="ETK5" s="11"/>
      <c r="ETL5" s="11"/>
      <c r="ETM5" s="11"/>
      <c r="ETN5" s="11"/>
      <c r="ETO5" s="11"/>
      <c r="ETP5" s="11"/>
      <c r="ETQ5" s="11"/>
      <c r="ETR5" s="11"/>
      <c r="ETS5" s="11"/>
      <c r="ETU5" s="6"/>
      <c r="ETX5" s="11"/>
      <c r="ETY5" s="11"/>
      <c r="ETZ5" s="11"/>
      <c r="EUA5" s="11"/>
      <c r="EUB5" s="11"/>
      <c r="EUC5" s="11"/>
      <c r="EUD5" s="11"/>
      <c r="EUE5" s="11"/>
      <c r="EUF5" s="11"/>
      <c r="EUG5" s="11"/>
      <c r="EUH5" s="11"/>
      <c r="EUI5" s="11"/>
      <c r="EUJ5" s="11"/>
      <c r="EUK5" s="11"/>
      <c r="EUL5" s="11"/>
      <c r="EUM5" s="11"/>
      <c r="EUN5" s="11"/>
      <c r="EUO5" s="11"/>
      <c r="EUP5" s="11"/>
      <c r="EUQ5" s="11"/>
      <c r="EUR5" s="11"/>
      <c r="EUS5" s="11"/>
      <c r="EUT5" s="11"/>
      <c r="EUU5" s="11"/>
      <c r="EUV5" s="11"/>
      <c r="EUW5" s="11"/>
      <c r="EUX5" s="11"/>
      <c r="EUY5" s="11"/>
      <c r="EUZ5" s="11"/>
      <c r="EVA5" s="11"/>
      <c r="EVB5" s="11"/>
      <c r="EVC5" s="11"/>
      <c r="EVD5" s="11"/>
      <c r="EVE5" s="11"/>
      <c r="EVF5" s="11"/>
      <c r="EVG5" s="11"/>
      <c r="EVI5" s="6"/>
      <c r="EVL5" s="11"/>
      <c r="EVM5" s="11"/>
      <c r="EVN5" s="11"/>
      <c r="EVO5" s="11"/>
      <c r="EVP5" s="11"/>
      <c r="EVQ5" s="11"/>
      <c r="EVR5" s="11"/>
      <c r="EVS5" s="11"/>
      <c r="EVT5" s="11"/>
      <c r="EVU5" s="11"/>
      <c r="EVV5" s="11"/>
      <c r="EVW5" s="11"/>
      <c r="EVX5" s="11"/>
      <c r="EVY5" s="11"/>
      <c r="EVZ5" s="11"/>
      <c r="EWA5" s="11"/>
      <c r="EWB5" s="11"/>
      <c r="EWC5" s="11"/>
      <c r="EWD5" s="11"/>
      <c r="EWE5" s="11"/>
      <c r="EWF5" s="11"/>
      <c r="EWG5" s="11"/>
      <c r="EWH5" s="11"/>
      <c r="EWI5" s="11"/>
      <c r="EWJ5" s="11"/>
      <c r="EWK5" s="11"/>
      <c r="EWL5" s="11"/>
      <c r="EWM5" s="11"/>
      <c r="EWN5" s="11"/>
      <c r="EWO5" s="11"/>
      <c r="EWP5" s="11"/>
      <c r="EWQ5" s="11"/>
      <c r="EWR5" s="11"/>
      <c r="EWS5" s="11"/>
      <c r="EWT5" s="11"/>
      <c r="EWU5" s="11"/>
      <c r="EWW5" s="6"/>
      <c r="EWZ5" s="11"/>
      <c r="EXA5" s="11"/>
      <c r="EXB5" s="11"/>
      <c r="EXC5" s="11"/>
      <c r="EXD5" s="11"/>
      <c r="EXE5" s="11"/>
      <c r="EXF5" s="11"/>
      <c r="EXG5" s="11"/>
      <c r="EXH5" s="11"/>
      <c r="EXI5" s="11"/>
      <c r="EXJ5" s="11"/>
      <c r="EXK5" s="11"/>
      <c r="EXL5" s="11"/>
      <c r="EXM5" s="11"/>
      <c r="EXN5" s="11"/>
      <c r="EXO5" s="11"/>
      <c r="EXP5" s="11"/>
      <c r="EXQ5" s="11"/>
      <c r="EXR5" s="11"/>
      <c r="EXS5" s="11"/>
      <c r="EXT5" s="11"/>
      <c r="EXU5" s="11"/>
      <c r="EXV5" s="11"/>
      <c r="EXW5" s="11"/>
      <c r="EXX5" s="11"/>
      <c r="EXY5" s="11"/>
      <c r="EXZ5" s="11"/>
      <c r="EYA5" s="11"/>
      <c r="EYB5" s="11"/>
      <c r="EYC5" s="11"/>
      <c r="EYD5" s="11"/>
      <c r="EYE5" s="11"/>
      <c r="EYF5" s="11"/>
      <c r="EYG5" s="11"/>
      <c r="EYH5" s="11"/>
      <c r="EYI5" s="11"/>
      <c r="EYK5" s="6"/>
      <c r="EYN5" s="11"/>
      <c r="EYO5" s="11"/>
      <c r="EYP5" s="11"/>
      <c r="EYQ5" s="11"/>
      <c r="EYR5" s="11"/>
      <c r="EYS5" s="11"/>
      <c r="EYT5" s="11"/>
      <c r="EYU5" s="11"/>
      <c r="EYV5" s="11"/>
      <c r="EYW5" s="11"/>
      <c r="EYX5" s="11"/>
      <c r="EYY5" s="11"/>
      <c r="EYZ5" s="11"/>
      <c r="EZA5" s="11"/>
      <c r="EZB5" s="11"/>
      <c r="EZC5" s="11"/>
      <c r="EZD5" s="11"/>
      <c r="EZE5" s="11"/>
      <c r="EZF5" s="11"/>
      <c r="EZG5" s="11"/>
      <c r="EZH5" s="11"/>
      <c r="EZI5" s="11"/>
      <c r="EZJ5" s="11"/>
      <c r="EZK5" s="11"/>
      <c r="EZL5" s="11"/>
      <c r="EZM5" s="11"/>
      <c r="EZN5" s="11"/>
      <c r="EZO5" s="11"/>
      <c r="EZP5" s="11"/>
      <c r="EZQ5" s="11"/>
      <c r="EZR5" s="11"/>
      <c r="EZS5" s="11"/>
      <c r="EZT5" s="11"/>
      <c r="EZU5" s="11"/>
      <c r="EZV5" s="11"/>
      <c r="EZW5" s="11"/>
      <c r="EZY5" s="6"/>
      <c r="FAB5" s="11"/>
      <c r="FAC5" s="11"/>
      <c r="FAD5" s="11"/>
      <c r="FAE5" s="11"/>
      <c r="FAF5" s="11"/>
      <c r="FAG5" s="11"/>
      <c r="FAH5" s="11"/>
      <c r="FAI5" s="11"/>
      <c r="FAJ5" s="11"/>
      <c r="FAK5" s="11"/>
      <c r="FAL5" s="11"/>
      <c r="FAM5" s="11"/>
      <c r="FAN5" s="11"/>
      <c r="FAO5" s="11"/>
      <c r="FAP5" s="11"/>
      <c r="FAQ5" s="11"/>
      <c r="FAR5" s="11"/>
      <c r="FAS5" s="11"/>
      <c r="FAT5" s="11"/>
      <c r="FAU5" s="11"/>
      <c r="FAV5" s="11"/>
      <c r="FAW5" s="11"/>
      <c r="FAX5" s="11"/>
      <c r="FAY5" s="11"/>
      <c r="FAZ5" s="11"/>
      <c r="FBA5" s="11"/>
      <c r="FBB5" s="11"/>
      <c r="FBC5" s="11"/>
      <c r="FBD5" s="11"/>
      <c r="FBE5" s="11"/>
      <c r="FBF5" s="11"/>
      <c r="FBG5" s="11"/>
      <c r="FBH5" s="11"/>
      <c r="FBI5" s="11"/>
      <c r="FBJ5" s="11"/>
      <c r="FBK5" s="11"/>
      <c r="FBM5" s="6"/>
      <c r="FBP5" s="11"/>
      <c r="FBQ5" s="11"/>
      <c r="FBR5" s="11"/>
      <c r="FBS5" s="11"/>
      <c r="FBT5" s="11"/>
      <c r="FBU5" s="11"/>
      <c r="FBV5" s="11"/>
      <c r="FBW5" s="11"/>
      <c r="FBX5" s="11"/>
      <c r="FBY5" s="11"/>
      <c r="FBZ5" s="11"/>
      <c r="FCA5" s="11"/>
      <c r="FCB5" s="11"/>
      <c r="FCC5" s="11"/>
      <c r="FCD5" s="11"/>
      <c r="FCE5" s="11"/>
      <c r="FCF5" s="11"/>
      <c r="FCG5" s="11"/>
      <c r="FCH5" s="11"/>
      <c r="FCI5" s="11"/>
      <c r="FCJ5" s="11"/>
      <c r="FCK5" s="11"/>
      <c r="FCL5" s="11"/>
      <c r="FCM5" s="11"/>
      <c r="FCN5" s="11"/>
      <c r="FCO5" s="11"/>
      <c r="FCP5" s="11"/>
      <c r="FCQ5" s="11"/>
      <c r="FCR5" s="11"/>
      <c r="FCS5" s="11"/>
      <c r="FCT5" s="11"/>
      <c r="FCU5" s="11"/>
      <c r="FCV5" s="11"/>
      <c r="FCW5" s="11"/>
      <c r="FCX5" s="11"/>
      <c r="FCY5" s="11"/>
      <c r="FDA5" s="6"/>
      <c r="FDD5" s="11"/>
      <c r="FDE5" s="11"/>
      <c r="FDF5" s="11"/>
      <c r="FDG5" s="11"/>
      <c r="FDH5" s="11"/>
      <c r="FDI5" s="11"/>
      <c r="FDJ5" s="11"/>
      <c r="FDK5" s="11"/>
      <c r="FDL5" s="11"/>
      <c r="FDM5" s="11"/>
      <c r="FDN5" s="11"/>
      <c r="FDO5" s="11"/>
      <c r="FDP5" s="11"/>
      <c r="FDQ5" s="11"/>
      <c r="FDR5" s="11"/>
      <c r="FDS5" s="11"/>
      <c r="FDT5" s="11"/>
      <c r="FDU5" s="11"/>
      <c r="FDV5" s="11"/>
      <c r="FDW5" s="11"/>
      <c r="FDX5" s="11"/>
      <c r="FDY5" s="11"/>
      <c r="FDZ5" s="11"/>
      <c r="FEA5" s="11"/>
      <c r="FEB5" s="11"/>
      <c r="FEC5" s="11"/>
      <c r="FED5" s="11"/>
      <c r="FEE5" s="11"/>
      <c r="FEF5" s="11"/>
      <c r="FEG5" s="11"/>
      <c r="FEH5" s="11"/>
      <c r="FEI5" s="11"/>
      <c r="FEJ5" s="11"/>
      <c r="FEK5" s="11"/>
      <c r="FEL5" s="11"/>
      <c r="FEM5" s="11"/>
      <c r="FEO5" s="6"/>
      <c r="FER5" s="11"/>
      <c r="FES5" s="11"/>
      <c r="FET5" s="11"/>
      <c r="FEU5" s="11"/>
      <c r="FEV5" s="11"/>
      <c r="FEW5" s="11"/>
      <c r="FEX5" s="11"/>
      <c r="FEY5" s="11"/>
      <c r="FEZ5" s="11"/>
      <c r="FFA5" s="11"/>
      <c r="FFB5" s="11"/>
      <c r="FFC5" s="11"/>
      <c r="FFD5" s="11"/>
      <c r="FFE5" s="11"/>
      <c r="FFF5" s="11"/>
      <c r="FFG5" s="11"/>
      <c r="FFH5" s="11"/>
      <c r="FFI5" s="11"/>
      <c r="FFJ5" s="11"/>
      <c r="FFK5" s="11"/>
      <c r="FFL5" s="11"/>
      <c r="FFM5" s="11"/>
      <c r="FFN5" s="11"/>
      <c r="FFO5" s="11"/>
      <c r="FFP5" s="11"/>
      <c r="FFQ5" s="11"/>
      <c r="FFR5" s="11"/>
      <c r="FFS5" s="11"/>
      <c r="FFT5" s="11"/>
      <c r="FFU5" s="11"/>
      <c r="FFV5" s="11"/>
      <c r="FFW5" s="11"/>
      <c r="FFX5" s="11"/>
      <c r="FFY5" s="11"/>
      <c r="FFZ5" s="11"/>
      <c r="FGA5" s="11"/>
      <c r="FGC5" s="6"/>
      <c r="FGF5" s="11"/>
      <c r="FGG5" s="11"/>
      <c r="FGH5" s="11"/>
      <c r="FGI5" s="11"/>
      <c r="FGJ5" s="11"/>
      <c r="FGK5" s="11"/>
      <c r="FGL5" s="11"/>
      <c r="FGM5" s="11"/>
      <c r="FGN5" s="11"/>
      <c r="FGO5" s="11"/>
      <c r="FGP5" s="11"/>
      <c r="FGQ5" s="11"/>
      <c r="FGR5" s="11"/>
      <c r="FGS5" s="11"/>
      <c r="FGT5" s="11"/>
      <c r="FGU5" s="11"/>
      <c r="FGV5" s="11"/>
      <c r="FGW5" s="11"/>
      <c r="FGX5" s="11"/>
      <c r="FGY5" s="11"/>
      <c r="FGZ5" s="11"/>
      <c r="FHA5" s="11"/>
      <c r="FHB5" s="11"/>
      <c r="FHC5" s="11"/>
      <c r="FHD5" s="11"/>
      <c r="FHE5" s="11"/>
      <c r="FHF5" s="11"/>
      <c r="FHG5" s="11"/>
      <c r="FHH5" s="11"/>
      <c r="FHI5" s="11"/>
      <c r="FHJ5" s="11"/>
      <c r="FHK5" s="11"/>
      <c r="FHL5" s="11"/>
      <c r="FHM5" s="11"/>
      <c r="FHN5" s="11"/>
      <c r="FHO5" s="11"/>
      <c r="FHQ5" s="6"/>
      <c r="FHT5" s="11"/>
      <c r="FHU5" s="11"/>
      <c r="FHV5" s="11"/>
      <c r="FHW5" s="11"/>
      <c r="FHX5" s="11"/>
      <c r="FHY5" s="11"/>
      <c r="FHZ5" s="11"/>
      <c r="FIA5" s="11"/>
      <c r="FIB5" s="11"/>
      <c r="FIC5" s="11"/>
      <c r="FID5" s="11"/>
      <c r="FIE5" s="11"/>
      <c r="FIF5" s="11"/>
      <c r="FIG5" s="11"/>
      <c r="FIH5" s="11"/>
      <c r="FII5" s="11"/>
      <c r="FIJ5" s="11"/>
      <c r="FIK5" s="11"/>
      <c r="FIL5" s="11"/>
      <c r="FIM5" s="11"/>
      <c r="FIN5" s="11"/>
      <c r="FIO5" s="11"/>
      <c r="FIP5" s="11"/>
      <c r="FIQ5" s="11"/>
      <c r="FIR5" s="11"/>
      <c r="FIS5" s="11"/>
      <c r="FIT5" s="11"/>
      <c r="FIU5" s="11"/>
      <c r="FIV5" s="11"/>
      <c r="FIW5" s="11"/>
      <c r="FIX5" s="11"/>
      <c r="FIY5" s="11"/>
      <c r="FIZ5" s="11"/>
      <c r="FJA5" s="11"/>
      <c r="FJB5" s="11"/>
      <c r="FJC5" s="11"/>
      <c r="FJE5" s="6"/>
      <c r="FJH5" s="11"/>
      <c r="FJI5" s="11"/>
      <c r="FJJ5" s="11"/>
      <c r="FJK5" s="11"/>
      <c r="FJL5" s="11"/>
      <c r="FJM5" s="11"/>
      <c r="FJN5" s="11"/>
      <c r="FJO5" s="11"/>
      <c r="FJP5" s="11"/>
      <c r="FJQ5" s="11"/>
      <c r="FJR5" s="11"/>
      <c r="FJS5" s="11"/>
      <c r="FJT5" s="11"/>
      <c r="FJU5" s="11"/>
      <c r="FJV5" s="11"/>
      <c r="FJW5" s="11"/>
      <c r="FJX5" s="11"/>
      <c r="FJY5" s="11"/>
      <c r="FJZ5" s="11"/>
      <c r="FKA5" s="11"/>
      <c r="FKB5" s="11"/>
      <c r="FKC5" s="11"/>
      <c r="FKD5" s="11"/>
      <c r="FKE5" s="11"/>
      <c r="FKF5" s="11"/>
      <c r="FKG5" s="11"/>
      <c r="FKH5" s="11"/>
      <c r="FKI5" s="11"/>
      <c r="FKJ5" s="11"/>
      <c r="FKK5" s="11"/>
      <c r="FKL5" s="11"/>
      <c r="FKM5" s="11"/>
      <c r="FKN5" s="11"/>
      <c r="FKO5" s="11"/>
      <c r="FKP5" s="11"/>
      <c r="FKQ5" s="11"/>
      <c r="FKS5" s="6"/>
      <c r="FKV5" s="11"/>
      <c r="FKW5" s="11"/>
      <c r="FKX5" s="11"/>
      <c r="FKY5" s="11"/>
      <c r="FKZ5" s="11"/>
      <c r="FLA5" s="11"/>
      <c r="FLB5" s="11"/>
      <c r="FLC5" s="11"/>
      <c r="FLD5" s="11"/>
      <c r="FLE5" s="11"/>
      <c r="FLF5" s="11"/>
      <c r="FLG5" s="11"/>
      <c r="FLH5" s="11"/>
      <c r="FLI5" s="11"/>
      <c r="FLJ5" s="11"/>
      <c r="FLK5" s="11"/>
      <c r="FLL5" s="11"/>
      <c r="FLM5" s="11"/>
      <c r="FLN5" s="11"/>
      <c r="FLO5" s="11"/>
      <c r="FLP5" s="11"/>
      <c r="FLQ5" s="11"/>
      <c r="FLR5" s="11"/>
      <c r="FLS5" s="11"/>
      <c r="FLT5" s="11"/>
      <c r="FLU5" s="11"/>
      <c r="FLV5" s="11"/>
      <c r="FLW5" s="11"/>
      <c r="FLX5" s="11"/>
      <c r="FLY5" s="11"/>
      <c r="FLZ5" s="11"/>
      <c r="FMA5" s="11"/>
      <c r="FMB5" s="11"/>
      <c r="FMC5" s="11"/>
      <c r="FMD5" s="11"/>
      <c r="FME5" s="11"/>
      <c r="FMG5" s="6"/>
      <c r="FMJ5" s="11"/>
      <c r="FMK5" s="11"/>
      <c r="FML5" s="11"/>
      <c r="FMM5" s="11"/>
      <c r="FMN5" s="11"/>
      <c r="FMO5" s="11"/>
      <c r="FMP5" s="11"/>
      <c r="FMQ5" s="11"/>
      <c r="FMR5" s="11"/>
      <c r="FMS5" s="11"/>
      <c r="FMT5" s="11"/>
      <c r="FMU5" s="11"/>
      <c r="FMV5" s="11"/>
      <c r="FMW5" s="11"/>
      <c r="FMX5" s="11"/>
      <c r="FMY5" s="11"/>
      <c r="FMZ5" s="11"/>
      <c r="FNA5" s="11"/>
      <c r="FNB5" s="11"/>
      <c r="FNC5" s="11"/>
      <c r="FND5" s="11"/>
      <c r="FNE5" s="11"/>
      <c r="FNF5" s="11"/>
      <c r="FNG5" s="11"/>
      <c r="FNH5" s="11"/>
      <c r="FNI5" s="11"/>
      <c r="FNJ5" s="11"/>
      <c r="FNK5" s="11"/>
      <c r="FNL5" s="11"/>
      <c r="FNM5" s="11"/>
      <c r="FNN5" s="11"/>
      <c r="FNO5" s="11"/>
      <c r="FNP5" s="11"/>
      <c r="FNQ5" s="11"/>
      <c r="FNR5" s="11"/>
      <c r="FNS5" s="11"/>
      <c r="FNU5" s="6"/>
      <c r="FNX5" s="11"/>
      <c r="FNY5" s="11"/>
      <c r="FNZ5" s="11"/>
      <c r="FOA5" s="11"/>
      <c r="FOB5" s="11"/>
      <c r="FOC5" s="11"/>
      <c r="FOD5" s="11"/>
      <c r="FOE5" s="11"/>
      <c r="FOF5" s="11"/>
      <c r="FOG5" s="11"/>
      <c r="FOH5" s="11"/>
      <c r="FOI5" s="11"/>
      <c r="FOJ5" s="11"/>
      <c r="FOK5" s="11"/>
      <c r="FOL5" s="11"/>
      <c r="FOM5" s="11"/>
      <c r="FON5" s="11"/>
      <c r="FOO5" s="11"/>
      <c r="FOP5" s="11"/>
      <c r="FOQ5" s="11"/>
      <c r="FOR5" s="11"/>
      <c r="FOS5" s="11"/>
      <c r="FOT5" s="11"/>
      <c r="FOU5" s="11"/>
      <c r="FOV5" s="11"/>
      <c r="FOW5" s="11"/>
      <c r="FOX5" s="11"/>
      <c r="FOY5" s="11"/>
      <c r="FOZ5" s="11"/>
      <c r="FPA5" s="11"/>
      <c r="FPB5" s="11"/>
      <c r="FPC5" s="11"/>
      <c r="FPD5" s="11"/>
      <c r="FPE5" s="11"/>
      <c r="FPF5" s="11"/>
      <c r="FPG5" s="11"/>
      <c r="FPI5" s="6"/>
      <c r="FPL5" s="11"/>
      <c r="FPM5" s="11"/>
      <c r="FPN5" s="11"/>
      <c r="FPO5" s="11"/>
      <c r="FPP5" s="11"/>
      <c r="FPQ5" s="11"/>
      <c r="FPR5" s="11"/>
      <c r="FPS5" s="11"/>
      <c r="FPT5" s="11"/>
      <c r="FPU5" s="11"/>
      <c r="FPV5" s="11"/>
      <c r="FPW5" s="11"/>
      <c r="FPX5" s="11"/>
      <c r="FPY5" s="11"/>
      <c r="FPZ5" s="11"/>
      <c r="FQA5" s="11"/>
      <c r="FQB5" s="11"/>
      <c r="FQC5" s="11"/>
      <c r="FQD5" s="11"/>
      <c r="FQE5" s="11"/>
      <c r="FQF5" s="11"/>
      <c r="FQG5" s="11"/>
      <c r="FQH5" s="11"/>
      <c r="FQI5" s="11"/>
      <c r="FQJ5" s="11"/>
      <c r="FQK5" s="11"/>
      <c r="FQL5" s="11"/>
      <c r="FQM5" s="11"/>
      <c r="FQN5" s="11"/>
      <c r="FQO5" s="11"/>
      <c r="FQP5" s="11"/>
      <c r="FQQ5" s="11"/>
      <c r="FQR5" s="11"/>
      <c r="FQS5" s="11"/>
      <c r="FQT5" s="11"/>
      <c r="FQU5" s="11"/>
      <c r="FQW5" s="6"/>
      <c r="FQZ5" s="11"/>
      <c r="FRA5" s="11"/>
      <c r="FRB5" s="11"/>
      <c r="FRC5" s="11"/>
      <c r="FRD5" s="11"/>
      <c r="FRE5" s="11"/>
      <c r="FRF5" s="11"/>
      <c r="FRG5" s="11"/>
      <c r="FRH5" s="11"/>
      <c r="FRI5" s="11"/>
      <c r="FRJ5" s="11"/>
      <c r="FRK5" s="11"/>
      <c r="FRL5" s="11"/>
      <c r="FRM5" s="11"/>
      <c r="FRN5" s="11"/>
      <c r="FRO5" s="11"/>
      <c r="FRP5" s="11"/>
      <c r="FRQ5" s="11"/>
      <c r="FRR5" s="11"/>
      <c r="FRS5" s="11"/>
      <c r="FRT5" s="11"/>
      <c r="FRU5" s="11"/>
      <c r="FRV5" s="11"/>
      <c r="FRW5" s="11"/>
      <c r="FRX5" s="11"/>
      <c r="FRY5" s="11"/>
      <c r="FRZ5" s="11"/>
      <c r="FSA5" s="11"/>
      <c r="FSB5" s="11"/>
      <c r="FSC5" s="11"/>
      <c r="FSD5" s="11"/>
      <c r="FSE5" s="11"/>
      <c r="FSF5" s="11"/>
      <c r="FSG5" s="11"/>
      <c r="FSH5" s="11"/>
      <c r="FSI5" s="11"/>
      <c r="FSK5" s="6"/>
      <c r="FSN5" s="11"/>
      <c r="FSO5" s="11"/>
      <c r="FSP5" s="11"/>
      <c r="FSQ5" s="11"/>
      <c r="FSR5" s="11"/>
      <c r="FSS5" s="11"/>
      <c r="FST5" s="11"/>
      <c r="FSU5" s="11"/>
      <c r="FSV5" s="11"/>
      <c r="FSW5" s="11"/>
      <c r="FSX5" s="11"/>
      <c r="FSY5" s="11"/>
      <c r="FSZ5" s="11"/>
      <c r="FTA5" s="11"/>
      <c r="FTB5" s="11"/>
      <c r="FTC5" s="11"/>
      <c r="FTD5" s="11"/>
      <c r="FTE5" s="11"/>
      <c r="FTF5" s="11"/>
      <c r="FTG5" s="11"/>
      <c r="FTH5" s="11"/>
      <c r="FTI5" s="11"/>
      <c r="FTJ5" s="11"/>
      <c r="FTK5" s="11"/>
      <c r="FTL5" s="11"/>
      <c r="FTM5" s="11"/>
      <c r="FTN5" s="11"/>
      <c r="FTO5" s="11"/>
      <c r="FTP5" s="11"/>
      <c r="FTQ5" s="11"/>
      <c r="FTR5" s="11"/>
      <c r="FTS5" s="11"/>
      <c r="FTT5" s="11"/>
      <c r="FTU5" s="11"/>
      <c r="FTV5" s="11"/>
      <c r="FTW5" s="11"/>
      <c r="FTY5" s="6"/>
      <c r="FUB5" s="11"/>
      <c r="FUC5" s="11"/>
      <c r="FUD5" s="11"/>
      <c r="FUE5" s="11"/>
      <c r="FUF5" s="11"/>
      <c r="FUG5" s="11"/>
      <c r="FUH5" s="11"/>
      <c r="FUI5" s="11"/>
      <c r="FUJ5" s="11"/>
      <c r="FUK5" s="11"/>
      <c r="FUL5" s="11"/>
      <c r="FUM5" s="11"/>
      <c r="FUN5" s="11"/>
      <c r="FUO5" s="11"/>
      <c r="FUP5" s="11"/>
      <c r="FUQ5" s="11"/>
      <c r="FUR5" s="11"/>
      <c r="FUS5" s="11"/>
      <c r="FUT5" s="11"/>
      <c r="FUU5" s="11"/>
      <c r="FUV5" s="11"/>
      <c r="FUW5" s="11"/>
      <c r="FUX5" s="11"/>
      <c r="FUY5" s="11"/>
      <c r="FUZ5" s="11"/>
      <c r="FVA5" s="11"/>
      <c r="FVB5" s="11"/>
      <c r="FVC5" s="11"/>
      <c r="FVD5" s="11"/>
      <c r="FVE5" s="11"/>
      <c r="FVF5" s="11"/>
      <c r="FVG5" s="11"/>
      <c r="FVH5" s="11"/>
      <c r="FVI5" s="11"/>
      <c r="FVJ5" s="11"/>
      <c r="FVK5" s="11"/>
      <c r="FVM5" s="6"/>
      <c r="FVP5" s="11"/>
      <c r="FVQ5" s="11"/>
      <c r="FVR5" s="11"/>
      <c r="FVS5" s="11"/>
      <c r="FVT5" s="11"/>
      <c r="FVU5" s="11"/>
      <c r="FVV5" s="11"/>
      <c r="FVW5" s="11"/>
      <c r="FVX5" s="11"/>
      <c r="FVY5" s="11"/>
      <c r="FVZ5" s="11"/>
      <c r="FWA5" s="11"/>
      <c r="FWB5" s="11"/>
      <c r="FWC5" s="11"/>
      <c r="FWD5" s="11"/>
      <c r="FWE5" s="11"/>
      <c r="FWF5" s="11"/>
      <c r="FWG5" s="11"/>
      <c r="FWH5" s="11"/>
      <c r="FWI5" s="11"/>
      <c r="FWJ5" s="11"/>
      <c r="FWK5" s="11"/>
      <c r="FWL5" s="11"/>
      <c r="FWM5" s="11"/>
      <c r="FWN5" s="11"/>
      <c r="FWO5" s="11"/>
      <c r="FWP5" s="11"/>
      <c r="FWQ5" s="11"/>
      <c r="FWR5" s="11"/>
      <c r="FWS5" s="11"/>
      <c r="FWT5" s="11"/>
      <c r="FWU5" s="11"/>
      <c r="FWV5" s="11"/>
      <c r="FWW5" s="11"/>
      <c r="FWX5" s="11"/>
      <c r="FWY5" s="11"/>
      <c r="FXA5" s="6"/>
      <c r="FXD5" s="11"/>
      <c r="FXE5" s="11"/>
      <c r="FXF5" s="11"/>
      <c r="FXG5" s="11"/>
      <c r="FXH5" s="11"/>
      <c r="FXI5" s="11"/>
      <c r="FXJ5" s="11"/>
      <c r="FXK5" s="11"/>
      <c r="FXL5" s="11"/>
      <c r="FXM5" s="11"/>
      <c r="FXN5" s="11"/>
      <c r="FXO5" s="11"/>
      <c r="FXP5" s="11"/>
      <c r="FXQ5" s="11"/>
      <c r="FXR5" s="11"/>
      <c r="FXS5" s="11"/>
      <c r="FXT5" s="11"/>
      <c r="FXU5" s="11"/>
      <c r="FXV5" s="11"/>
      <c r="FXW5" s="11"/>
      <c r="FXX5" s="11"/>
      <c r="FXY5" s="11"/>
      <c r="FXZ5" s="11"/>
      <c r="FYA5" s="11"/>
      <c r="FYB5" s="11"/>
      <c r="FYC5" s="11"/>
      <c r="FYD5" s="11"/>
      <c r="FYE5" s="11"/>
      <c r="FYF5" s="11"/>
      <c r="FYG5" s="11"/>
      <c r="FYH5" s="11"/>
      <c r="FYI5" s="11"/>
      <c r="FYJ5" s="11"/>
      <c r="FYK5" s="11"/>
      <c r="FYL5" s="11"/>
      <c r="FYM5" s="11"/>
      <c r="FYO5" s="6"/>
      <c r="FYR5" s="11"/>
      <c r="FYS5" s="11"/>
      <c r="FYT5" s="11"/>
      <c r="FYU5" s="11"/>
      <c r="FYV5" s="11"/>
      <c r="FYW5" s="11"/>
      <c r="FYX5" s="11"/>
      <c r="FYY5" s="11"/>
      <c r="FYZ5" s="11"/>
      <c r="FZA5" s="11"/>
      <c r="FZB5" s="11"/>
      <c r="FZC5" s="11"/>
      <c r="FZD5" s="11"/>
      <c r="FZE5" s="11"/>
      <c r="FZF5" s="11"/>
      <c r="FZG5" s="11"/>
      <c r="FZH5" s="11"/>
      <c r="FZI5" s="11"/>
      <c r="FZJ5" s="11"/>
      <c r="FZK5" s="11"/>
      <c r="FZL5" s="11"/>
      <c r="FZM5" s="11"/>
      <c r="FZN5" s="11"/>
      <c r="FZO5" s="11"/>
      <c r="FZP5" s="11"/>
      <c r="FZQ5" s="11"/>
      <c r="FZR5" s="11"/>
      <c r="FZS5" s="11"/>
      <c r="FZT5" s="11"/>
      <c r="FZU5" s="11"/>
      <c r="FZV5" s="11"/>
      <c r="FZW5" s="11"/>
      <c r="FZX5" s="11"/>
      <c r="FZY5" s="11"/>
      <c r="FZZ5" s="11"/>
      <c r="GAA5" s="11"/>
      <c r="GAC5" s="6"/>
      <c r="GAF5" s="11"/>
      <c r="GAG5" s="11"/>
      <c r="GAH5" s="11"/>
      <c r="GAI5" s="11"/>
      <c r="GAJ5" s="11"/>
      <c r="GAK5" s="11"/>
      <c r="GAL5" s="11"/>
      <c r="GAM5" s="11"/>
      <c r="GAN5" s="11"/>
      <c r="GAO5" s="11"/>
      <c r="GAP5" s="11"/>
      <c r="GAQ5" s="11"/>
      <c r="GAR5" s="11"/>
      <c r="GAS5" s="11"/>
      <c r="GAT5" s="11"/>
      <c r="GAU5" s="11"/>
      <c r="GAV5" s="11"/>
      <c r="GAW5" s="11"/>
      <c r="GAX5" s="11"/>
      <c r="GAY5" s="11"/>
      <c r="GAZ5" s="11"/>
      <c r="GBA5" s="11"/>
      <c r="GBB5" s="11"/>
      <c r="GBC5" s="11"/>
      <c r="GBD5" s="11"/>
      <c r="GBE5" s="11"/>
      <c r="GBF5" s="11"/>
      <c r="GBG5" s="11"/>
      <c r="GBH5" s="11"/>
      <c r="GBI5" s="11"/>
      <c r="GBJ5" s="11"/>
      <c r="GBK5" s="11"/>
      <c r="GBL5" s="11"/>
      <c r="GBM5" s="11"/>
      <c r="GBN5" s="11"/>
      <c r="GBO5" s="11"/>
      <c r="GBQ5" s="6"/>
      <c r="GBT5" s="11"/>
      <c r="GBU5" s="11"/>
      <c r="GBV5" s="11"/>
      <c r="GBW5" s="11"/>
      <c r="GBX5" s="11"/>
      <c r="GBY5" s="11"/>
      <c r="GBZ5" s="11"/>
      <c r="GCA5" s="11"/>
      <c r="GCB5" s="11"/>
      <c r="GCC5" s="11"/>
      <c r="GCD5" s="11"/>
      <c r="GCE5" s="11"/>
      <c r="GCF5" s="11"/>
      <c r="GCG5" s="11"/>
      <c r="GCH5" s="11"/>
      <c r="GCI5" s="11"/>
      <c r="GCJ5" s="11"/>
      <c r="GCK5" s="11"/>
      <c r="GCL5" s="11"/>
      <c r="GCM5" s="11"/>
      <c r="GCN5" s="11"/>
      <c r="GCO5" s="11"/>
      <c r="GCP5" s="11"/>
      <c r="GCQ5" s="11"/>
      <c r="GCR5" s="11"/>
      <c r="GCS5" s="11"/>
      <c r="GCT5" s="11"/>
      <c r="GCU5" s="11"/>
      <c r="GCV5" s="11"/>
      <c r="GCW5" s="11"/>
      <c r="GCX5" s="11"/>
      <c r="GCY5" s="11"/>
      <c r="GCZ5" s="11"/>
      <c r="GDA5" s="11"/>
      <c r="GDB5" s="11"/>
      <c r="GDC5" s="11"/>
      <c r="GDE5" s="6"/>
      <c r="GDH5" s="11"/>
      <c r="GDI5" s="11"/>
      <c r="GDJ5" s="11"/>
      <c r="GDK5" s="11"/>
      <c r="GDL5" s="11"/>
      <c r="GDM5" s="11"/>
      <c r="GDN5" s="11"/>
      <c r="GDO5" s="11"/>
      <c r="GDP5" s="11"/>
      <c r="GDQ5" s="11"/>
      <c r="GDR5" s="11"/>
      <c r="GDS5" s="11"/>
      <c r="GDT5" s="11"/>
      <c r="GDU5" s="11"/>
      <c r="GDV5" s="11"/>
      <c r="GDW5" s="11"/>
      <c r="GDX5" s="11"/>
      <c r="GDY5" s="11"/>
      <c r="GDZ5" s="11"/>
      <c r="GEA5" s="11"/>
      <c r="GEB5" s="11"/>
      <c r="GEC5" s="11"/>
      <c r="GED5" s="11"/>
      <c r="GEE5" s="11"/>
      <c r="GEF5" s="11"/>
      <c r="GEG5" s="11"/>
      <c r="GEH5" s="11"/>
      <c r="GEI5" s="11"/>
      <c r="GEJ5" s="11"/>
      <c r="GEK5" s="11"/>
      <c r="GEL5" s="11"/>
      <c r="GEM5" s="11"/>
      <c r="GEN5" s="11"/>
      <c r="GEO5" s="11"/>
      <c r="GEP5" s="11"/>
      <c r="GEQ5" s="11"/>
      <c r="GES5" s="6"/>
      <c r="GEV5" s="11"/>
      <c r="GEW5" s="11"/>
      <c r="GEX5" s="11"/>
      <c r="GEY5" s="11"/>
      <c r="GEZ5" s="11"/>
      <c r="GFA5" s="11"/>
      <c r="GFB5" s="11"/>
      <c r="GFC5" s="11"/>
      <c r="GFD5" s="11"/>
      <c r="GFE5" s="11"/>
      <c r="GFF5" s="11"/>
      <c r="GFG5" s="11"/>
      <c r="GFH5" s="11"/>
      <c r="GFI5" s="11"/>
      <c r="GFJ5" s="11"/>
      <c r="GFK5" s="11"/>
      <c r="GFL5" s="11"/>
      <c r="GFM5" s="11"/>
      <c r="GFN5" s="11"/>
      <c r="GFO5" s="11"/>
      <c r="GFP5" s="11"/>
      <c r="GFQ5" s="11"/>
      <c r="GFR5" s="11"/>
      <c r="GFS5" s="11"/>
      <c r="GFT5" s="11"/>
      <c r="GFU5" s="11"/>
      <c r="GFV5" s="11"/>
      <c r="GFW5" s="11"/>
      <c r="GFX5" s="11"/>
      <c r="GFY5" s="11"/>
      <c r="GFZ5" s="11"/>
      <c r="GGA5" s="11"/>
      <c r="GGB5" s="11"/>
      <c r="GGC5" s="11"/>
      <c r="GGD5" s="11"/>
      <c r="GGE5" s="11"/>
      <c r="GGG5" s="6"/>
      <c r="GGJ5" s="11"/>
      <c r="GGK5" s="11"/>
      <c r="GGL5" s="11"/>
      <c r="GGM5" s="11"/>
      <c r="GGN5" s="11"/>
      <c r="GGO5" s="11"/>
      <c r="GGP5" s="11"/>
      <c r="GGQ5" s="11"/>
      <c r="GGR5" s="11"/>
      <c r="GGS5" s="11"/>
      <c r="GGT5" s="11"/>
      <c r="GGU5" s="11"/>
      <c r="GGV5" s="11"/>
      <c r="GGW5" s="11"/>
      <c r="GGX5" s="11"/>
      <c r="GGY5" s="11"/>
      <c r="GGZ5" s="11"/>
      <c r="GHA5" s="11"/>
      <c r="GHB5" s="11"/>
      <c r="GHC5" s="11"/>
      <c r="GHD5" s="11"/>
      <c r="GHE5" s="11"/>
      <c r="GHF5" s="11"/>
      <c r="GHG5" s="11"/>
      <c r="GHH5" s="11"/>
      <c r="GHI5" s="11"/>
      <c r="GHJ5" s="11"/>
      <c r="GHK5" s="11"/>
      <c r="GHL5" s="11"/>
      <c r="GHM5" s="11"/>
      <c r="GHN5" s="11"/>
      <c r="GHO5" s="11"/>
      <c r="GHP5" s="11"/>
      <c r="GHQ5" s="11"/>
      <c r="GHR5" s="11"/>
      <c r="GHS5" s="11"/>
      <c r="GHU5" s="6"/>
      <c r="GHX5" s="11"/>
      <c r="GHY5" s="11"/>
      <c r="GHZ5" s="11"/>
      <c r="GIA5" s="11"/>
      <c r="GIB5" s="11"/>
      <c r="GIC5" s="11"/>
      <c r="GID5" s="11"/>
      <c r="GIE5" s="11"/>
      <c r="GIF5" s="11"/>
      <c r="GIG5" s="11"/>
      <c r="GIH5" s="11"/>
      <c r="GII5" s="11"/>
      <c r="GIJ5" s="11"/>
      <c r="GIK5" s="11"/>
      <c r="GIL5" s="11"/>
      <c r="GIM5" s="11"/>
      <c r="GIN5" s="11"/>
      <c r="GIO5" s="11"/>
      <c r="GIP5" s="11"/>
      <c r="GIQ5" s="11"/>
      <c r="GIR5" s="11"/>
      <c r="GIS5" s="11"/>
      <c r="GIT5" s="11"/>
      <c r="GIU5" s="11"/>
      <c r="GIV5" s="11"/>
      <c r="GIW5" s="11"/>
      <c r="GIX5" s="11"/>
      <c r="GIY5" s="11"/>
      <c r="GIZ5" s="11"/>
      <c r="GJA5" s="11"/>
      <c r="GJB5" s="11"/>
      <c r="GJC5" s="11"/>
      <c r="GJD5" s="11"/>
      <c r="GJE5" s="11"/>
      <c r="GJF5" s="11"/>
      <c r="GJG5" s="11"/>
      <c r="GJI5" s="6"/>
      <c r="GJL5" s="11"/>
      <c r="GJM5" s="11"/>
      <c r="GJN5" s="11"/>
      <c r="GJO5" s="11"/>
      <c r="GJP5" s="11"/>
      <c r="GJQ5" s="11"/>
      <c r="GJR5" s="11"/>
      <c r="GJS5" s="11"/>
      <c r="GJT5" s="11"/>
      <c r="GJU5" s="11"/>
      <c r="GJV5" s="11"/>
      <c r="GJW5" s="11"/>
      <c r="GJX5" s="11"/>
      <c r="GJY5" s="11"/>
      <c r="GJZ5" s="11"/>
      <c r="GKA5" s="11"/>
      <c r="GKB5" s="11"/>
      <c r="GKC5" s="11"/>
      <c r="GKD5" s="11"/>
      <c r="GKE5" s="11"/>
      <c r="GKF5" s="11"/>
      <c r="GKG5" s="11"/>
      <c r="GKH5" s="11"/>
      <c r="GKI5" s="11"/>
      <c r="GKJ5" s="11"/>
      <c r="GKK5" s="11"/>
      <c r="GKL5" s="11"/>
      <c r="GKM5" s="11"/>
      <c r="GKN5" s="11"/>
      <c r="GKO5" s="11"/>
      <c r="GKP5" s="11"/>
      <c r="GKQ5" s="11"/>
      <c r="GKR5" s="11"/>
      <c r="GKS5" s="11"/>
      <c r="GKT5" s="11"/>
      <c r="GKU5" s="11"/>
      <c r="GKW5" s="6"/>
      <c r="GKZ5" s="11"/>
      <c r="GLA5" s="11"/>
      <c r="GLB5" s="11"/>
      <c r="GLC5" s="11"/>
      <c r="GLD5" s="11"/>
      <c r="GLE5" s="11"/>
      <c r="GLF5" s="11"/>
      <c r="GLG5" s="11"/>
      <c r="GLH5" s="11"/>
      <c r="GLI5" s="11"/>
      <c r="GLJ5" s="11"/>
      <c r="GLK5" s="11"/>
      <c r="GLL5" s="11"/>
      <c r="GLM5" s="11"/>
      <c r="GLN5" s="11"/>
      <c r="GLO5" s="11"/>
      <c r="GLP5" s="11"/>
      <c r="GLQ5" s="11"/>
      <c r="GLR5" s="11"/>
      <c r="GLS5" s="11"/>
      <c r="GLT5" s="11"/>
      <c r="GLU5" s="11"/>
      <c r="GLV5" s="11"/>
      <c r="GLW5" s="11"/>
      <c r="GLX5" s="11"/>
      <c r="GLY5" s="11"/>
      <c r="GLZ5" s="11"/>
      <c r="GMA5" s="11"/>
      <c r="GMB5" s="11"/>
      <c r="GMC5" s="11"/>
      <c r="GMD5" s="11"/>
      <c r="GME5" s="11"/>
      <c r="GMF5" s="11"/>
      <c r="GMG5" s="11"/>
      <c r="GMH5" s="11"/>
      <c r="GMI5" s="11"/>
      <c r="GMK5" s="6"/>
      <c r="GMN5" s="11"/>
      <c r="GMO5" s="11"/>
      <c r="GMP5" s="11"/>
      <c r="GMQ5" s="11"/>
      <c r="GMR5" s="11"/>
      <c r="GMS5" s="11"/>
      <c r="GMT5" s="11"/>
      <c r="GMU5" s="11"/>
      <c r="GMV5" s="11"/>
      <c r="GMW5" s="11"/>
      <c r="GMX5" s="11"/>
      <c r="GMY5" s="11"/>
      <c r="GMZ5" s="11"/>
      <c r="GNA5" s="11"/>
      <c r="GNB5" s="11"/>
      <c r="GNC5" s="11"/>
      <c r="GND5" s="11"/>
      <c r="GNE5" s="11"/>
      <c r="GNF5" s="11"/>
      <c r="GNG5" s="11"/>
      <c r="GNH5" s="11"/>
      <c r="GNI5" s="11"/>
      <c r="GNJ5" s="11"/>
      <c r="GNK5" s="11"/>
      <c r="GNL5" s="11"/>
      <c r="GNM5" s="11"/>
      <c r="GNN5" s="11"/>
      <c r="GNO5" s="11"/>
      <c r="GNP5" s="11"/>
      <c r="GNQ5" s="11"/>
      <c r="GNR5" s="11"/>
      <c r="GNS5" s="11"/>
      <c r="GNT5" s="11"/>
      <c r="GNU5" s="11"/>
      <c r="GNV5" s="11"/>
      <c r="GNW5" s="11"/>
      <c r="GNY5" s="6"/>
      <c r="GOB5" s="11"/>
      <c r="GOC5" s="11"/>
      <c r="GOD5" s="11"/>
      <c r="GOE5" s="11"/>
      <c r="GOF5" s="11"/>
      <c r="GOG5" s="11"/>
      <c r="GOH5" s="11"/>
      <c r="GOI5" s="11"/>
      <c r="GOJ5" s="11"/>
      <c r="GOK5" s="11"/>
      <c r="GOL5" s="11"/>
      <c r="GOM5" s="11"/>
      <c r="GON5" s="11"/>
      <c r="GOO5" s="11"/>
      <c r="GOP5" s="11"/>
      <c r="GOQ5" s="11"/>
      <c r="GOR5" s="11"/>
      <c r="GOS5" s="11"/>
      <c r="GOT5" s="11"/>
      <c r="GOU5" s="11"/>
      <c r="GOV5" s="11"/>
      <c r="GOW5" s="11"/>
      <c r="GOX5" s="11"/>
      <c r="GOY5" s="11"/>
      <c r="GOZ5" s="11"/>
      <c r="GPA5" s="11"/>
      <c r="GPB5" s="11"/>
      <c r="GPC5" s="11"/>
      <c r="GPD5" s="11"/>
      <c r="GPE5" s="11"/>
      <c r="GPF5" s="11"/>
      <c r="GPG5" s="11"/>
      <c r="GPH5" s="11"/>
      <c r="GPI5" s="11"/>
      <c r="GPJ5" s="11"/>
      <c r="GPK5" s="11"/>
      <c r="GPM5" s="6"/>
      <c r="GPP5" s="11"/>
      <c r="GPQ5" s="11"/>
      <c r="GPR5" s="11"/>
      <c r="GPS5" s="11"/>
      <c r="GPT5" s="11"/>
      <c r="GPU5" s="11"/>
      <c r="GPV5" s="11"/>
      <c r="GPW5" s="11"/>
      <c r="GPX5" s="11"/>
      <c r="GPY5" s="11"/>
      <c r="GPZ5" s="11"/>
      <c r="GQA5" s="11"/>
      <c r="GQB5" s="11"/>
      <c r="GQC5" s="11"/>
      <c r="GQD5" s="11"/>
      <c r="GQE5" s="11"/>
      <c r="GQF5" s="11"/>
      <c r="GQG5" s="11"/>
      <c r="GQH5" s="11"/>
      <c r="GQI5" s="11"/>
      <c r="GQJ5" s="11"/>
      <c r="GQK5" s="11"/>
      <c r="GQL5" s="11"/>
      <c r="GQM5" s="11"/>
      <c r="GQN5" s="11"/>
      <c r="GQO5" s="11"/>
      <c r="GQP5" s="11"/>
      <c r="GQQ5" s="11"/>
      <c r="GQR5" s="11"/>
      <c r="GQS5" s="11"/>
      <c r="GQT5" s="11"/>
      <c r="GQU5" s="11"/>
      <c r="GQV5" s="11"/>
      <c r="GQW5" s="11"/>
      <c r="GQX5" s="11"/>
      <c r="GQY5" s="11"/>
      <c r="GRA5" s="6"/>
      <c r="GRD5" s="11"/>
      <c r="GRE5" s="11"/>
      <c r="GRF5" s="11"/>
      <c r="GRG5" s="11"/>
      <c r="GRH5" s="11"/>
      <c r="GRI5" s="11"/>
      <c r="GRJ5" s="11"/>
      <c r="GRK5" s="11"/>
      <c r="GRL5" s="11"/>
      <c r="GRM5" s="11"/>
      <c r="GRN5" s="11"/>
      <c r="GRO5" s="11"/>
      <c r="GRP5" s="11"/>
      <c r="GRQ5" s="11"/>
      <c r="GRR5" s="11"/>
      <c r="GRS5" s="11"/>
      <c r="GRT5" s="11"/>
      <c r="GRU5" s="11"/>
      <c r="GRV5" s="11"/>
      <c r="GRW5" s="11"/>
      <c r="GRX5" s="11"/>
      <c r="GRY5" s="11"/>
      <c r="GRZ5" s="11"/>
      <c r="GSA5" s="11"/>
      <c r="GSB5" s="11"/>
      <c r="GSC5" s="11"/>
      <c r="GSD5" s="11"/>
      <c r="GSE5" s="11"/>
      <c r="GSF5" s="11"/>
      <c r="GSG5" s="11"/>
      <c r="GSH5" s="11"/>
      <c r="GSI5" s="11"/>
      <c r="GSJ5" s="11"/>
      <c r="GSK5" s="11"/>
      <c r="GSL5" s="11"/>
      <c r="GSM5" s="11"/>
      <c r="GSO5" s="6"/>
      <c r="GSR5" s="11"/>
      <c r="GSS5" s="11"/>
      <c r="GST5" s="11"/>
      <c r="GSU5" s="11"/>
      <c r="GSV5" s="11"/>
      <c r="GSW5" s="11"/>
      <c r="GSX5" s="11"/>
      <c r="GSY5" s="11"/>
      <c r="GSZ5" s="11"/>
      <c r="GTA5" s="11"/>
      <c r="GTB5" s="11"/>
      <c r="GTC5" s="11"/>
      <c r="GTD5" s="11"/>
      <c r="GTE5" s="11"/>
      <c r="GTF5" s="11"/>
      <c r="GTG5" s="11"/>
      <c r="GTH5" s="11"/>
      <c r="GTI5" s="11"/>
      <c r="GTJ5" s="11"/>
      <c r="GTK5" s="11"/>
      <c r="GTL5" s="11"/>
      <c r="GTM5" s="11"/>
      <c r="GTN5" s="11"/>
      <c r="GTO5" s="11"/>
      <c r="GTP5" s="11"/>
      <c r="GTQ5" s="11"/>
      <c r="GTR5" s="11"/>
      <c r="GTS5" s="11"/>
      <c r="GTT5" s="11"/>
      <c r="GTU5" s="11"/>
      <c r="GTV5" s="11"/>
      <c r="GTW5" s="11"/>
      <c r="GTX5" s="11"/>
      <c r="GTY5" s="11"/>
      <c r="GTZ5" s="11"/>
      <c r="GUA5" s="11"/>
      <c r="GUC5" s="6"/>
      <c r="GUF5" s="11"/>
      <c r="GUG5" s="11"/>
      <c r="GUH5" s="11"/>
      <c r="GUI5" s="11"/>
      <c r="GUJ5" s="11"/>
      <c r="GUK5" s="11"/>
      <c r="GUL5" s="11"/>
      <c r="GUM5" s="11"/>
      <c r="GUN5" s="11"/>
      <c r="GUO5" s="11"/>
      <c r="GUP5" s="11"/>
      <c r="GUQ5" s="11"/>
      <c r="GUR5" s="11"/>
      <c r="GUS5" s="11"/>
      <c r="GUT5" s="11"/>
      <c r="GUU5" s="11"/>
      <c r="GUV5" s="11"/>
      <c r="GUW5" s="11"/>
      <c r="GUX5" s="11"/>
      <c r="GUY5" s="11"/>
      <c r="GUZ5" s="11"/>
      <c r="GVA5" s="11"/>
      <c r="GVB5" s="11"/>
      <c r="GVC5" s="11"/>
      <c r="GVD5" s="11"/>
      <c r="GVE5" s="11"/>
      <c r="GVF5" s="11"/>
      <c r="GVG5" s="11"/>
      <c r="GVH5" s="11"/>
      <c r="GVI5" s="11"/>
      <c r="GVJ5" s="11"/>
      <c r="GVK5" s="11"/>
      <c r="GVL5" s="11"/>
      <c r="GVM5" s="11"/>
      <c r="GVN5" s="11"/>
      <c r="GVO5" s="11"/>
      <c r="GVQ5" s="6"/>
      <c r="GVT5" s="11"/>
      <c r="GVU5" s="11"/>
      <c r="GVV5" s="11"/>
      <c r="GVW5" s="11"/>
      <c r="GVX5" s="11"/>
      <c r="GVY5" s="11"/>
      <c r="GVZ5" s="11"/>
      <c r="GWA5" s="11"/>
      <c r="GWB5" s="11"/>
      <c r="GWC5" s="11"/>
      <c r="GWD5" s="11"/>
      <c r="GWE5" s="11"/>
      <c r="GWF5" s="11"/>
      <c r="GWG5" s="11"/>
      <c r="GWH5" s="11"/>
      <c r="GWI5" s="11"/>
      <c r="GWJ5" s="11"/>
      <c r="GWK5" s="11"/>
      <c r="GWL5" s="11"/>
      <c r="GWM5" s="11"/>
      <c r="GWN5" s="11"/>
      <c r="GWO5" s="11"/>
      <c r="GWP5" s="11"/>
      <c r="GWQ5" s="11"/>
      <c r="GWR5" s="11"/>
      <c r="GWS5" s="11"/>
      <c r="GWT5" s="11"/>
      <c r="GWU5" s="11"/>
      <c r="GWV5" s="11"/>
      <c r="GWW5" s="11"/>
      <c r="GWX5" s="11"/>
      <c r="GWY5" s="11"/>
      <c r="GWZ5" s="11"/>
      <c r="GXA5" s="11"/>
      <c r="GXB5" s="11"/>
      <c r="GXC5" s="11"/>
      <c r="GXE5" s="6"/>
      <c r="GXH5" s="11"/>
      <c r="GXI5" s="11"/>
      <c r="GXJ5" s="11"/>
      <c r="GXK5" s="11"/>
      <c r="GXL5" s="11"/>
      <c r="GXM5" s="11"/>
      <c r="GXN5" s="11"/>
      <c r="GXO5" s="11"/>
      <c r="GXP5" s="11"/>
      <c r="GXQ5" s="11"/>
      <c r="GXR5" s="11"/>
      <c r="GXS5" s="11"/>
      <c r="GXT5" s="11"/>
      <c r="GXU5" s="11"/>
      <c r="GXV5" s="11"/>
      <c r="GXW5" s="11"/>
      <c r="GXX5" s="11"/>
      <c r="GXY5" s="11"/>
      <c r="GXZ5" s="11"/>
      <c r="GYA5" s="11"/>
      <c r="GYB5" s="11"/>
      <c r="GYC5" s="11"/>
      <c r="GYD5" s="11"/>
      <c r="GYE5" s="11"/>
      <c r="GYF5" s="11"/>
      <c r="GYG5" s="11"/>
      <c r="GYH5" s="11"/>
      <c r="GYI5" s="11"/>
      <c r="GYJ5" s="11"/>
      <c r="GYK5" s="11"/>
      <c r="GYL5" s="11"/>
      <c r="GYM5" s="11"/>
      <c r="GYN5" s="11"/>
      <c r="GYO5" s="11"/>
      <c r="GYP5" s="11"/>
      <c r="GYQ5" s="11"/>
      <c r="GYS5" s="6"/>
      <c r="GYV5" s="11"/>
      <c r="GYW5" s="11"/>
      <c r="GYX5" s="11"/>
      <c r="GYY5" s="11"/>
      <c r="GYZ5" s="11"/>
      <c r="GZA5" s="11"/>
      <c r="GZB5" s="11"/>
      <c r="GZC5" s="11"/>
      <c r="GZD5" s="11"/>
      <c r="GZE5" s="11"/>
      <c r="GZF5" s="11"/>
      <c r="GZG5" s="11"/>
      <c r="GZH5" s="11"/>
      <c r="GZI5" s="11"/>
      <c r="GZJ5" s="11"/>
      <c r="GZK5" s="11"/>
      <c r="GZL5" s="11"/>
      <c r="GZM5" s="11"/>
      <c r="GZN5" s="11"/>
      <c r="GZO5" s="11"/>
      <c r="GZP5" s="11"/>
      <c r="GZQ5" s="11"/>
      <c r="GZR5" s="11"/>
      <c r="GZS5" s="11"/>
      <c r="GZT5" s="11"/>
      <c r="GZU5" s="11"/>
      <c r="GZV5" s="11"/>
      <c r="GZW5" s="11"/>
      <c r="GZX5" s="11"/>
      <c r="GZY5" s="11"/>
      <c r="GZZ5" s="11"/>
      <c r="HAA5" s="11"/>
      <c r="HAB5" s="11"/>
      <c r="HAC5" s="11"/>
      <c r="HAD5" s="11"/>
      <c r="HAE5" s="11"/>
      <c r="HAG5" s="6"/>
      <c r="HAJ5" s="11"/>
      <c r="HAK5" s="11"/>
      <c r="HAL5" s="11"/>
      <c r="HAM5" s="11"/>
      <c r="HAN5" s="11"/>
      <c r="HAO5" s="11"/>
      <c r="HAP5" s="11"/>
      <c r="HAQ5" s="11"/>
      <c r="HAR5" s="11"/>
      <c r="HAS5" s="11"/>
      <c r="HAT5" s="11"/>
      <c r="HAU5" s="11"/>
      <c r="HAV5" s="11"/>
      <c r="HAW5" s="11"/>
      <c r="HAX5" s="11"/>
      <c r="HAY5" s="11"/>
      <c r="HAZ5" s="11"/>
      <c r="HBA5" s="11"/>
      <c r="HBB5" s="11"/>
      <c r="HBC5" s="11"/>
      <c r="HBD5" s="11"/>
      <c r="HBE5" s="11"/>
      <c r="HBF5" s="11"/>
      <c r="HBG5" s="11"/>
      <c r="HBH5" s="11"/>
      <c r="HBI5" s="11"/>
      <c r="HBJ5" s="11"/>
      <c r="HBK5" s="11"/>
      <c r="HBL5" s="11"/>
      <c r="HBM5" s="11"/>
      <c r="HBN5" s="11"/>
      <c r="HBO5" s="11"/>
      <c r="HBP5" s="11"/>
      <c r="HBQ5" s="11"/>
      <c r="HBR5" s="11"/>
      <c r="HBS5" s="11"/>
      <c r="HBU5" s="6"/>
      <c r="HBX5" s="11"/>
      <c r="HBY5" s="11"/>
      <c r="HBZ5" s="11"/>
      <c r="HCA5" s="11"/>
      <c r="HCB5" s="11"/>
      <c r="HCC5" s="11"/>
      <c r="HCD5" s="11"/>
      <c r="HCE5" s="11"/>
      <c r="HCF5" s="11"/>
      <c r="HCG5" s="11"/>
      <c r="HCH5" s="11"/>
      <c r="HCI5" s="11"/>
      <c r="HCJ5" s="11"/>
      <c r="HCK5" s="11"/>
      <c r="HCL5" s="11"/>
      <c r="HCM5" s="11"/>
      <c r="HCN5" s="11"/>
      <c r="HCO5" s="11"/>
      <c r="HCP5" s="11"/>
      <c r="HCQ5" s="11"/>
      <c r="HCR5" s="11"/>
      <c r="HCS5" s="11"/>
      <c r="HCT5" s="11"/>
      <c r="HCU5" s="11"/>
      <c r="HCV5" s="11"/>
      <c r="HCW5" s="11"/>
      <c r="HCX5" s="11"/>
      <c r="HCY5" s="11"/>
      <c r="HCZ5" s="11"/>
      <c r="HDA5" s="11"/>
      <c r="HDB5" s="11"/>
      <c r="HDC5" s="11"/>
      <c r="HDD5" s="11"/>
      <c r="HDE5" s="11"/>
      <c r="HDF5" s="11"/>
      <c r="HDG5" s="11"/>
      <c r="HDI5" s="6"/>
      <c r="HDL5" s="11"/>
      <c r="HDM5" s="11"/>
      <c r="HDN5" s="11"/>
      <c r="HDO5" s="11"/>
      <c r="HDP5" s="11"/>
      <c r="HDQ5" s="11"/>
      <c r="HDR5" s="11"/>
      <c r="HDS5" s="11"/>
      <c r="HDT5" s="11"/>
      <c r="HDU5" s="11"/>
      <c r="HDV5" s="11"/>
      <c r="HDW5" s="11"/>
      <c r="HDX5" s="11"/>
      <c r="HDY5" s="11"/>
      <c r="HDZ5" s="11"/>
      <c r="HEA5" s="11"/>
      <c r="HEB5" s="11"/>
      <c r="HEC5" s="11"/>
      <c r="HED5" s="11"/>
      <c r="HEE5" s="11"/>
      <c r="HEF5" s="11"/>
      <c r="HEG5" s="11"/>
      <c r="HEH5" s="11"/>
      <c r="HEI5" s="11"/>
      <c r="HEJ5" s="11"/>
      <c r="HEK5" s="11"/>
      <c r="HEL5" s="11"/>
      <c r="HEM5" s="11"/>
      <c r="HEN5" s="11"/>
      <c r="HEO5" s="11"/>
      <c r="HEP5" s="11"/>
      <c r="HEQ5" s="11"/>
      <c r="HER5" s="11"/>
      <c r="HES5" s="11"/>
      <c r="HET5" s="11"/>
      <c r="HEU5" s="11"/>
      <c r="HEW5" s="6"/>
      <c r="HEZ5" s="11"/>
      <c r="HFA5" s="11"/>
      <c r="HFB5" s="11"/>
      <c r="HFC5" s="11"/>
      <c r="HFD5" s="11"/>
      <c r="HFE5" s="11"/>
      <c r="HFF5" s="11"/>
      <c r="HFG5" s="11"/>
      <c r="HFH5" s="11"/>
      <c r="HFI5" s="11"/>
      <c r="HFJ5" s="11"/>
      <c r="HFK5" s="11"/>
      <c r="HFL5" s="11"/>
      <c r="HFM5" s="11"/>
      <c r="HFN5" s="11"/>
      <c r="HFO5" s="11"/>
      <c r="HFP5" s="11"/>
      <c r="HFQ5" s="11"/>
      <c r="HFR5" s="11"/>
      <c r="HFS5" s="11"/>
      <c r="HFT5" s="11"/>
      <c r="HFU5" s="11"/>
      <c r="HFV5" s="11"/>
      <c r="HFW5" s="11"/>
      <c r="HFX5" s="11"/>
      <c r="HFY5" s="11"/>
      <c r="HFZ5" s="11"/>
      <c r="HGA5" s="11"/>
      <c r="HGB5" s="11"/>
      <c r="HGC5" s="11"/>
      <c r="HGD5" s="11"/>
      <c r="HGE5" s="11"/>
      <c r="HGF5" s="11"/>
      <c r="HGG5" s="11"/>
      <c r="HGH5" s="11"/>
      <c r="HGI5" s="11"/>
      <c r="HGK5" s="6"/>
      <c r="HGN5" s="11"/>
      <c r="HGO5" s="11"/>
      <c r="HGP5" s="11"/>
      <c r="HGQ5" s="11"/>
      <c r="HGR5" s="11"/>
      <c r="HGS5" s="11"/>
      <c r="HGT5" s="11"/>
      <c r="HGU5" s="11"/>
      <c r="HGV5" s="11"/>
      <c r="HGW5" s="11"/>
      <c r="HGX5" s="11"/>
      <c r="HGY5" s="11"/>
      <c r="HGZ5" s="11"/>
      <c r="HHA5" s="11"/>
      <c r="HHB5" s="11"/>
      <c r="HHC5" s="11"/>
      <c r="HHD5" s="11"/>
      <c r="HHE5" s="11"/>
      <c r="HHF5" s="11"/>
      <c r="HHG5" s="11"/>
      <c r="HHH5" s="11"/>
      <c r="HHI5" s="11"/>
      <c r="HHJ5" s="11"/>
      <c r="HHK5" s="11"/>
      <c r="HHL5" s="11"/>
      <c r="HHM5" s="11"/>
      <c r="HHN5" s="11"/>
      <c r="HHO5" s="11"/>
      <c r="HHP5" s="11"/>
      <c r="HHQ5" s="11"/>
      <c r="HHR5" s="11"/>
      <c r="HHS5" s="11"/>
      <c r="HHT5" s="11"/>
      <c r="HHU5" s="11"/>
      <c r="HHV5" s="11"/>
      <c r="HHW5" s="11"/>
      <c r="HHY5" s="6"/>
      <c r="HIB5" s="11"/>
      <c r="HIC5" s="11"/>
      <c r="HID5" s="11"/>
      <c r="HIE5" s="11"/>
      <c r="HIF5" s="11"/>
      <c r="HIG5" s="11"/>
      <c r="HIH5" s="11"/>
      <c r="HII5" s="11"/>
      <c r="HIJ5" s="11"/>
      <c r="HIK5" s="11"/>
      <c r="HIL5" s="11"/>
      <c r="HIM5" s="11"/>
      <c r="HIN5" s="11"/>
      <c r="HIO5" s="11"/>
      <c r="HIP5" s="11"/>
      <c r="HIQ5" s="11"/>
      <c r="HIR5" s="11"/>
      <c r="HIS5" s="11"/>
      <c r="HIT5" s="11"/>
      <c r="HIU5" s="11"/>
      <c r="HIV5" s="11"/>
      <c r="HIW5" s="11"/>
      <c r="HIX5" s="11"/>
      <c r="HIY5" s="11"/>
      <c r="HIZ5" s="11"/>
      <c r="HJA5" s="11"/>
      <c r="HJB5" s="11"/>
      <c r="HJC5" s="11"/>
      <c r="HJD5" s="11"/>
      <c r="HJE5" s="11"/>
      <c r="HJF5" s="11"/>
      <c r="HJG5" s="11"/>
      <c r="HJH5" s="11"/>
      <c r="HJI5" s="11"/>
      <c r="HJJ5" s="11"/>
      <c r="HJK5" s="11"/>
      <c r="HJM5" s="6"/>
      <c r="HJP5" s="11"/>
      <c r="HJQ5" s="11"/>
      <c r="HJR5" s="11"/>
      <c r="HJS5" s="11"/>
      <c r="HJT5" s="11"/>
      <c r="HJU5" s="11"/>
      <c r="HJV5" s="11"/>
      <c r="HJW5" s="11"/>
      <c r="HJX5" s="11"/>
      <c r="HJY5" s="11"/>
      <c r="HJZ5" s="11"/>
      <c r="HKA5" s="11"/>
      <c r="HKB5" s="11"/>
      <c r="HKC5" s="11"/>
      <c r="HKD5" s="11"/>
      <c r="HKE5" s="11"/>
      <c r="HKF5" s="11"/>
      <c r="HKG5" s="11"/>
      <c r="HKH5" s="11"/>
      <c r="HKI5" s="11"/>
      <c r="HKJ5" s="11"/>
      <c r="HKK5" s="11"/>
      <c r="HKL5" s="11"/>
      <c r="HKM5" s="11"/>
      <c r="HKN5" s="11"/>
      <c r="HKO5" s="11"/>
      <c r="HKP5" s="11"/>
      <c r="HKQ5" s="11"/>
      <c r="HKR5" s="11"/>
      <c r="HKS5" s="11"/>
      <c r="HKT5" s="11"/>
      <c r="HKU5" s="11"/>
      <c r="HKV5" s="11"/>
      <c r="HKW5" s="11"/>
      <c r="HKX5" s="11"/>
      <c r="HKY5" s="11"/>
      <c r="HLA5" s="6"/>
      <c r="HLD5" s="11"/>
      <c r="HLE5" s="11"/>
      <c r="HLF5" s="11"/>
      <c r="HLG5" s="11"/>
      <c r="HLH5" s="11"/>
      <c r="HLI5" s="11"/>
      <c r="HLJ5" s="11"/>
      <c r="HLK5" s="11"/>
      <c r="HLL5" s="11"/>
      <c r="HLM5" s="11"/>
      <c r="HLN5" s="11"/>
      <c r="HLO5" s="11"/>
      <c r="HLP5" s="11"/>
      <c r="HLQ5" s="11"/>
      <c r="HLR5" s="11"/>
      <c r="HLS5" s="11"/>
      <c r="HLT5" s="11"/>
      <c r="HLU5" s="11"/>
      <c r="HLV5" s="11"/>
      <c r="HLW5" s="11"/>
      <c r="HLX5" s="11"/>
      <c r="HLY5" s="11"/>
      <c r="HLZ5" s="11"/>
      <c r="HMA5" s="11"/>
      <c r="HMB5" s="11"/>
      <c r="HMC5" s="11"/>
      <c r="HMD5" s="11"/>
      <c r="HME5" s="11"/>
      <c r="HMF5" s="11"/>
      <c r="HMG5" s="11"/>
      <c r="HMH5" s="11"/>
      <c r="HMI5" s="11"/>
      <c r="HMJ5" s="11"/>
      <c r="HMK5" s="11"/>
      <c r="HML5" s="11"/>
      <c r="HMM5" s="11"/>
      <c r="HMO5" s="6"/>
      <c r="HMR5" s="11"/>
      <c r="HMS5" s="11"/>
      <c r="HMT5" s="11"/>
      <c r="HMU5" s="11"/>
      <c r="HMV5" s="11"/>
      <c r="HMW5" s="11"/>
      <c r="HMX5" s="11"/>
      <c r="HMY5" s="11"/>
      <c r="HMZ5" s="11"/>
      <c r="HNA5" s="11"/>
      <c r="HNB5" s="11"/>
      <c r="HNC5" s="11"/>
      <c r="HND5" s="11"/>
      <c r="HNE5" s="11"/>
      <c r="HNF5" s="11"/>
      <c r="HNG5" s="11"/>
      <c r="HNH5" s="11"/>
      <c r="HNI5" s="11"/>
      <c r="HNJ5" s="11"/>
      <c r="HNK5" s="11"/>
      <c r="HNL5" s="11"/>
      <c r="HNM5" s="11"/>
      <c r="HNN5" s="11"/>
      <c r="HNO5" s="11"/>
      <c r="HNP5" s="11"/>
      <c r="HNQ5" s="11"/>
      <c r="HNR5" s="11"/>
      <c r="HNS5" s="11"/>
      <c r="HNT5" s="11"/>
      <c r="HNU5" s="11"/>
      <c r="HNV5" s="11"/>
      <c r="HNW5" s="11"/>
      <c r="HNX5" s="11"/>
      <c r="HNY5" s="11"/>
      <c r="HNZ5" s="11"/>
      <c r="HOA5" s="11"/>
      <c r="HOC5" s="6"/>
      <c r="HOF5" s="11"/>
      <c r="HOG5" s="11"/>
      <c r="HOH5" s="11"/>
      <c r="HOI5" s="11"/>
      <c r="HOJ5" s="11"/>
      <c r="HOK5" s="11"/>
      <c r="HOL5" s="11"/>
      <c r="HOM5" s="11"/>
      <c r="HON5" s="11"/>
      <c r="HOO5" s="11"/>
      <c r="HOP5" s="11"/>
      <c r="HOQ5" s="11"/>
      <c r="HOR5" s="11"/>
      <c r="HOS5" s="11"/>
      <c r="HOT5" s="11"/>
      <c r="HOU5" s="11"/>
      <c r="HOV5" s="11"/>
      <c r="HOW5" s="11"/>
      <c r="HOX5" s="11"/>
      <c r="HOY5" s="11"/>
      <c r="HOZ5" s="11"/>
      <c r="HPA5" s="11"/>
      <c r="HPB5" s="11"/>
      <c r="HPC5" s="11"/>
      <c r="HPD5" s="11"/>
      <c r="HPE5" s="11"/>
      <c r="HPF5" s="11"/>
      <c r="HPG5" s="11"/>
      <c r="HPH5" s="11"/>
      <c r="HPI5" s="11"/>
      <c r="HPJ5" s="11"/>
      <c r="HPK5" s="11"/>
      <c r="HPL5" s="11"/>
      <c r="HPM5" s="11"/>
      <c r="HPN5" s="11"/>
      <c r="HPO5" s="11"/>
      <c r="HPQ5" s="6"/>
      <c r="HPT5" s="11"/>
      <c r="HPU5" s="11"/>
      <c r="HPV5" s="11"/>
      <c r="HPW5" s="11"/>
      <c r="HPX5" s="11"/>
      <c r="HPY5" s="11"/>
      <c r="HPZ5" s="11"/>
      <c r="HQA5" s="11"/>
      <c r="HQB5" s="11"/>
      <c r="HQC5" s="11"/>
      <c r="HQD5" s="11"/>
      <c r="HQE5" s="11"/>
      <c r="HQF5" s="11"/>
      <c r="HQG5" s="11"/>
      <c r="HQH5" s="11"/>
      <c r="HQI5" s="11"/>
      <c r="HQJ5" s="11"/>
      <c r="HQK5" s="11"/>
      <c r="HQL5" s="11"/>
      <c r="HQM5" s="11"/>
      <c r="HQN5" s="11"/>
      <c r="HQO5" s="11"/>
      <c r="HQP5" s="11"/>
      <c r="HQQ5" s="11"/>
      <c r="HQR5" s="11"/>
      <c r="HQS5" s="11"/>
      <c r="HQT5" s="11"/>
      <c r="HQU5" s="11"/>
      <c r="HQV5" s="11"/>
      <c r="HQW5" s="11"/>
      <c r="HQX5" s="11"/>
      <c r="HQY5" s="11"/>
      <c r="HQZ5" s="11"/>
      <c r="HRA5" s="11"/>
      <c r="HRB5" s="11"/>
      <c r="HRC5" s="11"/>
      <c r="HRE5" s="6"/>
      <c r="HRH5" s="11"/>
      <c r="HRI5" s="11"/>
      <c r="HRJ5" s="11"/>
      <c r="HRK5" s="11"/>
      <c r="HRL5" s="11"/>
      <c r="HRM5" s="11"/>
      <c r="HRN5" s="11"/>
      <c r="HRO5" s="11"/>
      <c r="HRP5" s="11"/>
      <c r="HRQ5" s="11"/>
      <c r="HRR5" s="11"/>
      <c r="HRS5" s="11"/>
      <c r="HRT5" s="11"/>
      <c r="HRU5" s="11"/>
      <c r="HRV5" s="11"/>
      <c r="HRW5" s="11"/>
      <c r="HRX5" s="11"/>
      <c r="HRY5" s="11"/>
      <c r="HRZ5" s="11"/>
      <c r="HSA5" s="11"/>
      <c r="HSB5" s="11"/>
      <c r="HSC5" s="11"/>
      <c r="HSD5" s="11"/>
      <c r="HSE5" s="11"/>
      <c r="HSF5" s="11"/>
      <c r="HSG5" s="11"/>
      <c r="HSH5" s="11"/>
      <c r="HSI5" s="11"/>
      <c r="HSJ5" s="11"/>
      <c r="HSK5" s="11"/>
      <c r="HSL5" s="11"/>
      <c r="HSM5" s="11"/>
      <c r="HSN5" s="11"/>
      <c r="HSO5" s="11"/>
      <c r="HSP5" s="11"/>
      <c r="HSQ5" s="11"/>
      <c r="HSS5" s="6"/>
      <c r="HSV5" s="11"/>
      <c r="HSW5" s="11"/>
      <c r="HSX5" s="11"/>
      <c r="HSY5" s="11"/>
      <c r="HSZ5" s="11"/>
      <c r="HTA5" s="11"/>
      <c r="HTB5" s="11"/>
      <c r="HTC5" s="11"/>
      <c r="HTD5" s="11"/>
      <c r="HTE5" s="11"/>
      <c r="HTF5" s="11"/>
      <c r="HTG5" s="11"/>
      <c r="HTH5" s="11"/>
      <c r="HTI5" s="11"/>
      <c r="HTJ5" s="11"/>
      <c r="HTK5" s="11"/>
      <c r="HTL5" s="11"/>
      <c r="HTM5" s="11"/>
      <c r="HTN5" s="11"/>
      <c r="HTO5" s="11"/>
      <c r="HTP5" s="11"/>
      <c r="HTQ5" s="11"/>
      <c r="HTR5" s="11"/>
      <c r="HTS5" s="11"/>
      <c r="HTT5" s="11"/>
      <c r="HTU5" s="11"/>
      <c r="HTV5" s="11"/>
      <c r="HTW5" s="11"/>
      <c r="HTX5" s="11"/>
      <c r="HTY5" s="11"/>
      <c r="HTZ5" s="11"/>
      <c r="HUA5" s="11"/>
      <c r="HUB5" s="11"/>
      <c r="HUC5" s="11"/>
      <c r="HUD5" s="11"/>
      <c r="HUE5" s="11"/>
      <c r="HUG5" s="6"/>
      <c r="HUJ5" s="11"/>
      <c r="HUK5" s="11"/>
      <c r="HUL5" s="11"/>
      <c r="HUM5" s="11"/>
      <c r="HUN5" s="11"/>
      <c r="HUO5" s="11"/>
      <c r="HUP5" s="11"/>
      <c r="HUQ5" s="11"/>
      <c r="HUR5" s="11"/>
      <c r="HUS5" s="11"/>
      <c r="HUT5" s="11"/>
      <c r="HUU5" s="11"/>
      <c r="HUV5" s="11"/>
      <c r="HUW5" s="11"/>
      <c r="HUX5" s="11"/>
      <c r="HUY5" s="11"/>
      <c r="HUZ5" s="11"/>
      <c r="HVA5" s="11"/>
      <c r="HVB5" s="11"/>
      <c r="HVC5" s="11"/>
      <c r="HVD5" s="11"/>
      <c r="HVE5" s="11"/>
      <c r="HVF5" s="11"/>
      <c r="HVG5" s="11"/>
      <c r="HVH5" s="11"/>
      <c r="HVI5" s="11"/>
      <c r="HVJ5" s="11"/>
      <c r="HVK5" s="11"/>
      <c r="HVL5" s="11"/>
      <c r="HVM5" s="11"/>
      <c r="HVN5" s="11"/>
      <c r="HVO5" s="11"/>
      <c r="HVP5" s="11"/>
      <c r="HVQ5" s="11"/>
      <c r="HVR5" s="11"/>
      <c r="HVS5" s="11"/>
      <c r="HVU5" s="6"/>
      <c r="HVX5" s="11"/>
      <c r="HVY5" s="11"/>
      <c r="HVZ5" s="11"/>
      <c r="HWA5" s="11"/>
      <c r="HWB5" s="11"/>
      <c r="HWC5" s="11"/>
      <c r="HWD5" s="11"/>
      <c r="HWE5" s="11"/>
      <c r="HWF5" s="11"/>
      <c r="HWG5" s="11"/>
      <c r="HWH5" s="11"/>
      <c r="HWI5" s="11"/>
      <c r="HWJ5" s="11"/>
      <c r="HWK5" s="11"/>
      <c r="HWL5" s="11"/>
      <c r="HWM5" s="11"/>
      <c r="HWN5" s="11"/>
      <c r="HWO5" s="11"/>
      <c r="HWP5" s="11"/>
      <c r="HWQ5" s="11"/>
      <c r="HWR5" s="11"/>
      <c r="HWS5" s="11"/>
      <c r="HWT5" s="11"/>
      <c r="HWU5" s="11"/>
      <c r="HWV5" s="11"/>
      <c r="HWW5" s="11"/>
      <c r="HWX5" s="11"/>
      <c r="HWY5" s="11"/>
      <c r="HWZ5" s="11"/>
      <c r="HXA5" s="11"/>
      <c r="HXB5" s="11"/>
      <c r="HXC5" s="11"/>
      <c r="HXD5" s="11"/>
      <c r="HXE5" s="11"/>
      <c r="HXF5" s="11"/>
      <c r="HXG5" s="11"/>
      <c r="HXI5" s="6"/>
      <c r="HXL5" s="11"/>
      <c r="HXM5" s="11"/>
      <c r="HXN5" s="11"/>
      <c r="HXO5" s="11"/>
      <c r="HXP5" s="11"/>
      <c r="HXQ5" s="11"/>
      <c r="HXR5" s="11"/>
      <c r="HXS5" s="11"/>
      <c r="HXT5" s="11"/>
      <c r="HXU5" s="11"/>
      <c r="HXV5" s="11"/>
      <c r="HXW5" s="11"/>
      <c r="HXX5" s="11"/>
      <c r="HXY5" s="11"/>
      <c r="HXZ5" s="11"/>
      <c r="HYA5" s="11"/>
      <c r="HYB5" s="11"/>
      <c r="HYC5" s="11"/>
      <c r="HYD5" s="11"/>
      <c r="HYE5" s="11"/>
      <c r="HYF5" s="11"/>
      <c r="HYG5" s="11"/>
      <c r="HYH5" s="11"/>
      <c r="HYI5" s="11"/>
      <c r="HYJ5" s="11"/>
      <c r="HYK5" s="11"/>
      <c r="HYL5" s="11"/>
      <c r="HYM5" s="11"/>
      <c r="HYN5" s="11"/>
      <c r="HYO5" s="11"/>
      <c r="HYP5" s="11"/>
      <c r="HYQ5" s="11"/>
      <c r="HYR5" s="11"/>
      <c r="HYS5" s="11"/>
      <c r="HYT5" s="11"/>
      <c r="HYU5" s="11"/>
      <c r="HYW5" s="6"/>
      <c r="HYZ5" s="11"/>
      <c r="HZA5" s="11"/>
      <c r="HZB5" s="11"/>
      <c r="HZC5" s="11"/>
      <c r="HZD5" s="11"/>
      <c r="HZE5" s="11"/>
      <c r="HZF5" s="11"/>
      <c r="HZG5" s="11"/>
      <c r="HZH5" s="11"/>
      <c r="HZI5" s="11"/>
      <c r="HZJ5" s="11"/>
      <c r="HZK5" s="11"/>
      <c r="HZL5" s="11"/>
      <c r="HZM5" s="11"/>
      <c r="HZN5" s="11"/>
      <c r="HZO5" s="11"/>
      <c r="HZP5" s="11"/>
      <c r="HZQ5" s="11"/>
      <c r="HZR5" s="11"/>
      <c r="HZS5" s="11"/>
      <c r="HZT5" s="11"/>
      <c r="HZU5" s="11"/>
      <c r="HZV5" s="11"/>
      <c r="HZW5" s="11"/>
      <c r="HZX5" s="11"/>
      <c r="HZY5" s="11"/>
      <c r="HZZ5" s="11"/>
      <c r="IAA5" s="11"/>
      <c r="IAB5" s="11"/>
      <c r="IAC5" s="11"/>
      <c r="IAD5" s="11"/>
      <c r="IAE5" s="11"/>
      <c r="IAF5" s="11"/>
      <c r="IAG5" s="11"/>
      <c r="IAH5" s="11"/>
      <c r="IAI5" s="11"/>
      <c r="IAK5" s="6"/>
      <c r="IAN5" s="11"/>
      <c r="IAO5" s="11"/>
      <c r="IAP5" s="11"/>
      <c r="IAQ5" s="11"/>
      <c r="IAR5" s="11"/>
      <c r="IAS5" s="11"/>
      <c r="IAT5" s="11"/>
      <c r="IAU5" s="11"/>
      <c r="IAV5" s="11"/>
      <c r="IAW5" s="11"/>
      <c r="IAX5" s="11"/>
      <c r="IAY5" s="11"/>
      <c r="IAZ5" s="11"/>
      <c r="IBA5" s="11"/>
      <c r="IBB5" s="11"/>
      <c r="IBC5" s="11"/>
      <c r="IBD5" s="11"/>
      <c r="IBE5" s="11"/>
      <c r="IBF5" s="11"/>
      <c r="IBG5" s="11"/>
      <c r="IBH5" s="11"/>
      <c r="IBI5" s="11"/>
      <c r="IBJ5" s="11"/>
      <c r="IBK5" s="11"/>
      <c r="IBL5" s="11"/>
      <c r="IBM5" s="11"/>
      <c r="IBN5" s="11"/>
      <c r="IBO5" s="11"/>
      <c r="IBP5" s="11"/>
      <c r="IBQ5" s="11"/>
      <c r="IBR5" s="11"/>
      <c r="IBS5" s="11"/>
      <c r="IBT5" s="11"/>
      <c r="IBU5" s="11"/>
      <c r="IBV5" s="11"/>
      <c r="IBW5" s="11"/>
      <c r="IBY5" s="6"/>
      <c r="ICB5" s="11"/>
      <c r="ICC5" s="11"/>
      <c r="ICD5" s="11"/>
      <c r="ICE5" s="11"/>
      <c r="ICF5" s="11"/>
      <c r="ICG5" s="11"/>
      <c r="ICH5" s="11"/>
      <c r="ICI5" s="11"/>
      <c r="ICJ5" s="11"/>
      <c r="ICK5" s="11"/>
      <c r="ICL5" s="11"/>
      <c r="ICM5" s="11"/>
      <c r="ICN5" s="11"/>
      <c r="ICO5" s="11"/>
      <c r="ICP5" s="11"/>
      <c r="ICQ5" s="11"/>
      <c r="ICR5" s="11"/>
      <c r="ICS5" s="11"/>
      <c r="ICT5" s="11"/>
      <c r="ICU5" s="11"/>
      <c r="ICV5" s="11"/>
      <c r="ICW5" s="11"/>
      <c r="ICX5" s="11"/>
      <c r="ICY5" s="11"/>
      <c r="ICZ5" s="11"/>
      <c r="IDA5" s="11"/>
      <c r="IDB5" s="11"/>
      <c r="IDC5" s="11"/>
      <c r="IDD5" s="11"/>
      <c r="IDE5" s="11"/>
      <c r="IDF5" s="11"/>
      <c r="IDG5" s="11"/>
      <c r="IDH5" s="11"/>
      <c r="IDI5" s="11"/>
      <c r="IDJ5" s="11"/>
      <c r="IDK5" s="11"/>
      <c r="IDM5" s="6"/>
      <c r="IDP5" s="11"/>
      <c r="IDQ5" s="11"/>
      <c r="IDR5" s="11"/>
      <c r="IDS5" s="11"/>
      <c r="IDT5" s="11"/>
      <c r="IDU5" s="11"/>
      <c r="IDV5" s="11"/>
      <c r="IDW5" s="11"/>
      <c r="IDX5" s="11"/>
      <c r="IDY5" s="11"/>
      <c r="IDZ5" s="11"/>
      <c r="IEA5" s="11"/>
      <c r="IEB5" s="11"/>
      <c r="IEC5" s="11"/>
      <c r="IED5" s="11"/>
      <c r="IEE5" s="11"/>
      <c r="IEF5" s="11"/>
      <c r="IEG5" s="11"/>
      <c r="IEH5" s="11"/>
      <c r="IEI5" s="11"/>
      <c r="IEJ5" s="11"/>
      <c r="IEK5" s="11"/>
      <c r="IEL5" s="11"/>
      <c r="IEM5" s="11"/>
      <c r="IEN5" s="11"/>
      <c r="IEO5" s="11"/>
      <c r="IEP5" s="11"/>
      <c r="IEQ5" s="11"/>
      <c r="IER5" s="11"/>
      <c r="IES5" s="11"/>
      <c r="IET5" s="11"/>
      <c r="IEU5" s="11"/>
      <c r="IEV5" s="11"/>
      <c r="IEW5" s="11"/>
      <c r="IEX5" s="11"/>
      <c r="IEY5" s="11"/>
      <c r="IFA5" s="6"/>
      <c r="IFD5" s="11"/>
      <c r="IFE5" s="11"/>
      <c r="IFF5" s="11"/>
      <c r="IFG5" s="11"/>
      <c r="IFH5" s="11"/>
      <c r="IFI5" s="11"/>
      <c r="IFJ5" s="11"/>
      <c r="IFK5" s="11"/>
      <c r="IFL5" s="11"/>
      <c r="IFM5" s="11"/>
      <c r="IFN5" s="11"/>
      <c r="IFO5" s="11"/>
      <c r="IFP5" s="11"/>
      <c r="IFQ5" s="11"/>
      <c r="IFR5" s="11"/>
      <c r="IFS5" s="11"/>
      <c r="IFT5" s="11"/>
      <c r="IFU5" s="11"/>
      <c r="IFV5" s="11"/>
      <c r="IFW5" s="11"/>
      <c r="IFX5" s="11"/>
      <c r="IFY5" s="11"/>
      <c r="IFZ5" s="11"/>
      <c r="IGA5" s="11"/>
      <c r="IGB5" s="11"/>
      <c r="IGC5" s="11"/>
      <c r="IGD5" s="11"/>
      <c r="IGE5" s="11"/>
      <c r="IGF5" s="11"/>
      <c r="IGG5" s="11"/>
      <c r="IGH5" s="11"/>
      <c r="IGI5" s="11"/>
      <c r="IGJ5" s="11"/>
      <c r="IGK5" s="11"/>
      <c r="IGL5" s="11"/>
      <c r="IGM5" s="11"/>
      <c r="IGO5" s="6"/>
      <c r="IGR5" s="11"/>
      <c r="IGS5" s="11"/>
      <c r="IGT5" s="11"/>
      <c r="IGU5" s="11"/>
      <c r="IGV5" s="11"/>
      <c r="IGW5" s="11"/>
      <c r="IGX5" s="11"/>
      <c r="IGY5" s="11"/>
      <c r="IGZ5" s="11"/>
      <c r="IHA5" s="11"/>
      <c r="IHB5" s="11"/>
      <c r="IHC5" s="11"/>
      <c r="IHD5" s="11"/>
      <c r="IHE5" s="11"/>
      <c r="IHF5" s="11"/>
      <c r="IHG5" s="11"/>
      <c r="IHH5" s="11"/>
      <c r="IHI5" s="11"/>
      <c r="IHJ5" s="11"/>
      <c r="IHK5" s="11"/>
      <c r="IHL5" s="11"/>
      <c r="IHM5" s="11"/>
      <c r="IHN5" s="11"/>
      <c r="IHO5" s="11"/>
      <c r="IHP5" s="11"/>
      <c r="IHQ5" s="11"/>
      <c r="IHR5" s="11"/>
      <c r="IHS5" s="11"/>
      <c r="IHT5" s="11"/>
      <c r="IHU5" s="11"/>
      <c r="IHV5" s="11"/>
      <c r="IHW5" s="11"/>
      <c r="IHX5" s="11"/>
      <c r="IHY5" s="11"/>
      <c r="IHZ5" s="11"/>
      <c r="IIA5" s="11"/>
      <c r="IIC5" s="6"/>
      <c r="IIF5" s="11"/>
      <c r="IIG5" s="11"/>
      <c r="IIH5" s="11"/>
      <c r="III5" s="11"/>
      <c r="IIJ5" s="11"/>
      <c r="IIK5" s="11"/>
      <c r="IIL5" s="11"/>
      <c r="IIM5" s="11"/>
      <c r="IIN5" s="11"/>
      <c r="IIO5" s="11"/>
      <c r="IIP5" s="11"/>
      <c r="IIQ5" s="11"/>
      <c r="IIR5" s="11"/>
      <c r="IIS5" s="11"/>
      <c r="IIT5" s="11"/>
      <c r="IIU5" s="11"/>
      <c r="IIV5" s="11"/>
      <c r="IIW5" s="11"/>
      <c r="IIX5" s="11"/>
      <c r="IIY5" s="11"/>
      <c r="IIZ5" s="11"/>
      <c r="IJA5" s="11"/>
      <c r="IJB5" s="11"/>
      <c r="IJC5" s="11"/>
      <c r="IJD5" s="11"/>
      <c r="IJE5" s="11"/>
      <c r="IJF5" s="11"/>
      <c r="IJG5" s="11"/>
      <c r="IJH5" s="11"/>
      <c r="IJI5" s="11"/>
      <c r="IJJ5" s="11"/>
      <c r="IJK5" s="11"/>
      <c r="IJL5" s="11"/>
      <c r="IJM5" s="11"/>
      <c r="IJN5" s="11"/>
      <c r="IJO5" s="11"/>
      <c r="IJQ5" s="6"/>
      <c r="IJT5" s="11"/>
      <c r="IJU5" s="11"/>
      <c r="IJV5" s="11"/>
      <c r="IJW5" s="11"/>
      <c r="IJX5" s="11"/>
      <c r="IJY5" s="11"/>
      <c r="IJZ5" s="11"/>
      <c r="IKA5" s="11"/>
      <c r="IKB5" s="11"/>
      <c r="IKC5" s="11"/>
      <c r="IKD5" s="11"/>
      <c r="IKE5" s="11"/>
      <c r="IKF5" s="11"/>
      <c r="IKG5" s="11"/>
      <c r="IKH5" s="11"/>
      <c r="IKI5" s="11"/>
      <c r="IKJ5" s="11"/>
      <c r="IKK5" s="11"/>
      <c r="IKL5" s="11"/>
      <c r="IKM5" s="11"/>
      <c r="IKN5" s="11"/>
      <c r="IKO5" s="11"/>
      <c r="IKP5" s="11"/>
      <c r="IKQ5" s="11"/>
      <c r="IKR5" s="11"/>
      <c r="IKS5" s="11"/>
      <c r="IKT5" s="11"/>
      <c r="IKU5" s="11"/>
      <c r="IKV5" s="11"/>
      <c r="IKW5" s="11"/>
      <c r="IKX5" s="11"/>
      <c r="IKY5" s="11"/>
      <c r="IKZ5" s="11"/>
      <c r="ILA5" s="11"/>
      <c r="ILB5" s="11"/>
      <c r="ILC5" s="11"/>
      <c r="ILE5" s="6"/>
      <c r="ILH5" s="11"/>
      <c r="ILI5" s="11"/>
      <c r="ILJ5" s="11"/>
      <c r="ILK5" s="11"/>
      <c r="ILL5" s="11"/>
      <c r="ILM5" s="11"/>
      <c r="ILN5" s="11"/>
      <c r="ILO5" s="11"/>
      <c r="ILP5" s="11"/>
      <c r="ILQ5" s="11"/>
      <c r="ILR5" s="11"/>
      <c r="ILS5" s="11"/>
      <c r="ILT5" s="11"/>
      <c r="ILU5" s="11"/>
      <c r="ILV5" s="11"/>
      <c r="ILW5" s="11"/>
      <c r="ILX5" s="11"/>
      <c r="ILY5" s="11"/>
      <c r="ILZ5" s="11"/>
      <c r="IMA5" s="11"/>
      <c r="IMB5" s="11"/>
      <c r="IMC5" s="11"/>
      <c r="IMD5" s="11"/>
      <c r="IME5" s="11"/>
      <c r="IMF5" s="11"/>
      <c r="IMG5" s="11"/>
      <c r="IMH5" s="11"/>
      <c r="IMI5" s="11"/>
      <c r="IMJ5" s="11"/>
      <c r="IMK5" s="11"/>
      <c r="IML5" s="11"/>
      <c r="IMM5" s="11"/>
      <c r="IMN5" s="11"/>
      <c r="IMO5" s="11"/>
      <c r="IMP5" s="11"/>
      <c r="IMQ5" s="11"/>
      <c r="IMS5" s="6"/>
      <c r="IMV5" s="11"/>
      <c r="IMW5" s="11"/>
      <c r="IMX5" s="11"/>
      <c r="IMY5" s="11"/>
      <c r="IMZ5" s="11"/>
      <c r="INA5" s="11"/>
      <c r="INB5" s="11"/>
      <c r="INC5" s="11"/>
      <c r="IND5" s="11"/>
      <c r="INE5" s="11"/>
      <c r="INF5" s="11"/>
      <c r="ING5" s="11"/>
      <c r="INH5" s="11"/>
      <c r="INI5" s="11"/>
      <c r="INJ5" s="11"/>
      <c r="INK5" s="11"/>
      <c r="INL5" s="11"/>
      <c r="INM5" s="11"/>
      <c r="INN5" s="11"/>
      <c r="INO5" s="11"/>
      <c r="INP5" s="11"/>
      <c r="INQ5" s="11"/>
      <c r="INR5" s="11"/>
      <c r="INS5" s="11"/>
      <c r="INT5" s="11"/>
      <c r="INU5" s="11"/>
      <c r="INV5" s="11"/>
      <c r="INW5" s="11"/>
      <c r="INX5" s="11"/>
      <c r="INY5" s="11"/>
      <c r="INZ5" s="11"/>
      <c r="IOA5" s="11"/>
      <c r="IOB5" s="11"/>
      <c r="IOC5" s="11"/>
      <c r="IOD5" s="11"/>
      <c r="IOE5" s="11"/>
      <c r="IOG5" s="6"/>
      <c r="IOJ5" s="11"/>
      <c r="IOK5" s="11"/>
      <c r="IOL5" s="11"/>
      <c r="IOM5" s="11"/>
      <c r="ION5" s="11"/>
      <c r="IOO5" s="11"/>
      <c r="IOP5" s="11"/>
      <c r="IOQ5" s="11"/>
      <c r="IOR5" s="11"/>
      <c r="IOS5" s="11"/>
      <c r="IOT5" s="11"/>
      <c r="IOU5" s="11"/>
      <c r="IOV5" s="11"/>
      <c r="IOW5" s="11"/>
      <c r="IOX5" s="11"/>
      <c r="IOY5" s="11"/>
      <c r="IOZ5" s="11"/>
      <c r="IPA5" s="11"/>
      <c r="IPB5" s="11"/>
      <c r="IPC5" s="11"/>
      <c r="IPD5" s="11"/>
      <c r="IPE5" s="11"/>
      <c r="IPF5" s="11"/>
      <c r="IPG5" s="11"/>
      <c r="IPH5" s="11"/>
      <c r="IPI5" s="11"/>
      <c r="IPJ5" s="11"/>
      <c r="IPK5" s="11"/>
      <c r="IPL5" s="11"/>
      <c r="IPM5" s="11"/>
      <c r="IPN5" s="11"/>
      <c r="IPO5" s="11"/>
      <c r="IPP5" s="11"/>
      <c r="IPQ5" s="11"/>
      <c r="IPR5" s="11"/>
      <c r="IPS5" s="11"/>
      <c r="IPU5" s="6"/>
      <c r="IPX5" s="11"/>
      <c r="IPY5" s="11"/>
      <c r="IPZ5" s="11"/>
      <c r="IQA5" s="11"/>
      <c r="IQB5" s="11"/>
      <c r="IQC5" s="11"/>
      <c r="IQD5" s="11"/>
      <c r="IQE5" s="11"/>
      <c r="IQF5" s="11"/>
      <c r="IQG5" s="11"/>
      <c r="IQH5" s="11"/>
      <c r="IQI5" s="11"/>
      <c r="IQJ5" s="11"/>
      <c r="IQK5" s="11"/>
      <c r="IQL5" s="11"/>
      <c r="IQM5" s="11"/>
      <c r="IQN5" s="11"/>
      <c r="IQO5" s="11"/>
      <c r="IQP5" s="11"/>
      <c r="IQQ5" s="11"/>
      <c r="IQR5" s="11"/>
      <c r="IQS5" s="11"/>
      <c r="IQT5" s="11"/>
      <c r="IQU5" s="11"/>
      <c r="IQV5" s="11"/>
      <c r="IQW5" s="11"/>
      <c r="IQX5" s="11"/>
      <c r="IQY5" s="11"/>
      <c r="IQZ5" s="11"/>
      <c r="IRA5" s="11"/>
      <c r="IRB5" s="11"/>
      <c r="IRC5" s="11"/>
      <c r="IRD5" s="11"/>
      <c r="IRE5" s="11"/>
      <c r="IRF5" s="11"/>
      <c r="IRG5" s="11"/>
      <c r="IRI5" s="6"/>
      <c r="IRL5" s="11"/>
      <c r="IRM5" s="11"/>
      <c r="IRN5" s="11"/>
      <c r="IRO5" s="11"/>
      <c r="IRP5" s="11"/>
      <c r="IRQ5" s="11"/>
      <c r="IRR5" s="11"/>
      <c r="IRS5" s="11"/>
      <c r="IRT5" s="11"/>
      <c r="IRU5" s="11"/>
      <c r="IRV5" s="11"/>
      <c r="IRW5" s="11"/>
      <c r="IRX5" s="11"/>
      <c r="IRY5" s="11"/>
      <c r="IRZ5" s="11"/>
      <c r="ISA5" s="11"/>
      <c r="ISB5" s="11"/>
      <c r="ISC5" s="11"/>
      <c r="ISD5" s="11"/>
      <c r="ISE5" s="11"/>
      <c r="ISF5" s="11"/>
      <c r="ISG5" s="11"/>
      <c r="ISH5" s="11"/>
      <c r="ISI5" s="11"/>
      <c r="ISJ5" s="11"/>
      <c r="ISK5" s="11"/>
      <c r="ISL5" s="11"/>
      <c r="ISM5" s="11"/>
      <c r="ISN5" s="11"/>
      <c r="ISO5" s="11"/>
      <c r="ISP5" s="11"/>
      <c r="ISQ5" s="11"/>
      <c r="ISR5" s="11"/>
      <c r="ISS5" s="11"/>
      <c r="IST5" s="11"/>
      <c r="ISU5" s="11"/>
      <c r="ISW5" s="6"/>
      <c r="ISZ5" s="11"/>
      <c r="ITA5" s="11"/>
      <c r="ITB5" s="11"/>
      <c r="ITC5" s="11"/>
      <c r="ITD5" s="11"/>
      <c r="ITE5" s="11"/>
      <c r="ITF5" s="11"/>
      <c r="ITG5" s="11"/>
      <c r="ITH5" s="11"/>
      <c r="ITI5" s="11"/>
      <c r="ITJ5" s="11"/>
      <c r="ITK5" s="11"/>
      <c r="ITL5" s="11"/>
      <c r="ITM5" s="11"/>
      <c r="ITN5" s="11"/>
      <c r="ITO5" s="11"/>
      <c r="ITP5" s="11"/>
      <c r="ITQ5" s="11"/>
      <c r="ITR5" s="11"/>
      <c r="ITS5" s="11"/>
      <c r="ITT5" s="11"/>
      <c r="ITU5" s="11"/>
      <c r="ITV5" s="11"/>
      <c r="ITW5" s="11"/>
      <c r="ITX5" s="11"/>
      <c r="ITY5" s="11"/>
      <c r="ITZ5" s="11"/>
      <c r="IUA5" s="11"/>
      <c r="IUB5" s="11"/>
      <c r="IUC5" s="11"/>
      <c r="IUD5" s="11"/>
      <c r="IUE5" s="11"/>
      <c r="IUF5" s="11"/>
      <c r="IUG5" s="11"/>
      <c r="IUH5" s="11"/>
      <c r="IUI5" s="11"/>
      <c r="IUK5" s="6"/>
      <c r="IUN5" s="11"/>
      <c r="IUO5" s="11"/>
      <c r="IUP5" s="11"/>
      <c r="IUQ5" s="11"/>
      <c r="IUR5" s="11"/>
      <c r="IUS5" s="11"/>
      <c r="IUT5" s="11"/>
      <c r="IUU5" s="11"/>
      <c r="IUV5" s="11"/>
      <c r="IUW5" s="11"/>
      <c r="IUX5" s="11"/>
      <c r="IUY5" s="11"/>
      <c r="IUZ5" s="11"/>
      <c r="IVA5" s="11"/>
      <c r="IVB5" s="11"/>
      <c r="IVC5" s="11"/>
      <c r="IVD5" s="11"/>
      <c r="IVE5" s="11"/>
      <c r="IVF5" s="11"/>
      <c r="IVG5" s="11"/>
      <c r="IVH5" s="11"/>
      <c r="IVI5" s="11"/>
      <c r="IVJ5" s="11"/>
      <c r="IVK5" s="11"/>
      <c r="IVL5" s="11"/>
      <c r="IVM5" s="11"/>
      <c r="IVN5" s="11"/>
      <c r="IVO5" s="11"/>
      <c r="IVP5" s="11"/>
      <c r="IVQ5" s="11"/>
      <c r="IVR5" s="11"/>
      <c r="IVS5" s="11"/>
      <c r="IVT5" s="11"/>
      <c r="IVU5" s="11"/>
      <c r="IVV5" s="11"/>
      <c r="IVW5" s="11"/>
      <c r="IVY5" s="6"/>
      <c r="IWB5" s="11"/>
      <c r="IWC5" s="11"/>
      <c r="IWD5" s="11"/>
      <c r="IWE5" s="11"/>
      <c r="IWF5" s="11"/>
      <c r="IWG5" s="11"/>
      <c r="IWH5" s="11"/>
      <c r="IWI5" s="11"/>
      <c r="IWJ5" s="11"/>
      <c r="IWK5" s="11"/>
      <c r="IWL5" s="11"/>
      <c r="IWM5" s="11"/>
      <c r="IWN5" s="11"/>
      <c r="IWO5" s="11"/>
      <c r="IWP5" s="11"/>
      <c r="IWQ5" s="11"/>
      <c r="IWR5" s="11"/>
      <c r="IWS5" s="11"/>
      <c r="IWT5" s="11"/>
      <c r="IWU5" s="11"/>
      <c r="IWV5" s="11"/>
      <c r="IWW5" s="11"/>
      <c r="IWX5" s="11"/>
      <c r="IWY5" s="11"/>
      <c r="IWZ5" s="11"/>
      <c r="IXA5" s="11"/>
      <c r="IXB5" s="11"/>
      <c r="IXC5" s="11"/>
      <c r="IXD5" s="11"/>
      <c r="IXE5" s="11"/>
      <c r="IXF5" s="11"/>
      <c r="IXG5" s="11"/>
      <c r="IXH5" s="11"/>
      <c r="IXI5" s="11"/>
      <c r="IXJ5" s="11"/>
      <c r="IXK5" s="11"/>
      <c r="IXM5" s="6"/>
      <c r="IXP5" s="11"/>
      <c r="IXQ5" s="11"/>
      <c r="IXR5" s="11"/>
      <c r="IXS5" s="11"/>
      <c r="IXT5" s="11"/>
      <c r="IXU5" s="11"/>
      <c r="IXV5" s="11"/>
      <c r="IXW5" s="11"/>
      <c r="IXX5" s="11"/>
      <c r="IXY5" s="11"/>
      <c r="IXZ5" s="11"/>
      <c r="IYA5" s="11"/>
      <c r="IYB5" s="11"/>
      <c r="IYC5" s="11"/>
      <c r="IYD5" s="11"/>
      <c r="IYE5" s="11"/>
      <c r="IYF5" s="11"/>
      <c r="IYG5" s="11"/>
      <c r="IYH5" s="11"/>
      <c r="IYI5" s="11"/>
      <c r="IYJ5" s="11"/>
      <c r="IYK5" s="11"/>
      <c r="IYL5" s="11"/>
      <c r="IYM5" s="11"/>
      <c r="IYN5" s="11"/>
      <c r="IYO5" s="11"/>
      <c r="IYP5" s="11"/>
      <c r="IYQ5" s="11"/>
      <c r="IYR5" s="11"/>
      <c r="IYS5" s="11"/>
      <c r="IYT5" s="11"/>
      <c r="IYU5" s="11"/>
      <c r="IYV5" s="11"/>
      <c r="IYW5" s="11"/>
      <c r="IYX5" s="11"/>
      <c r="IYY5" s="11"/>
      <c r="IZA5" s="6"/>
      <c r="IZD5" s="11"/>
      <c r="IZE5" s="11"/>
      <c r="IZF5" s="11"/>
      <c r="IZG5" s="11"/>
      <c r="IZH5" s="11"/>
      <c r="IZI5" s="11"/>
      <c r="IZJ5" s="11"/>
      <c r="IZK5" s="11"/>
      <c r="IZL5" s="11"/>
      <c r="IZM5" s="11"/>
      <c r="IZN5" s="11"/>
      <c r="IZO5" s="11"/>
      <c r="IZP5" s="11"/>
      <c r="IZQ5" s="11"/>
      <c r="IZR5" s="11"/>
      <c r="IZS5" s="11"/>
      <c r="IZT5" s="11"/>
      <c r="IZU5" s="11"/>
      <c r="IZV5" s="11"/>
      <c r="IZW5" s="11"/>
      <c r="IZX5" s="11"/>
      <c r="IZY5" s="11"/>
      <c r="IZZ5" s="11"/>
      <c r="JAA5" s="11"/>
      <c r="JAB5" s="11"/>
      <c r="JAC5" s="11"/>
      <c r="JAD5" s="11"/>
      <c r="JAE5" s="11"/>
      <c r="JAF5" s="11"/>
      <c r="JAG5" s="11"/>
      <c r="JAH5" s="11"/>
      <c r="JAI5" s="11"/>
      <c r="JAJ5" s="11"/>
      <c r="JAK5" s="11"/>
      <c r="JAL5" s="11"/>
      <c r="JAM5" s="11"/>
      <c r="JAO5" s="6"/>
      <c r="JAR5" s="11"/>
      <c r="JAS5" s="11"/>
      <c r="JAT5" s="11"/>
      <c r="JAU5" s="11"/>
      <c r="JAV5" s="11"/>
      <c r="JAW5" s="11"/>
      <c r="JAX5" s="11"/>
      <c r="JAY5" s="11"/>
      <c r="JAZ5" s="11"/>
      <c r="JBA5" s="11"/>
      <c r="JBB5" s="11"/>
      <c r="JBC5" s="11"/>
      <c r="JBD5" s="11"/>
      <c r="JBE5" s="11"/>
      <c r="JBF5" s="11"/>
      <c r="JBG5" s="11"/>
      <c r="JBH5" s="11"/>
      <c r="JBI5" s="11"/>
      <c r="JBJ5" s="11"/>
      <c r="JBK5" s="11"/>
      <c r="JBL5" s="11"/>
      <c r="JBM5" s="11"/>
      <c r="JBN5" s="11"/>
      <c r="JBO5" s="11"/>
      <c r="JBP5" s="11"/>
      <c r="JBQ5" s="11"/>
      <c r="JBR5" s="11"/>
      <c r="JBS5" s="11"/>
      <c r="JBT5" s="11"/>
      <c r="JBU5" s="11"/>
      <c r="JBV5" s="11"/>
      <c r="JBW5" s="11"/>
      <c r="JBX5" s="11"/>
      <c r="JBY5" s="11"/>
      <c r="JBZ5" s="11"/>
      <c r="JCA5" s="11"/>
      <c r="JCC5" s="6"/>
      <c r="JCF5" s="11"/>
      <c r="JCG5" s="11"/>
      <c r="JCH5" s="11"/>
      <c r="JCI5" s="11"/>
      <c r="JCJ5" s="11"/>
      <c r="JCK5" s="11"/>
      <c r="JCL5" s="11"/>
      <c r="JCM5" s="11"/>
      <c r="JCN5" s="11"/>
      <c r="JCO5" s="11"/>
      <c r="JCP5" s="11"/>
      <c r="JCQ5" s="11"/>
      <c r="JCR5" s="11"/>
      <c r="JCS5" s="11"/>
      <c r="JCT5" s="11"/>
      <c r="JCU5" s="11"/>
      <c r="JCV5" s="11"/>
      <c r="JCW5" s="11"/>
      <c r="JCX5" s="11"/>
      <c r="JCY5" s="11"/>
      <c r="JCZ5" s="11"/>
      <c r="JDA5" s="11"/>
      <c r="JDB5" s="11"/>
      <c r="JDC5" s="11"/>
      <c r="JDD5" s="11"/>
      <c r="JDE5" s="11"/>
      <c r="JDF5" s="11"/>
      <c r="JDG5" s="11"/>
      <c r="JDH5" s="11"/>
      <c r="JDI5" s="11"/>
      <c r="JDJ5" s="11"/>
      <c r="JDK5" s="11"/>
      <c r="JDL5" s="11"/>
      <c r="JDM5" s="11"/>
      <c r="JDN5" s="11"/>
      <c r="JDO5" s="11"/>
      <c r="JDQ5" s="6"/>
      <c r="JDT5" s="11"/>
      <c r="JDU5" s="11"/>
      <c r="JDV5" s="11"/>
      <c r="JDW5" s="11"/>
      <c r="JDX5" s="11"/>
      <c r="JDY5" s="11"/>
      <c r="JDZ5" s="11"/>
      <c r="JEA5" s="11"/>
      <c r="JEB5" s="11"/>
      <c r="JEC5" s="11"/>
      <c r="JED5" s="11"/>
      <c r="JEE5" s="11"/>
      <c r="JEF5" s="11"/>
      <c r="JEG5" s="11"/>
      <c r="JEH5" s="11"/>
      <c r="JEI5" s="11"/>
      <c r="JEJ5" s="11"/>
      <c r="JEK5" s="11"/>
      <c r="JEL5" s="11"/>
      <c r="JEM5" s="11"/>
      <c r="JEN5" s="11"/>
      <c r="JEO5" s="11"/>
      <c r="JEP5" s="11"/>
      <c r="JEQ5" s="11"/>
      <c r="JER5" s="11"/>
      <c r="JES5" s="11"/>
      <c r="JET5" s="11"/>
      <c r="JEU5" s="11"/>
      <c r="JEV5" s="11"/>
      <c r="JEW5" s="11"/>
      <c r="JEX5" s="11"/>
      <c r="JEY5" s="11"/>
      <c r="JEZ5" s="11"/>
      <c r="JFA5" s="11"/>
      <c r="JFB5" s="11"/>
      <c r="JFC5" s="11"/>
      <c r="JFE5" s="6"/>
      <c r="JFH5" s="11"/>
      <c r="JFI5" s="11"/>
      <c r="JFJ5" s="11"/>
      <c r="JFK5" s="11"/>
      <c r="JFL5" s="11"/>
      <c r="JFM5" s="11"/>
      <c r="JFN5" s="11"/>
      <c r="JFO5" s="11"/>
      <c r="JFP5" s="11"/>
      <c r="JFQ5" s="11"/>
      <c r="JFR5" s="11"/>
      <c r="JFS5" s="11"/>
      <c r="JFT5" s="11"/>
      <c r="JFU5" s="11"/>
      <c r="JFV5" s="11"/>
      <c r="JFW5" s="11"/>
      <c r="JFX5" s="11"/>
      <c r="JFY5" s="11"/>
      <c r="JFZ5" s="11"/>
      <c r="JGA5" s="11"/>
      <c r="JGB5" s="11"/>
      <c r="JGC5" s="11"/>
      <c r="JGD5" s="11"/>
      <c r="JGE5" s="11"/>
      <c r="JGF5" s="11"/>
      <c r="JGG5" s="11"/>
      <c r="JGH5" s="11"/>
      <c r="JGI5" s="11"/>
      <c r="JGJ5" s="11"/>
      <c r="JGK5" s="11"/>
      <c r="JGL5" s="11"/>
      <c r="JGM5" s="11"/>
      <c r="JGN5" s="11"/>
      <c r="JGO5" s="11"/>
      <c r="JGP5" s="11"/>
      <c r="JGQ5" s="11"/>
      <c r="JGS5" s="6"/>
      <c r="JGV5" s="11"/>
      <c r="JGW5" s="11"/>
      <c r="JGX5" s="11"/>
      <c r="JGY5" s="11"/>
      <c r="JGZ5" s="11"/>
      <c r="JHA5" s="11"/>
      <c r="JHB5" s="11"/>
      <c r="JHC5" s="11"/>
      <c r="JHD5" s="11"/>
      <c r="JHE5" s="11"/>
      <c r="JHF5" s="11"/>
      <c r="JHG5" s="11"/>
      <c r="JHH5" s="11"/>
      <c r="JHI5" s="11"/>
      <c r="JHJ5" s="11"/>
      <c r="JHK5" s="11"/>
      <c r="JHL5" s="11"/>
      <c r="JHM5" s="11"/>
      <c r="JHN5" s="11"/>
      <c r="JHO5" s="11"/>
      <c r="JHP5" s="11"/>
      <c r="JHQ5" s="11"/>
      <c r="JHR5" s="11"/>
      <c r="JHS5" s="11"/>
      <c r="JHT5" s="11"/>
      <c r="JHU5" s="11"/>
      <c r="JHV5" s="11"/>
      <c r="JHW5" s="11"/>
      <c r="JHX5" s="11"/>
      <c r="JHY5" s="11"/>
      <c r="JHZ5" s="11"/>
      <c r="JIA5" s="11"/>
      <c r="JIB5" s="11"/>
      <c r="JIC5" s="11"/>
      <c r="JID5" s="11"/>
      <c r="JIE5" s="11"/>
      <c r="JIG5" s="6"/>
      <c r="JIJ5" s="11"/>
      <c r="JIK5" s="11"/>
      <c r="JIL5" s="11"/>
      <c r="JIM5" s="11"/>
      <c r="JIN5" s="11"/>
      <c r="JIO5" s="11"/>
      <c r="JIP5" s="11"/>
      <c r="JIQ5" s="11"/>
      <c r="JIR5" s="11"/>
      <c r="JIS5" s="11"/>
      <c r="JIT5" s="11"/>
      <c r="JIU5" s="11"/>
      <c r="JIV5" s="11"/>
      <c r="JIW5" s="11"/>
      <c r="JIX5" s="11"/>
      <c r="JIY5" s="11"/>
      <c r="JIZ5" s="11"/>
      <c r="JJA5" s="11"/>
      <c r="JJB5" s="11"/>
      <c r="JJC5" s="11"/>
      <c r="JJD5" s="11"/>
      <c r="JJE5" s="11"/>
      <c r="JJF5" s="11"/>
      <c r="JJG5" s="11"/>
      <c r="JJH5" s="11"/>
      <c r="JJI5" s="11"/>
      <c r="JJJ5" s="11"/>
      <c r="JJK5" s="11"/>
      <c r="JJL5" s="11"/>
      <c r="JJM5" s="11"/>
      <c r="JJN5" s="11"/>
      <c r="JJO5" s="11"/>
      <c r="JJP5" s="11"/>
      <c r="JJQ5" s="11"/>
      <c r="JJR5" s="11"/>
      <c r="JJS5" s="11"/>
      <c r="JJU5" s="6"/>
      <c r="JJX5" s="11"/>
      <c r="JJY5" s="11"/>
      <c r="JJZ5" s="11"/>
      <c r="JKA5" s="11"/>
      <c r="JKB5" s="11"/>
      <c r="JKC5" s="11"/>
      <c r="JKD5" s="11"/>
      <c r="JKE5" s="11"/>
      <c r="JKF5" s="11"/>
      <c r="JKG5" s="11"/>
      <c r="JKH5" s="11"/>
      <c r="JKI5" s="11"/>
      <c r="JKJ5" s="11"/>
      <c r="JKK5" s="11"/>
      <c r="JKL5" s="11"/>
      <c r="JKM5" s="11"/>
      <c r="JKN5" s="11"/>
      <c r="JKO5" s="11"/>
      <c r="JKP5" s="11"/>
      <c r="JKQ5" s="11"/>
      <c r="JKR5" s="11"/>
      <c r="JKS5" s="11"/>
      <c r="JKT5" s="11"/>
      <c r="JKU5" s="11"/>
      <c r="JKV5" s="11"/>
      <c r="JKW5" s="11"/>
      <c r="JKX5" s="11"/>
      <c r="JKY5" s="11"/>
      <c r="JKZ5" s="11"/>
      <c r="JLA5" s="11"/>
      <c r="JLB5" s="11"/>
      <c r="JLC5" s="11"/>
      <c r="JLD5" s="11"/>
      <c r="JLE5" s="11"/>
      <c r="JLF5" s="11"/>
      <c r="JLG5" s="11"/>
      <c r="JLI5" s="6"/>
      <c r="JLL5" s="11"/>
      <c r="JLM5" s="11"/>
      <c r="JLN5" s="11"/>
      <c r="JLO5" s="11"/>
      <c r="JLP5" s="11"/>
      <c r="JLQ5" s="11"/>
      <c r="JLR5" s="11"/>
      <c r="JLS5" s="11"/>
      <c r="JLT5" s="11"/>
      <c r="JLU5" s="11"/>
      <c r="JLV5" s="11"/>
      <c r="JLW5" s="11"/>
      <c r="JLX5" s="11"/>
      <c r="JLY5" s="11"/>
      <c r="JLZ5" s="11"/>
      <c r="JMA5" s="11"/>
      <c r="JMB5" s="11"/>
      <c r="JMC5" s="11"/>
      <c r="JMD5" s="11"/>
      <c r="JME5" s="11"/>
      <c r="JMF5" s="11"/>
      <c r="JMG5" s="11"/>
      <c r="JMH5" s="11"/>
      <c r="JMI5" s="11"/>
      <c r="JMJ5" s="11"/>
      <c r="JMK5" s="11"/>
      <c r="JML5" s="11"/>
      <c r="JMM5" s="11"/>
      <c r="JMN5" s="11"/>
      <c r="JMO5" s="11"/>
      <c r="JMP5" s="11"/>
      <c r="JMQ5" s="11"/>
      <c r="JMR5" s="11"/>
      <c r="JMS5" s="11"/>
      <c r="JMT5" s="11"/>
      <c r="JMU5" s="11"/>
      <c r="JMW5" s="6"/>
      <c r="JMZ5" s="11"/>
      <c r="JNA5" s="11"/>
      <c r="JNB5" s="11"/>
      <c r="JNC5" s="11"/>
      <c r="JND5" s="11"/>
      <c r="JNE5" s="11"/>
      <c r="JNF5" s="11"/>
      <c r="JNG5" s="11"/>
      <c r="JNH5" s="11"/>
      <c r="JNI5" s="11"/>
      <c r="JNJ5" s="11"/>
      <c r="JNK5" s="11"/>
      <c r="JNL5" s="11"/>
      <c r="JNM5" s="11"/>
      <c r="JNN5" s="11"/>
      <c r="JNO5" s="11"/>
      <c r="JNP5" s="11"/>
      <c r="JNQ5" s="11"/>
      <c r="JNR5" s="11"/>
      <c r="JNS5" s="11"/>
      <c r="JNT5" s="11"/>
      <c r="JNU5" s="11"/>
      <c r="JNV5" s="11"/>
      <c r="JNW5" s="11"/>
      <c r="JNX5" s="11"/>
      <c r="JNY5" s="11"/>
      <c r="JNZ5" s="11"/>
      <c r="JOA5" s="11"/>
      <c r="JOB5" s="11"/>
      <c r="JOC5" s="11"/>
      <c r="JOD5" s="11"/>
      <c r="JOE5" s="11"/>
      <c r="JOF5" s="11"/>
      <c r="JOG5" s="11"/>
      <c r="JOH5" s="11"/>
      <c r="JOI5" s="11"/>
      <c r="JOK5" s="6"/>
      <c r="JON5" s="11"/>
      <c r="JOO5" s="11"/>
      <c r="JOP5" s="11"/>
      <c r="JOQ5" s="11"/>
      <c r="JOR5" s="11"/>
      <c r="JOS5" s="11"/>
      <c r="JOT5" s="11"/>
      <c r="JOU5" s="11"/>
      <c r="JOV5" s="11"/>
      <c r="JOW5" s="11"/>
      <c r="JOX5" s="11"/>
      <c r="JOY5" s="11"/>
      <c r="JOZ5" s="11"/>
      <c r="JPA5" s="11"/>
      <c r="JPB5" s="11"/>
      <c r="JPC5" s="11"/>
      <c r="JPD5" s="11"/>
      <c r="JPE5" s="11"/>
      <c r="JPF5" s="11"/>
      <c r="JPG5" s="11"/>
      <c r="JPH5" s="11"/>
      <c r="JPI5" s="11"/>
      <c r="JPJ5" s="11"/>
      <c r="JPK5" s="11"/>
      <c r="JPL5" s="11"/>
      <c r="JPM5" s="11"/>
      <c r="JPN5" s="11"/>
      <c r="JPO5" s="11"/>
      <c r="JPP5" s="11"/>
      <c r="JPQ5" s="11"/>
      <c r="JPR5" s="11"/>
      <c r="JPS5" s="11"/>
      <c r="JPT5" s="11"/>
      <c r="JPU5" s="11"/>
      <c r="JPV5" s="11"/>
      <c r="JPW5" s="11"/>
      <c r="JPY5" s="6"/>
      <c r="JQB5" s="11"/>
      <c r="JQC5" s="11"/>
      <c r="JQD5" s="11"/>
      <c r="JQE5" s="11"/>
      <c r="JQF5" s="11"/>
      <c r="JQG5" s="11"/>
      <c r="JQH5" s="11"/>
      <c r="JQI5" s="11"/>
      <c r="JQJ5" s="11"/>
      <c r="JQK5" s="11"/>
      <c r="JQL5" s="11"/>
      <c r="JQM5" s="11"/>
      <c r="JQN5" s="11"/>
      <c r="JQO5" s="11"/>
      <c r="JQP5" s="11"/>
      <c r="JQQ5" s="11"/>
      <c r="JQR5" s="11"/>
      <c r="JQS5" s="11"/>
      <c r="JQT5" s="11"/>
      <c r="JQU5" s="11"/>
      <c r="JQV5" s="11"/>
      <c r="JQW5" s="11"/>
      <c r="JQX5" s="11"/>
      <c r="JQY5" s="11"/>
      <c r="JQZ5" s="11"/>
      <c r="JRA5" s="11"/>
      <c r="JRB5" s="11"/>
      <c r="JRC5" s="11"/>
      <c r="JRD5" s="11"/>
      <c r="JRE5" s="11"/>
      <c r="JRF5" s="11"/>
      <c r="JRG5" s="11"/>
      <c r="JRH5" s="11"/>
      <c r="JRI5" s="11"/>
      <c r="JRJ5" s="11"/>
      <c r="JRK5" s="11"/>
      <c r="JRM5" s="6"/>
      <c r="JRP5" s="11"/>
      <c r="JRQ5" s="11"/>
      <c r="JRR5" s="11"/>
      <c r="JRS5" s="11"/>
      <c r="JRT5" s="11"/>
      <c r="JRU5" s="11"/>
      <c r="JRV5" s="11"/>
      <c r="JRW5" s="11"/>
      <c r="JRX5" s="11"/>
      <c r="JRY5" s="11"/>
      <c r="JRZ5" s="11"/>
      <c r="JSA5" s="11"/>
      <c r="JSB5" s="11"/>
      <c r="JSC5" s="11"/>
      <c r="JSD5" s="11"/>
      <c r="JSE5" s="11"/>
      <c r="JSF5" s="11"/>
      <c r="JSG5" s="11"/>
      <c r="JSH5" s="11"/>
      <c r="JSI5" s="11"/>
      <c r="JSJ5" s="11"/>
      <c r="JSK5" s="11"/>
      <c r="JSL5" s="11"/>
      <c r="JSM5" s="11"/>
      <c r="JSN5" s="11"/>
      <c r="JSO5" s="11"/>
      <c r="JSP5" s="11"/>
      <c r="JSQ5" s="11"/>
      <c r="JSR5" s="11"/>
      <c r="JSS5" s="11"/>
      <c r="JST5" s="11"/>
      <c r="JSU5" s="11"/>
      <c r="JSV5" s="11"/>
      <c r="JSW5" s="11"/>
      <c r="JSX5" s="11"/>
      <c r="JSY5" s="11"/>
      <c r="JTA5" s="6"/>
      <c r="JTD5" s="11"/>
      <c r="JTE5" s="11"/>
      <c r="JTF5" s="11"/>
      <c r="JTG5" s="11"/>
      <c r="JTH5" s="11"/>
      <c r="JTI5" s="11"/>
      <c r="JTJ5" s="11"/>
      <c r="JTK5" s="11"/>
      <c r="JTL5" s="11"/>
      <c r="JTM5" s="11"/>
      <c r="JTN5" s="11"/>
      <c r="JTO5" s="11"/>
      <c r="JTP5" s="11"/>
      <c r="JTQ5" s="11"/>
      <c r="JTR5" s="11"/>
      <c r="JTS5" s="11"/>
      <c r="JTT5" s="11"/>
      <c r="JTU5" s="11"/>
      <c r="JTV5" s="11"/>
      <c r="JTW5" s="11"/>
      <c r="JTX5" s="11"/>
      <c r="JTY5" s="11"/>
      <c r="JTZ5" s="11"/>
      <c r="JUA5" s="11"/>
      <c r="JUB5" s="11"/>
      <c r="JUC5" s="11"/>
      <c r="JUD5" s="11"/>
      <c r="JUE5" s="11"/>
      <c r="JUF5" s="11"/>
      <c r="JUG5" s="11"/>
      <c r="JUH5" s="11"/>
      <c r="JUI5" s="11"/>
      <c r="JUJ5" s="11"/>
      <c r="JUK5" s="11"/>
      <c r="JUL5" s="11"/>
      <c r="JUM5" s="11"/>
      <c r="JUO5" s="6"/>
      <c r="JUR5" s="11"/>
      <c r="JUS5" s="11"/>
      <c r="JUT5" s="11"/>
      <c r="JUU5" s="11"/>
      <c r="JUV5" s="11"/>
      <c r="JUW5" s="11"/>
      <c r="JUX5" s="11"/>
      <c r="JUY5" s="11"/>
      <c r="JUZ5" s="11"/>
      <c r="JVA5" s="11"/>
      <c r="JVB5" s="11"/>
      <c r="JVC5" s="11"/>
      <c r="JVD5" s="11"/>
      <c r="JVE5" s="11"/>
      <c r="JVF5" s="11"/>
      <c r="JVG5" s="11"/>
      <c r="JVH5" s="11"/>
      <c r="JVI5" s="11"/>
      <c r="JVJ5" s="11"/>
      <c r="JVK5" s="11"/>
      <c r="JVL5" s="11"/>
      <c r="JVM5" s="11"/>
      <c r="JVN5" s="11"/>
      <c r="JVO5" s="11"/>
      <c r="JVP5" s="11"/>
      <c r="JVQ5" s="11"/>
      <c r="JVR5" s="11"/>
      <c r="JVS5" s="11"/>
      <c r="JVT5" s="11"/>
      <c r="JVU5" s="11"/>
      <c r="JVV5" s="11"/>
      <c r="JVW5" s="11"/>
      <c r="JVX5" s="11"/>
      <c r="JVY5" s="11"/>
      <c r="JVZ5" s="11"/>
      <c r="JWA5" s="11"/>
      <c r="JWC5" s="6"/>
      <c r="JWF5" s="11"/>
      <c r="JWG5" s="11"/>
      <c r="JWH5" s="11"/>
      <c r="JWI5" s="11"/>
      <c r="JWJ5" s="11"/>
      <c r="JWK5" s="11"/>
      <c r="JWL5" s="11"/>
      <c r="JWM5" s="11"/>
      <c r="JWN5" s="11"/>
      <c r="JWO5" s="11"/>
      <c r="JWP5" s="11"/>
      <c r="JWQ5" s="11"/>
      <c r="JWR5" s="11"/>
      <c r="JWS5" s="11"/>
      <c r="JWT5" s="11"/>
      <c r="JWU5" s="11"/>
      <c r="JWV5" s="11"/>
      <c r="JWW5" s="11"/>
      <c r="JWX5" s="11"/>
      <c r="JWY5" s="11"/>
      <c r="JWZ5" s="11"/>
      <c r="JXA5" s="11"/>
      <c r="JXB5" s="11"/>
      <c r="JXC5" s="11"/>
      <c r="JXD5" s="11"/>
      <c r="JXE5" s="11"/>
      <c r="JXF5" s="11"/>
      <c r="JXG5" s="11"/>
      <c r="JXH5" s="11"/>
      <c r="JXI5" s="11"/>
      <c r="JXJ5" s="11"/>
      <c r="JXK5" s="11"/>
      <c r="JXL5" s="11"/>
      <c r="JXM5" s="11"/>
      <c r="JXN5" s="11"/>
      <c r="JXO5" s="11"/>
      <c r="JXQ5" s="6"/>
      <c r="JXT5" s="11"/>
      <c r="JXU5" s="11"/>
      <c r="JXV5" s="11"/>
      <c r="JXW5" s="11"/>
      <c r="JXX5" s="11"/>
      <c r="JXY5" s="11"/>
      <c r="JXZ5" s="11"/>
      <c r="JYA5" s="11"/>
      <c r="JYB5" s="11"/>
      <c r="JYC5" s="11"/>
      <c r="JYD5" s="11"/>
      <c r="JYE5" s="11"/>
      <c r="JYF5" s="11"/>
      <c r="JYG5" s="11"/>
      <c r="JYH5" s="11"/>
      <c r="JYI5" s="11"/>
      <c r="JYJ5" s="11"/>
      <c r="JYK5" s="11"/>
      <c r="JYL5" s="11"/>
      <c r="JYM5" s="11"/>
      <c r="JYN5" s="11"/>
      <c r="JYO5" s="11"/>
      <c r="JYP5" s="11"/>
      <c r="JYQ5" s="11"/>
      <c r="JYR5" s="11"/>
      <c r="JYS5" s="11"/>
      <c r="JYT5" s="11"/>
      <c r="JYU5" s="11"/>
      <c r="JYV5" s="11"/>
      <c r="JYW5" s="11"/>
      <c r="JYX5" s="11"/>
      <c r="JYY5" s="11"/>
      <c r="JYZ5" s="11"/>
      <c r="JZA5" s="11"/>
      <c r="JZB5" s="11"/>
      <c r="JZC5" s="11"/>
      <c r="JZE5" s="6"/>
      <c r="JZH5" s="11"/>
      <c r="JZI5" s="11"/>
      <c r="JZJ5" s="11"/>
      <c r="JZK5" s="11"/>
      <c r="JZL5" s="11"/>
      <c r="JZM5" s="11"/>
      <c r="JZN5" s="11"/>
      <c r="JZO5" s="11"/>
      <c r="JZP5" s="11"/>
      <c r="JZQ5" s="11"/>
      <c r="JZR5" s="11"/>
      <c r="JZS5" s="11"/>
      <c r="JZT5" s="11"/>
      <c r="JZU5" s="11"/>
      <c r="JZV5" s="11"/>
      <c r="JZW5" s="11"/>
      <c r="JZX5" s="11"/>
      <c r="JZY5" s="11"/>
      <c r="JZZ5" s="11"/>
      <c r="KAA5" s="11"/>
      <c r="KAB5" s="11"/>
      <c r="KAC5" s="11"/>
      <c r="KAD5" s="11"/>
      <c r="KAE5" s="11"/>
      <c r="KAF5" s="11"/>
      <c r="KAG5" s="11"/>
      <c r="KAH5" s="11"/>
      <c r="KAI5" s="11"/>
      <c r="KAJ5" s="11"/>
      <c r="KAK5" s="11"/>
      <c r="KAL5" s="11"/>
      <c r="KAM5" s="11"/>
      <c r="KAN5" s="11"/>
      <c r="KAO5" s="11"/>
      <c r="KAP5" s="11"/>
      <c r="KAQ5" s="11"/>
      <c r="KAS5" s="6"/>
      <c r="KAV5" s="11"/>
      <c r="KAW5" s="11"/>
      <c r="KAX5" s="11"/>
      <c r="KAY5" s="11"/>
      <c r="KAZ5" s="11"/>
      <c r="KBA5" s="11"/>
      <c r="KBB5" s="11"/>
      <c r="KBC5" s="11"/>
      <c r="KBD5" s="11"/>
      <c r="KBE5" s="11"/>
      <c r="KBF5" s="11"/>
      <c r="KBG5" s="11"/>
      <c r="KBH5" s="11"/>
      <c r="KBI5" s="11"/>
      <c r="KBJ5" s="11"/>
      <c r="KBK5" s="11"/>
      <c r="KBL5" s="11"/>
      <c r="KBM5" s="11"/>
      <c r="KBN5" s="11"/>
      <c r="KBO5" s="11"/>
      <c r="KBP5" s="11"/>
      <c r="KBQ5" s="11"/>
      <c r="KBR5" s="11"/>
      <c r="KBS5" s="11"/>
      <c r="KBT5" s="11"/>
      <c r="KBU5" s="11"/>
      <c r="KBV5" s="11"/>
      <c r="KBW5" s="11"/>
      <c r="KBX5" s="11"/>
      <c r="KBY5" s="11"/>
      <c r="KBZ5" s="11"/>
      <c r="KCA5" s="11"/>
      <c r="KCB5" s="11"/>
      <c r="KCC5" s="11"/>
      <c r="KCD5" s="11"/>
      <c r="KCE5" s="11"/>
      <c r="KCG5" s="6"/>
      <c r="KCJ5" s="11"/>
      <c r="KCK5" s="11"/>
      <c r="KCL5" s="11"/>
      <c r="KCM5" s="11"/>
      <c r="KCN5" s="11"/>
      <c r="KCO5" s="11"/>
      <c r="KCP5" s="11"/>
      <c r="KCQ5" s="11"/>
      <c r="KCR5" s="11"/>
      <c r="KCS5" s="11"/>
      <c r="KCT5" s="11"/>
      <c r="KCU5" s="11"/>
      <c r="KCV5" s="11"/>
      <c r="KCW5" s="11"/>
      <c r="KCX5" s="11"/>
      <c r="KCY5" s="11"/>
      <c r="KCZ5" s="11"/>
      <c r="KDA5" s="11"/>
      <c r="KDB5" s="11"/>
      <c r="KDC5" s="11"/>
      <c r="KDD5" s="11"/>
      <c r="KDE5" s="11"/>
      <c r="KDF5" s="11"/>
      <c r="KDG5" s="11"/>
      <c r="KDH5" s="11"/>
      <c r="KDI5" s="11"/>
      <c r="KDJ5" s="11"/>
      <c r="KDK5" s="11"/>
      <c r="KDL5" s="11"/>
      <c r="KDM5" s="11"/>
      <c r="KDN5" s="11"/>
      <c r="KDO5" s="11"/>
      <c r="KDP5" s="11"/>
      <c r="KDQ5" s="11"/>
      <c r="KDR5" s="11"/>
      <c r="KDS5" s="11"/>
      <c r="KDU5" s="6"/>
      <c r="KDX5" s="11"/>
      <c r="KDY5" s="11"/>
      <c r="KDZ5" s="11"/>
      <c r="KEA5" s="11"/>
      <c r="KEB5" s="11"/>
      <c r="KEC5" s="11"/>
      <c r="KED5" s="11"/>
      <c r="KEE5" s="11"/>
      <c r="KEF5" s="11"/>
      <c r="KEG5" s="11"/>
      <c r="KEH5" s="11"/>
      <c r="KEI5" s="11"/>
      <c r="KEJ5" s="11"/>
      <c r="KEK5" s="11"/>
      <c r="KEL5" s="11"/>
      <c r="KEM5" s="11"/>
      <c r="KEN5" s="11"/>
      <c r="KEO5" s="11"/>
      <c r="KEP5" s="11"/>
      <c r="KEQ5" s="11"/>
      <c r="KER5" s="11"/>
      <c r="KES5" s="11"/>
      <c r="KET5" s="11"/>
      <c r="KEU5" s="11"/>
      <c r="KEV5" s="11"/>
      <c r="KEW5" s="11"/>
      <c r="KEX5" s="11"/>
      <c r="KEY5" s="11"/>
      <c r="KEZ5" s="11"/>
      <c r="KFA5" s="11"/>
      <c r="KFB5" s="11"/>
      <c r="KFC5" s="11"/>
      <c r="KFD5" s="11"/>
      <c r="KFE5" s="11"/>
      <c r="KFF5" s="11"/>
      <c r="KFG5" s="11"/>
      <c r="KFI5" s="6"/>
      <c r="KFL5" s="11"/>
      <c r="KFM5" s="11"/>
      <c r="KFN5" s="11"/>
      <c r="KFO5" s="11"/>
      <c r="KFP5" s="11"/>
      <c r="KFQ5" s="11"/>
      <c r="KFR5" s="11"/>
      <c r="KFS5" s="11"/>
      <c r="KFT5" s="11"/>
      <c r="KFU5" s="11"/>
      <c r="KFV5" s="11"/>
      <c r="KFW5" s="11"/>
      <c r="KFX5" s="11"/>
      <c r="KFY5" s="11"/>
      <c r="KFZ5" s="11"/>
      <c r="KGA5" s="11"/>
      <c r="KGB5" s="11"/>
      <c r="KGC5" s="11"/>
      <c r="KGD5" s="11"/>
      <c r="KGE5" s="11"/>
      <c r="KGF5" s="11"/>
      <c r="KGG5" s="11"/>
      <c r="KGH5" s="11"/>
      <c r="KGI5" s="11"/>
      <c r="KGJ5" s="11"/>
      <c r="KGK5" s="11"/>
      <c r="KGL5" s="11"/>
      <c r="KGM5" s="11"/>
      <c r="KGN5" s="11"/>
      <c r="KGO5" s="11"/>
      <c r="KGP5" s="11"/>
      <c r="KGQ5" s="11"/>
      <c r="KGR5" s="11"/>
      <c r="KGS5" s="11"/>
      <c r="KGT5" s="11"/>
      <c r="KGU5" s="11"/>
      <c r="KGW5" s="6"/>
      <c r="KGZ5" s="11"/>
      <c r="KHA5" s="11"/>
      <c r="KHB5" s="11"/>
      <c r="KHC5" s="11"/>
      <c r="KHD5" s="11"/>
      <c r="KHE5" s="11"/>
      <c r="KHF5" s="11"/>
      <c r="KHG5" s="11"/>
      <c r="KHH5" s="11"/>
      <c r="KHI5" s="11"/>
      <c r="KHJ5" s="11"/>
      <c r="KHK5" s="11"/>
      <c r="KHL5" s="11"/>
      <c r="KHM5" s="11"/>
      <c r="KHN5" s="11"/>
      <c r="KHO5" s="11"/>
      <c r="KHP5" s="11"/>
      <c r="KHQ5" s="11"/>
      <c r="KHR5" s="11"/>
      <c r="KHS5" s="11"/>
      <c r="KHT5" s="11"/>
      <c r="KHU5" s="11"/>
      <c r="KHV5" s="11"/>
      <c r="KHW5" s="11"/>
      <c r="KHX5" s="11"/>
      <c r="KHY5" s="11"/>
      <c r="KHZ5" s="11"/>
      <c r="KIA5" s="11"/>
      <c r="KIB5" s="11"/>
      <c r="KIC5" s="11"/>
      <c r="KID5" s="11"/>
      <c r="KIE5" s="11"/>
      <c r="KIF5" s="11"/>
      <c r="KIG5" s="11"/>
      <c r="KIH5" s="11"/>
      <c r="KII5" s="11"/>
      <c r="KIK5" s="6"/>
      <c r="KIN5" s="11"/>
      <c r="KIO5" s="11"/>
      <c r="KIP5" s="11"/>
      <c r="KIQ5" s="11"/>
      <c r="KIR5" s="11"/>
      <c r="KIS5" s="11"/>
      <c r="KIT5" s="11"/>
      <c r="KIU5" s="11"/>
      <c r="KIV5" s="11"/>
      <c r="KIW5" s="11"/>
      <c r="KIX5" s="11"/>
      <c r="KIY5" s="11"/>
      <c r="KIZ5" s="11"/>
      <c r="KJA5" s="11"/>
      <c r="KJB5" s="11"/>
      <c r="KJC5" s="11"/>
      <c r="KJD5" s="11"/>
      <c r="KJE5" s="11"/>
      <c r="KJF5" s="11"/>
      <c r="KJG5" s="11"/>
      <c r="KJH5" s="11"/>
      <c r="KJI5" s="11"/>
      <c r="KJJ5" s="11"/>
      <c r="KJK5" s="11"/>
      <c r="KJL5" s="11"/>
      <c r="KJM5" s="11"/>
      <c r="KJN5" s="11"/>
      <c r="KJO5" s="11"/>
      <c r="KJP5" s="11"/>
      <c r="KJQ5" s="11"/>
      <c r="KJR5" s="11"/>
      <c r="KJS5" s="11"/>
      <c r="KJT5" s="11"/>
      <c r="KJU5" s="11"/>
      <c r="KJV5" s="11"/>
      <c r="KJW5" s="11"/>
      <c r="KJY5" s="6"/>
      <c r="KKB5" s="11"/>
      <c r="KKC5" s="11"/>
      <c r="KKD5" s="11"/>
      <c r="KKE5" s="11"/>
      <c r="KKF5" s="11"/>
      <c r="KKG5" s="11"/>
      <c r="KKH5" s="11"/>
      <c r="KKI5" s="11"/>
      <c r="KKJ5" s="11"/>
      <c r="KKK5" s="11"/>
      <c r="KKL5" s="11"/>
      <c r="KKM5" s="11"/>
      <c r="KKN5" s="11"/>
      <c r="KKO5" s="11"/>
      <c r="KKP5" s="11"/>
      <c r="KKQ5" s="11"/>
      <c r="KKR5" s="11"/>
      <c r="KKS5" s="11"/>
      <c r="KKT5" s="11"/>
      <c r="KKU5" s="11"/>
      <c r="KKV5" s="11"/>
      <c r="KKW5" s="11"/>
      <c r="KKX5" s="11"/>
      <c r="KKY5" s="11"/>
      <c r="KKZ5" s="11"/>
      <c r="KLA5" s="11"/>
      <c r="KLB5" s="11"/>
      <c r="KLC5" s="11"/>
      <c r="KLD5" s="11"/>
      <c r="KLE5" s="11"/>
      <c r="KLF5" s="11"/>
      <c r="KLG5" s="11"/>
      <c r="KLH5" s="11"/>
      <c r="KLI5" s="11"/>
      <c r="KLJ5" s="11"/>
      <c r="KLK5" s="11"/>
      <c r="KLM5" s="6"/>
      <c r="KLP5" s="11"/>
      <c r="KLQ5" s="11"/>
      <c r="KLR5" s="11"/>
      <c r="KLS5" s="11"/>
      <c r="KLT5" s="11"/>
      <c r="KLU5" s="11"/>
      <c r="KLV5" s="11"/>
      <c r="KLW5" s="11"/>
      <c r="KLX5" s="11"/>
      <c r="KLY5" s="11"/>
      <c r="KLZ5" s="11"/>
      <c r="KMA5" s="11"/>
      <c r="KMB5" s="11"/>
      <c r="KMC5" s="11"/>
      <c r="KMD5" s="11"/>
      <c r="KME5" s="11"/>
      <c r="KMF5" s="11"/>
      <c r="KMG5" s="11"/>
      <c r="KMH5" s="11"/>
      <c r="KMI5" s="11"/>
      <c r="KMJ5" s="11"/>
      <c r="KMK5" s="11"/>
      <c r="KML5" s="11"/>
      <c r="KMM5" s="11"/>
      <c r="KMN5" s="11"/>
      <c r="KMO5" s="11"/>
      <c r="KMP5" s="11"/>
      <c r="KMQ5" s="11"/>
      <c r="KMR5" s="11"/>
      <c r="KMS5" s="11"/>
      <c r="KMT5" s="11"/>
      <c r="KMU5" s="11"/>
      <c r="KMV5" s="11"/>
      <c r="KMW5" s="11"/>
      <c r="KMX5" s="11"/>
      <c r="KMY5" s="11"/>
      <c r="KNA5" s="6"/>
      <c r="KND5" s="11"/>
      <c r="KNE5" s="11"/>
      <c r="KNF5" s="11"/>
      <c r="KNG5" s="11"/>
      <c r="KNH5" s="11"/>
      <c r="KNI5" s="11"/>
      <c r="KNJ5" s="11"/>
      <c r="KNK5" s="11"/>
      <c r="KNL5" s="11"/>
      <c r="KNM5" s="11"/>
      <c r="KNN5" s="11"/>
      <c r="KNO5" s="11"/>
      <c r="KNP5" s="11"/>
      <c r="KNQ5" s="11"/>
      <c r="KNR5" s="11"/>
      <c r="KNS5" s="11"/>
      <c r="KNT5" s="11"/>
      <c r="KNU5" s="11"/>
      <c r="KNV5" s="11"/>
      <c r="KNW5" s="11"/>
      <c r="KNX5" s="11"/>
      <c r="KNY5" s="11"/>
      <c r="KNZ5" s="11"/>
      <c r="KOA5" s="11"/>
      <c r="KOB5" s="11"/>
      <c r="KOC5" s="11"/>
      <c r="KOD5" s="11"/>
      <c r="KOE5" s="11"/>
      <c r="KOF5" s="11"/>
      <c r="KOG5" s="11"/>
      <c r="KOH5" s="11"/>
      <c r="KOI5" s="11"/>
      <c r="KOJ5" s="11"/>
      <c r="KOK5" s="11"/>
      <c r="KOL5" s="11"/>
      <c r="KOM5" s="11"/>
      <c r="KOO5" s="6"/>
      <c r="KOR5" s="11"/>
      <c r="KOS5" s="11"/>
      <c r="KOT5" s="11"/>
      <c r="KOU5" s="11"/>
      <c r="KOV5" s="11"/>
      <c r="KOW5" s="11"/>
      <c r="KOX5" s="11"/>
      <c r="KOY5" s="11"/>
      <c r="KOZ5" s="11"/>
      <c r="KPA5" s="11"/>
      <c r="KPB5" s="11"/>
      <c r="KPC5" s="11"/>
      <c r="KPD5" s="11"/>
      <c r="KPE5" s="11"/>
      <c r="KPF5" s="11"/>
      <c r="KPG5" s="11"/>
      <c r="KPH5" s="11"/>
      <c r="KPI5" s="11"/>
      <c r="KPJ5" s="11"/>
      <c r="KPK5" s="11"/>
      <c r="KPL5" s="11"/>
      <c r="KPM5" s="11"/>
      <c r="KPN5" s="11"/>
      <c r="KPO5" s="11"/>
      <c r="KPP5" s="11"/>
      <c r="KPQ5" s="11"/>
      <c r="KPR5" s="11"/>
      <c r="KPS5" s="11"/>
      <c r="KPT5" s="11"/>
      <c r="KPU5" s="11"/>
      <c r="KPV5" s="11"/>
      <c r="KPW5" s="11"/>
      <c r="KPX5" s="11"/>
      <c r="KPY5" s="11"/>
      <c r="KPZ5" s="11"/>
      <c r="KQA5" s="11"/>
      <c r="KQC5" s="6"/>
      <c r="KQF5" s="11"/>
      <c r="KQG5" s="11"/>
      <c r="KQH5" s="11"/>
      <c r="KQI5" s="11"/>
      <c r="KQJ5" s="11"/>
      <c r="KQK5" s="11"/>
      <c r="KQL5" s="11"/>
      <c r="KQM5" s="11"/>
      <c r="KQN5" s="11"/>
      <c r="KQO5" s="11"/>
      <c r="KQP5" s="11"/>
      <c r="KQQ5" s="11"/>
      <c r="KQR5" s="11"/>
      <c r="KQS5" s="11"/>
      <c r="KQT5" s="11"/>
      <c r="KQU5" s="11"/>
      <c r="KQV5" s="11"/>
      <c r="KQW5" s="11"/>
      <c r="KQX5" s="11"/>
      <c r="KQY5" s="11"/>
      <c r="KQZ5" s="11"/>
      <c r="KRA5" s="11"/>
      <c r="KRB5" s="11"/>
      <c r="KRC5" s="11"/>
      <c r="KRD5" s="11"/>
      <c r="KRE5" s="11"/>
      <c r="KRF5" s="11"/>
      <c r="KRG5" s="11"/>
      <c r="KRH5" s="11"/>
      <c r="KRI5" s="11"/>
      <c r="KRJ5" s="11"/>
      <c r="KRK5" s="11"/>
      <c r="KRL5" s="11"/>
      <c r="KRM5" s="11"/>
      <c r="KRN5" s="11"/>
      <c r="KRO5" s="11"/>
      <c r="KRQ5" s="6"/>
      <c r="KRT5" s="11"/>
      <c r="KRU5" s="11"/>
      <c r="KRV5" s="11"/>
      <c r="KRW5" s="11"/>
      <c r="KRX5" s="11"/>
      <c r="KRY5" s="11"/>
      <c r="KRZ5" s="11"/>
      <c r="KSA5" s="11"/>
      <c r="KSB5" s="11"/>
      <c r="KSC5" s="11"/>
      <c r="KSD5" s="11"/>
      <c r="KSE5" s="11"/>
      <c r="KSF5" s="11"/>
      <c r="KSG5" s="11"/>
      <c r="KSH5" s="11"/>
      <c r="KSI5" s="11"/>
      <c r="KSJ5" s="11"/>
      <c r="KSK5" s="11"/>
      <c r="KSL5" s="11"/>
      <c r="KSM5" s="11"/>
      <c r="KSN5" s="11"/>
      <c r="KSO5" s="11"/>
      <c r="KSP5" s="11"/>
      <c r="KSQ5" s="11"/>
      <c r="KSR5" s="11"/>
      <c r="KSS5" s="11"/>
      <c r="KST5" s="11"/>
      <c r="KSU5" s="11"/>
      <c r="KSV5" s="11"/>
      <c r="KSW5" s="11"/>
      <c r="KSX5" s="11"/>
      <c r="KSY5" s="11"/>
      <c r="KSZ5" s="11"/>
      <c r="KTA5" s="11"/>
      <c r="KTB5" s="11"/>
      <c r="KTC5" s="11"/>
      <c r="KTE5" s="6"/>
      <c r="KTH5" s="11"/>
      <c r="KTI5" s="11"/>
      <c r="KTJ5" s="11"/>
      <c r="KTK5" s="11"/>
      <c r="KTL5" s="11"/>
      <c r="KTM5" s="11"/>
      <c r="KTN5" s="11"/>
      <c r="KTO5" s="11"/>
      <c r="KTP5" s="11"/>
      <c r="KTQ5" s="11"/>
      <c r="KTR5" s="11"/>
      <c r="KTS5" s="11"/>
      <c r="KTT5" s="11"/>
      <c r="KTU5" s="11"/>
      <c r="KTV5" s="11"/>
      <c r="KTW5" s="11"/>
      <c r="KTX5" s="11"/>
      <c r="KTY5" s="11"/>
      <c r="KTZ5" s="11"/>
      <c r="KUA5" s="11"/>
      <c r="KUB5" s="11"/>
      <c r="KUC5" s="11"/>
      <c r="KUD5" s="11"/>
      <c r="KUE5" s="11"/>
      <c r="KUF5" s="11"/>
      <c r="KUG5" s="11"/>
      <c r="KUH5" s="11"/>
      <c r="KUI5" s="11"/>
      <c r="KUJ5" s="11"/>
      <c r="KUK5" s="11"/>
      <c r="KUL5" s="11"/>
      <c r="KUM5" s="11"/>
      <c r="KUN5" s="11"/>
      <c r="KUO5" s="11"/>
      <c r="KUP5" s="11"/>
      <c r="KUQ5" s="11"/>
      <c r="KUS5" s="6"/>
      <c r="KUV5" s="11"/>
      <c r="KUW5" s="11"/>
      <c r="KUX5" s="11"/>
      <c r="KUY5" s="11"/>
      <c r="KUZ5" s="11"/>
      <c r="KVA5" s="11"/>
      <c r="KVB5" s="11"/>
      <c r="KVC5" s="11"/>
      <c r="KVD5" s="11"/>
      <c r="KVE5" s="11"/>
      <c r="KVF5" s="11"/>
      <c r="KVG5" s="11"/>
      <c r="KVH5" s="11"/>
      <c r="KVI5" s="11"/>
      <c r="KVJ5" s="11"/>
      <c r="KVK5" s="11"/>
      <c r="KVL5" s="11"/>
      <c r="KVM5" s="11"/>
      <c r="KVN5" s="11"/>
      <c r="KVO5" s="11"/>
      <c r="KVP5" s="11"/>
      <c r="KVQ5" s="11"/>
      <c r="KVR5" s="11"/>
      <c r="KVS5" s="11"/>
      <c r="KVT5" s="11"/>
      <c r="KVU5" s="11"/>
      <c r="KVV5" s="11"/>
      <c r="KVW5" s="11"/>
      <c r="KVX5" s="11"/>
      <c r="KVY5" s="11"/>
      <c r="KVZ5" s="11"/>
      <c r="KWA5" s="11"/>
      <c r="KWB5" s="11"/>
      <c r="KWC5" s="11"/>
      <c r="KWD5" s="11"/>
      <c r="KWE5" s="11"/>
      <c r="KWG5" s="6"/>
      <c r="KWJ5" s="11"/>
      <c r="KWK5" s="11"/>
      <c r="KWL5" s="11"/>
      <c r="KWM5" s="11"/>
      <c r="KWN5" s="11"/>
      <c r="KWO5" s="11"/>
      <c r="KWP5" s="11"/>
      <c r="KWQ5" s="11"/>
      <c r="KWR5" s="11"/>
      <c r="KWS5" s="11"/>
      <c r="KWT5" s="11"/>
      <c r="KWU5" s="11"/>
      <c r="KWV5" s="11"/>
      <c r="KWW5" s="11"/>
      <c r="KWX5" s="11"/>
      <c r="KWY5" s="11"/>
      <c r="KWZ5" s="11"/>
      <c r="KXA5" s="11"/>
      <c r="KXB5" s="11"/>
      <c r="KXC5" s="11"/>
      <c r="KXD5" s="11"/>
      <c r="KXE5" s="11"/>
      <c r="KXF5" s="11"/>
      <c r="KXG5" s="11"/>
      <c r="KXH5" s="11"/>
      <c r="KXI5" s="11"/>
      <c r="KXJ5" s="11"/>
      <c r="KXK5" s="11"/>
      <c r="KXL5" s="11"/>
      <c r="KXM5" s="11"/>
      <c r="KXN5" s="11"/>
      <c r="KXO5" s="11"/>
      <c r="KXP5" s="11"/>
      <c r="KXQ5" s="11"/>
      <c r="KXR5" s="11"/>
      <c r="KXS5" s="11"/>
      <c r="KXU5" s="6"/>
      <c r="KXX5" s="11"/>
      <c r="KXY5" s="11"/>
      <c r="KXZ5" s="11"/>
      <c r="KYA5" s="11"/>
      <c r="KYB5" s="11"/>
      <c r="KYC5" s="11"/>
      <c r="KYD5" s="11"/>
      <c r="KYE5" s="11"/>
      <c r="KYF5" s="11"/>
      <c r="KYG5" s="11"/>
      <c r="KYH5" s="11"/>
      <c r="KYI5" s="11"/>
      <c r="KYJ5" s="11"/>
      <c r="KYK5" s="11"/>
      <c r="KYL5" s="11"/>
      <c r="KYM5" s="11"/>
      <c r="KYN5" s="11"/>
      <c r="KYO5" s="11"/>
      <c r="KYP5" s="11"/>
      <c r="KYQ5" s="11"/>
      <c r="KYR5" s="11"/>
      <c r="KYS5" s="11"/>
      <c r="KYT5" s="11"/>
      <c r="KYU5" s="11"/>
      <c r="KYV5" s="11"/>
      <c r="KYW5" s="11"/>
      <c r="KYX5" s="11"/>
      <c r="KYY5" s="11"/>
      <c r="KYZ5" s="11"/>
      <c r="KZA5" s="11"/>
      <c r="KZB5" s="11"/>
      <c r="KZC5" s="11"/>
      <c r="KZD5" s="11"/>
      <c r="KZE5" s="11"/>
      <c r="KZF5" s="11"/>
      <c r="KZG5" s="11"/>
      <c r="KZI5" s="6"/>
      <c r="KZL5" s="11"/>
      <c r="KZM5" s="11"/>
      <c r="KZN5" s="11"/>
      <c r="KZO5" s="11"/>
      <c r="KZP5" s="11"/>
      <c r="KZQ5" s="11"/>
      <c r="KZR5" s="11"/>
      <c r="KZS5" s="11"/>
      <c r="KZT5" s="11"/>
      <c r="KZU5" s="11"/>
      <c r="KZV5" s="11"/>
      <c r="KZW5" s="11"/>
      <c r="KZX5" s="11"/>
      <c r="KZY5" s="11"/>
      <c r="KZZ5" s="11"/>
      <c r="LAA5" s="11"/>
      <c r="LAB5" s="11"/>
      <c r="LAC5" s="11"/>
      <c r="LAD5" s="11"/>
      <c r="LAE5" s="11"/>
      <c r="LAF5" s="11"/>
      <c r="LAG5" s="11"/>
      <c r="LAH5" s="11"/>
      <c r="LAI5" s="11"/>
      <c r="LAJ5" s="11"/>
      <c r="LAK5" s="11"/>
      <c r="LAL5" s="11"/>
      <c r="LAM5" s="11"/>
      <c r="LAN5" s="11"/>
      <c r="LAO5" s="11"/>
      <c r="LAP5" s="11"/>
      <c r="LAQ5" s="11"/>
      <c r="LAR5" s="11"/>
      <c r="LAS5" s="11"/>
      <c r="LAT5" s="11"/>
      <c r="LAU5" s="11"/>
      <c r="LAW5" s="6"/>
      <c r="LAZ5" s="11"/>
      <c r="LBA5" s="11"/>
      <c r="LBB5" s="11"/>
      <c r="LBC5" s="11"/>
      <c r="LBD5" s="11"/>
      <c r="LBE5" s="11"/>
      <c r="LBF5" s="11"/>
      <c r="LBG5" s="11"/>
      <c r="LBH5" s="11"/>
      <c r="LBI5" s="11"/>
      <c r="LBJ5" s="11"/>
      <c r="LBK5" s="11"/>
      <c r="LBL5" s="11"/>
      <c r="LBM5" s="11"/>
      <c r="LBN5" s="11"/>
      <c r="LBO5" s="11"/>
      <c r="LBP5" s="11"/>
      <c r="LBQ5" s="11"/>
      <c r="LBR5" s="11"/>
      <c r="LBS5" s="11"/>
      <c r="LBT5" s="11"/>
      <c r="LBU5" s="11"/>
      <c r="LBV5" s="11"/>
      <c r="LBW5" s="11"/>
      <c r="LBX5" s="11"/>
      <c r="LBY5" s="11"/>
      <c r="LBZ5" s="11"/>
      <c r="LCA5" s="11"/>
      <c r="LCB5" s="11"/>
      <c r="LCC5" s="11"/>
      <c r="LCD5" s="11"/>
      <c r="LCE5" s="11"/>
      <c r="LCF5" s="11"/>
      <c r="LCG5" s="11"/>
      <c r="LCH5" s="11"/>
      <c r="LCI5" s="11"/>
      <c r="LCK5" s="6"/>
      <c r="LCN5" s="11"/>
      <c r="LCO5" s="11"/>
      <c r="LCP5" s="11"/>
      <c r="LCQ5" s="11"/>
      <c r="LCR5" s="11"/>
      <c r="LCS5" s="11"/>
      <c r="LCT5" s="11"/>
      <c r="LCU5" s="11"/>
      <c r="LCV5" s="11"/>
      <c r="LCW5" s="11"/>
      <c r="LCX5" s="11"/>
      <c r="LCY5" s="11"/>
      <c r="LCZ5" s="11"/>
      <c r="LDA5" s="11"/>
      <c r="LDB5" s="11"/>
      <c r="LDC5" s="11"/>
      <c r="LDD5" s="11"/>
      <c r="LDE5" s="11"/>
      <c r="LDF5" s="11"/>
      <c r="LDG5" s="11"/>
      <c r="LDH5" s="11"/>
      <c r="LDI5" s="11"/>
      <c r="LDJ5" s="11"/>
      <c r="LDK5" s="11"/>
      <c r="LDL5" s="11"/>
      <c r="LDM5" s="11"/>
      <c r="LDN5" s="11"/>
      <c r="LDO5" s="11"/>
      <c r="LDP5" s="11"/>
      <c r="LDQ5" s="11"/>
      <c r="LDR5" s="11"/>
      <c r="LDS5" s="11"/>
      <c r="LDT5" s="11"/>
      <c r="LDU5" s="11"/>
      <c r="LDV5" s="11"/>
      <c r="LDW5" s="11"/>
      <c r="LDY5" s="6"/>
      <c r="LEB5" s="11"/>
      <c r="LEC5" s="11"/>
      <c r="LED5" s="11"/>
      <c r="LEE5" s="11"/>
      <c r="LEF5" s="11"/>
      <c r="LEG5" s="11"/>
      <c r="LEH5" s="11"/>
      <c r="LEI5" s="11"/>
      <c r="LEJ5" s="11"/>
      <c r="LEK5" s="11"/>
      <c r="LEL5" s="11"/>
      <c r="LEM5" s="11"/>
      <c r="LEN5" s="11"/>
      <c r="LEO5" s="11"/>
      <c r="LEP5" s="11"/>
      <c r="LEQ5" s="11"/>
      <c r="LER5" s="11"/>
      <c r="LES5" s="11"/>
      <c r="LET5" s="11"/>
      <c r="LEU5" s="11"/>
      <c r="LEV5" s="11"/>
      <c r="LEW5" s="11"/>
      <c r="LEX5" s="11"/>
      <c r="LEY5" s="11"/>
      <c r="LEZ5" s="11"/>
      <c r="LFA5" s="11"/>
      <c r="LFB5" s="11"/>
      <c r="LFC5" s="11"/>
      <c r="LFD5" s="11"/>
      <c r="LFE5" s="11"/>
      <c r="LFF5" s="11"/>
      <c r="LFG5" s="11"/>
      <c r="LFH5" s="11"/>
      <c r="LFI5" s="11"/>
      <c r="LFJ5" s="11"/>
      <c r="LFK5" s="11"/>
      <c r="LFM5" s="6"/>
      <c r="LFP5" s="11"/>
      <c r="LFQ5" s="11"/>
      <c r="LFR5" s="11"/>
      <c r="LFS5" s="11"/>
      <c r="LFT5" s="11"/>
      <c r="LFU5" s="11"/>
      <c r="LFV5" s="11"/>
      <c r="LFW5" s="11"/>
      <c r="LFX5" s="11"/>
      <c r="LFY5" s="11"/>
      <c r="LFZ5" s="11"/>
      <c r="LGA5" s="11"/>
      <c r="LGB5" s="11"/>
      <c r="LGC5" s="11"/>
      <c r="LGD5" s="11"/>
      <c r="LGE5" s="11"/>
      <c r="LGF5" s="11"/>
      <c r="LGG5" s="11"/>
      <c r="LGH5" s="11"/>
      <c r="LGI5" s="11"/>
      <c r="LGJ5" s="11"/>
      <c r="LGK5" s="11"/>
      <c r="LGL5" s="11"/>
      <c r="LGM5" s="11"/>
      <c r="LGN5" s="11"/>
      <c r="LGO5" s="11"/>
      <c r="LGP5" s="11"/>
      <c r="LGQ5" s="11"/>
      <c r="LGR5" s="11"/>
      <c r="LGS5" s="11"/>
      <c r="LGT5" s="11"/>
      <c r="LGU5" s="11"/>
      <c r="LGV5" s="11"/>
      <c r="LGW5" s="11"/>
      <c r="LGX5" s="11"/>
      <c r="LGY5" s="11"/>
      <c r="LHA5" s="6"/>
      <c r="LHD5" s="11"/>
      <c r="LHE5" s="11"/>
      <c r="LHF5" s="11"/>
      <c r="LHG5" s="11"/>
      <c r="LHH5" s="11"/>
      <c r="LHI5" s="11"/>
      <c r="LHJ5" s="11"/>
      <c r="LHK5" s="11"/>
      <c r="LHL5" s="11"/>
      <c r="LHM5" s="11"/>
      <c r="LHN5" s="11"/>
      <c r="LHO5" s="11"/>
      <c r="LHP5" s="11"/>
      <c r="LHQ5" s="11"/>
      <c r="LHR5" s="11"/>
      <c r="LHS5" s="11"/>
      <c r="LHT5" s="11"/>
      <c r="LHU5" s="11"/>
      <c r="LHV5" s="11"/>
      <c r="LHW5" s="11"/>
      <c r="LHX5" s="11"/>
      <c r="LHY5" s="11"/>
      <c r="LHZ5" s="11"/>
      <c r="LIA5" s="11"/>
      <c r="LIB5" s="11"/>
      <c r="LIC5" s="11"/>
      <c r="LID5" s="11"/>
      <c r="LIE5" s="11"/>
      <c r="LIF5" s="11"/>
      <c r="LIG5" s="11"/>
      <c r="LIH5" s="11"/>
      <c r="LII5" s="11"/>
      <c r="LIJ5" s="11"/>
      <c r="LIK5" s="11"/>
      <c r="LIL5" s="11"/>
      <c r="LIM5" s="11"/>
      <c r="LIO5" s="6"/>
      <c r="LIR5" s="11"/>
      <c r="LIS5" s="11"/>
      <c r="LIT5" s="11"/>
      <c r="LIU5" s="11"/>
      <c r="LIV5" s="11"/>
      <c r="LIW5" s="11"/>
      <c r="LIX5" s="11"/>
      <c r="LIY5" s="11"/>
      <c r="LIZ5" s="11"/>
      <c r="LJA5" s="11"/>
      <c r="LJB5" s="11"/>
      <c r="LJC5" s="11"/>
      <c r="LJD5" s="11"/>
      <c r="LJE5" s="11"/>
      <c r="LJF5" s="11"/>
      <c r="LJG5" s="11"/>
      <c r="LJH5" s="11"/>
      <c r="LJI5" s="11"/>
      <c r="LJJ5" s="11"/>
      <c r="LJK5" s="11"/>
      <c r="LJL5" s="11"/>
      <c r="LJM5" s="11"/>
      <c r="LJN5" s="11"/>
      <c r="LJO5" s="11"/>
      <c r="LJP5" s="11"/>
      <c r="LJQ5" s="11"/>
      <c r="LJR5" s="11"/>
      <c r="LJS5" s="11"/>
      <c r="LJT5" s="11"/>
      <c r="LJU5" s="11"/>
      <c r="LJV5" s="11"/>
      <c r="LJW5" s="11"/>
      <c r="LJX5" s="11"/>
      <c r="LJY5" s="11"/>
      <c r="LJZ5" s="11"/>
      <c r="LKA5" s="11"/>
      <c r="LKC5" s="6"/>
      <c r="LKF5" s="11"/>
      <c r="LKG5" s="11"/>
      <c r="LKH5" s="11"/>
      <c r="LKI5" s="11"/>
      <c r="LKJ5" s="11"/>
      <c r="LKK5" s="11"/>
      <c r="LKL5" s="11"/>
      <c r="LKM5" s="11"/>
      <c r="LKN5" s="11"/>
      <c r="LKO5" s="11"/>
      <c r="LKP5" s="11"/>
      <c r="LKQ5" s="11"/>
      <c r="LKR5" s="11"/>
      <c r="LKS5" s="11"/>
      <c r="LKT5" s="11"/>
      <c r="LKU5" s="11"/>
      <c r="LKV5" s="11"/>
      <c r="LKW5" s="11"/>
      <c r="LKX5" s="11"/>
      <c r="LKY5" s="11"/>
      <c r="LKZ5" s="11"/>
      <c r="LLA5" s="11"/>
      <c r="LLB5" s="11"/>
      <c r="LLC5" s="11"/>
      <c r="LLD5" s="11"/>
      <c r="LLE5" s="11"/>
      <c r="LLF5" s="11"/>
      <c r="LLG5" s="11"/>
      <c r="LLH5" s="11"/>
      <c r="LLI5" s="11"/>
      <c r="LLJ5" s="11"/>
      <c r="LLK5" s="11"/>
      <c r="LLL5" s="11"/>
      <c r="LLM5" s="11"/>
      <c r="LLN5" s="11"/>
      <c r="LLO5" s="11"/>
      <c r="LLQ5" s="6"/>
      <c r="LLT5" s="11"/>
      <c r="LLU5" s="11"/>
      <c r="LLV5" s="11"/>
      <c r="LLW5" s="11"/>
      <c r="LLX5" s="11"/>
      <c r="LLY5" s="11"/>
      <c r="LLZ5" s="11"/>
      <c r="LMA5" s="11"/>
      <c r="LMB5" s="11"/>
      <c r="LMC5" s="11"/>
      <c r="LMD5" s="11"/>
      <c r="LME5" s="11"/>
      <c r="LMF5" s="11"/>
      <c r="LMG5" s="11"/>
      <c r="LMH5" s="11"/>
      <c r="LMI5" s="11"/>
      <c r="LMJ5" s="11"/>
      <c r="LMK5" s="11"/>
      <c r="LML5" s="11"/>
      <c r="LMM5" s="11"/>
      <c r="LMN5" s="11"/>
      <c r="LMO5" s="11"/>
      <c r="LMP5" s="11"/>
      <c r="LMQ5" s="11"/>
      <c r="LMR5" s="11"/>
      <c r="LMS5" s="11"/>
      <c r="LMT5" s="11"/>
      <c r="LMU5" s="11"/>
      <c r="LMV5" s="11"/>
      <c r="LMW5" s="11"/>
      <c r="LMX5" s="11"/>
      <c r="LMY5" s="11"/>
      <c r="LMZ5" s="11"/>
      <c r="LNA5" s="11"/>
      <c r="LNB5" s="11"/>
      <c r="LNC5" s="11"/>
      <c r="LNE5" s="6"/>
      <c r="LNH5" s="11"/>
      <c r="LNI5" s="11"/>
      <c r="LNJ5" s="11"/>
      <c r="LNK5" s="11"/>
      <c r="LNL5" s="11"/>
      <c r="LNM5" s="11"/>
      <c r="LNN5" s="11"/>
      <c r="LNO5" s="11"/>
      <c r="LNP5" s="11"/>
      <c r="LNQ5" s="11"/>
      <c r="LNR5" s="11"/>
      <c r="LNS5" s="11"/>
      <c r="LNT5" s="11"/>
      <c r="LNU5" s="11"/>
      <c r="LNV5" s="11"/>
      <c r="LNW5" s="11"/>
      <c r="LNX5" s="11"/>
      <c r="LNY5" s="11"/>
      <c r="LNZ5" s="11"/>
      <c r="LOA5" s="11"/>
      <c r="LOB5" s="11"/>
      <c r="LOC5" s="11"/>
      <c r="LOD5" s="11"/>
      <c r="LOE5" s="11"/>
      <c r="LOF5" s="11"/>
      <c r="LOG5" s="11"/>
      <c r="LOH5" s="11"/>
      <c r="LOI5" s="11"/>
      <c r="LOJ5" s="11"/>
      <c r="LOK5" s="11"/>
      <c r="LOL5" s="11"/>
      <c r="LOM5" s="11"/>
      <c r="LON5" s="11"/>
      <c r="LOO5" s="11"/>
      <c r="LOP5" s="11"/>
      <c r="LOQ5" s="11"/>
      <c r="LOS5" s="6"/>
      <c r="LOV5" s="11"/>
      <c r="LOW5" s="11"/>
      <c r="LOX5" s="11"/>
      <c r="LOY5" s="11"/>
      <c r="LOZ5" s="11"/>
      <c r="LPA5" s="11"/>
      <c r="LPB5" s="11"/>
      <c r="LPC5" s="11"/>
      <c r="LPD5" s="11"/>
      <c r="LPE5" s="11"/>
      <c r="LPF5" s="11"/>
      <c r="LPG5" s="11"/>
      <c r="LPH5" s="11"/>
      <c r="LPI5" s="11"/>
      <c r="LPJ5" s="11"/>
      <c r="LPK5" s="11"/>
      <c r="LPL5" s="11"/>
      <c r="LPM5" s="11"/>
      <c r="LPN5" s="11"/>
      <c r="LPO5" s="11"/>
      <c r="LPP5" s="11"/>
      <c r="LPQ5" s="11"/>
      <c r="LPR5" s="11"/>
      <c r="LPS5" s="11"/>
      <c r="LPT5" s="11"/>
      <c r="LPU5" s="11"/>
      <c r="LPV5" s="11"/>
      <c r="LPW5" s="11"/>
      <c r="LPX5" s="11"/>
      <c r="LPY5" s="11"/>
      <c r="LPZ5" s="11"/>
      <c r="LQA5" s="11"/>
      <c r="LQB5" s="11"/>
      <c r="LQC5" s="11"/>
      <c r="LQD5" s="11"/>
      <c r="LQE5" s="11"/>
      <c r="LQG5" s="6"/>
      <c r="LQJ5" s="11"/>
      <c r="LQK5" s="11"/>
      <c r="LQL5" s="11"/>
      <c r="LQM5" s="11"/>
      <c r="LQN5" s="11"/>
      <c r="LQO5" s="11"/>
      <c r="LQP5" s="11"/>
      <c r="LQQ5" s="11"/>
      <c r="LQR5" s="11"/>
      <c r="LQS5" s="11"/>
      <c r="LQT5" s="11"/>
      <c r="LQU5" s="11"/>
      <c r="LQV5" s="11"/>
      <c r="LQW5" s="11"/>
      <c r="LQX5" s="11"/>
      <c r="LQY5" s="11"/>
      <c r="LQZ5" s="11"/>
      <c r="LRA5" s="11"/>
      <c r="LRB5" s="11"/>
      <c r="LRC5" s="11"/>
      <c r="LRD5" s="11"/>
      <c r="LRE5" s="11"/>
      <c r="LRF5" s="11"/>
      <c r="LRG5" s="11"/>
      <c r="LRH5" s="11"/>
      <c r="LRI5" s="11"/>
      <c r="LRJ5" s="11"/>
      <c r="LRK5" s="11"/>
      <c r="LRL5" s="11"/>
      <c r="LRM5" s="11"/>
      <c r="LRN5" s="11"/>
      <c r="LRO5" s="11"/>
      <c r="LRP5" s="11"/>
      <c r="LRQ5" s="11"/>
      <c r="LRR5" s="11"/>
      <c r="LRS5" s="11"/>
      <c r="LRU5" s="6"/>
      <c r="LRX5" s="11"/>
      <c r="LRY5" s="11"/>
      <c r="LRZ5" s="11"/>
      <c r="LSA5" s="11"/>
      <c r="LSB5" s="11"/>
      <c r="LSC5" s="11"/>
      <c r="LSD5" s="11"/>
      <c r="LSE5" s="11"/>
      <c r="LSF5" s="11"/>
      <c r="LSG5" s="11"/>
      <c r="LSH5" s="11"/>
      <c r="LSI5" s="11"/>
      <c r="LSJ5" s="11"/>
      <c r="LSK5" s="11"/>
      <c r="LSL5" s="11"/>
      <c r="LSM5" s="11"/>
      <c r="LSN5" s="11"/>
      <c r="LSO5" s="11"/>
      <c r="LSP5" s="11"/>
      <c r="LSQ5" s="11"/>
      <c r="LSR5" s="11"/>
      <c r="LSS5" s="11"/>
      <c r="LST5" s="11"/>
      <c r="LSU5" s="11"/>
      <c r="LSV5" s="11"/>
      <c r="LSW5" s="11"/>
      <c r="LSX5" s="11"/>
      <c r="LSY5" s="11"/>
      <c r="LSZ5" s="11"/>
      <c r="LTA5" s="11"/>
      <c r="LTB5" s="11"/>
      <c r="LTC5" s="11"/>
      <c r="LTD5" s="11"/>
      <c r="LTE5" s="11"/>
      <c r="LTF5" s="11"/>
      <c r="LTG5" s="11"/>
      <c r="LTI5" s="6"/>
      <c r="LTL5" s="11"/>
      <c r="LTM5" s="11"/>
      <c r="LTN5" s="11"/>
      <c r="LTO5" s="11"/>
      <c r="LTP5" s="11"/>
      <c r="LTQ5" s="11"/>
      <c r="LTR5" s="11"/>
      <c r="LTS5" s="11"/>
      <c r="LTT5" s="11"/>
      <c r="LTU5" s="11"/>
      <c r="LTV5" s="11"/>
      <c r="LTW5" s="11"/>
      <c r="LTX5" s="11"/>
      <c r="LTY5" s="11"/>
      <c r="LTZ5" s="11"/>
      <c r="LUA5" s="11"/>
      <c r="LUB5" s="11"/>
      <c r="LUC5" s="11"/>
      <c r="LUD5" s="11"/>
      <c r="LUE5" s="11"/>
      <c r="LUF5" s="11"/>
      <c r="LUG5" s="11"/>
      <c r="LUH5" s="11"/>
      <c r="LUI5" s="11"/>
      <c r="LUJ5" s="11"/>
      <c r="LUK5" s="11"/>
      <c r="LUL5" s="11"/>
      <c r="LUM5" s="11"/>
      <c r="LUN5" s="11"/>
      <c r="LUO5" s="11"/>
      <c r="LUP5" s="11"/>
      <c r="LUQ5" s="11"/>
      <c r="LUR5" s="11"/>
      <c r="LUS5" s="11"/>
      <c r="LUT5" s="11"/>
      <c r="LUU5" s="11"/>
      <c r="LUW5" s="6"/>
      <c r="LUZ5" s="11"/>
      <c r="LVA5" s="11"/>
      <c r="LVB5" s="11"/>
      <c r="LVC5" s="11"/>
      <c r="LVD5" s="11"/>
      <c r="LVE5" s="11"/>
      <c r="LVF5" s="11"/>
      <c r="LVG5" s="11"/>
      <c r="LVH5" s="11"/>
      <c r="LVI5" s="11"/>
      <c r="LVJ5" s="11"/>
      <c r="LVK5" s="11"/>
      <c r="LVL5" s="11"/>
      <c r="LVM5" s="11"/>
      <c r="LVN5" s="11"/>
      <c r="LVO5" s="11"/>
      <c r="LVP5" s="11"/>
      <c r="LVQ5" s="11"/>
      <c r="LVR5" s="11"/>
      <c r="LVS5" s="11"/>
      <c r="LVT5" s="11"/>
      <c r="LVU5" s="11"/>
      <c r="LVV5" s="11"/>
      <c r="LVW5" s="11"/>
      <c r="LVX5" s="11"/>
      <c r="LVY5" s="11"/>
      <c r="LVZ5" s="11"/>
      <c r="LWA5" s="11"/>
      <c r="LWB5" s="11"/>
      <c r="LWC5" s="11"/>
      <c r="LWD5" s="11"/>
      <c r="LWE5" s="11"/>
      <c r="LWF5" s="11"/>
      <c r="LWG5" s="11"/>
      <c r="LWH5" s="11"/>
      <c r="LWI5" s="11"/>
      <c r="LWK5" s="6"/>
      <c r="LWN5" s="11"/>
      <c r="LWO5" s="11"/>
      <c r="LWP5" s="11"/>
      <c r="LWQ5" s="11"/>
      <c r="LWR5" s="11"/>
      <c r="LWS5" s="11"/>
      <c r="LWT5" s="11"/>
      <c r="LWU5" s="11"/>
      <c r="LWV5" s="11"/>
      <c r="LWW5" s="11"/>
      <c r="LWX5" s="11"/>
      <c r="LWY5" s="11"/>
      <c r="LWZ5" s="11"/>
      <c r="LXA5" s="11"/>
      <c r="LXB5" s="11"/>
      <c r="LXC5" s="11"/>
      <c r="LXD5" s="11"/>
      <c r="LXE5" s="11"/>
      <c r="LXF5" s="11"/>
      <c r="LXG5" s="11"/>
      <c r="LXH5" s="11"/>
      <c r="LXI5" s="11"/>
      <c r="LXJ5" s="11"/>
      <c r="LXK5" s="11"/>
      <c r="LXL5" s="11"/>
      <c r="LXM5" s="11"/>
      <c r="LXN5" s="11"/>
      <c r="LXO5" s="11"/>
      <c r="LXP5" s="11"/>
      <c r="LXQ5" s="11"/>
      <c r="LXR5" s="11"/>
      <c r="LXS5" s="11"/>
      <c r="LXT5" s="11"/>
      <c r="LXU5" s="11"/>
      <c r="LXV5" s="11"/>
      <c r="LXW5" s="11"/>
      <c r="LXY5" s="6"/>
      <c r="LYB5" s="11"/>
      <c r="LYC5" s="11"/>
      <c r="LYD5" s="11"/>
      <c r="LYE5" s="11"/>
      <c r="LYF5" s="11"/>
      <c r="LYG5" s="11"/>
      <c r="LYH5" s="11"/>
      <c r="LYI5" s="11"/>
      <c r="LYJ5" s="11"/>
      <c r="LYK5" s="11"/>
      <c r="LYL5" s="11"/>
      <c r="LYM5" s="11"/>
      <c r="LYN5" s="11"/>
      <c r="LYO5" s="11"/>
      <c r="LYP5" s="11"/>
      <c r="LYQ5" s="11"/>
      <c r="LYR5" s="11"/>
      <c r="LYS5" s="11"/>
      <c r="LYT5" s="11"/>
      <c r="LYU5" s="11"/>
      <c r="LYV5" s="11"/>
      <c r="LYW5" s="11"/>
      <c r="LYX5" s="11"/>
      <c r="LYY5" s="11"/>
      <c r="LYZ5" s="11"/>
      <c r="LZA5" s="11"/>
      <c r="LZB5" s="11"/>
      <c r="LZC5" s="11"/>
      <c r="LZD5" s="11"/>
      <c r="LZE5" s="11"/>
      <c r="LZF5" s="11"/>
      <c r="LZG5" s="11"/>
      <c r="LZH5" s="11"/>
      <c r="LZI5" s="11"/>
      <c r="LZJ5" s="11"/>
      <c r="LZK5" s="11"/>
      <c r="LZM5" s="6"/>
      <c r="LZP5" s="11"/>
      <c r="LZQ5" s="11"/>
      <c r="LZR5" s="11"/>
      <c r="LZS5" s="11"/>
      <c r="LZT5" s="11"/>
      <c r="LZU5" s="11"/>
      <c r="LZV5" s="11"/>
      <c r="LZW5" s="11"/>
      <c r="LZX5" s="11"/>
      <c r="LZY5" s="11"/>
      <c r="LZZ5" s="11"/>
      <c r="MAA5" s="11"/>
      <c r="MAB5" s="11"/>
      <c r="MAC5" s="11"/>
      <c r="MAD5" s="11"/>
      <c r="MAE5" s="11"/>
      <c r="MAF5" s="11"/>
      <c r="MAG5" s="11"/>
      <c r="MAH5" s="11"/>
      <c r="MAI5" s="11"/>
      <c r="MAJ5" s="11"/>
      <c r="MAK5" s="11"/>
      <c r="MAL5" s="11"/>
      <c r="MAM5" s="11"/>
      <c r="MAN5" s="11"/>
      <c r="MAO5" s="11"/>
      <c r="MAP5" s="11"/>
      <c r="MAQ5" s="11"/>
      <c r="MAR5" s="11"/>
      <c r="MAS5" s="11"/>
      <c r="MAT5" s="11"/>
      <c r="MAU5" s="11"/>
      <c r="MAV5" s="11"/>
      <c r="MAW5" s="11"/>
      <c r="MAX5" s="11"/>
      <c r="MAY5" s="11"/>
      <c r="MBA5" s="6"/>
      <c r="MBD5" s="11"/>
      <c r="MBE5" s="11"/>
      <c r="MBF5" s="11"/>
      <c r="MBG5" s="11"/>
      <c r="MBH5" s="11"/>
      <c r="MBI5" s="11"/>
      <c r="MBJ5" s="11"/>
      <c r="MBK5" s="11"/>
      <c r="MBL5" s="11"/>
      <c r="MBM5" s="11"/>
      <c r="MBN5" s="11"/>
      <c r="MBO5" s="11"/>
      <c r="MBP5" s="11"/>
      <c r="MBQ5" s="11"/>
      <c r="MBR5" s="11"/>
      <c r="MBS5" s="11"/>
      <c r="MBT5" s="11"/>
      <c r="MBU5" s="11"/>
      <c r="MBV5" s="11"/>
      <c r="MBW5" s="11"/>
      <c r="MBX5" s="11"/>
      <c r="MBY5" s="11"/>
      <c r="MBZ5" s="11"/>
      <c r="MCA5" s="11"/>
      <c r="MCB5" s="11"/>
      <c r="MCC5" s="11"/>
      <c r="MCD5" s="11"/>
      <c r="MCE5" s="11"/>
      <c r="MCF5" s="11"/>
      <c r="MCG5" s="11"/>
      <c r="MCH5" s="11"/>
      <c r="MCI5" s="11"/>
      <c r="MCJ5" s="11"/>
      <c r="MCK5" s="11"/>
      <c r="MCL5" s="11"/>
      <c r="MCM5" s="11"/>
      <c r="MCO5" s="6"/>
      <c r="MCR5" s="11"/>
      <c r="MCS5" s="11"/>
      <c r="MCT5" s="11"/>
      <c r="MCU5" s="11"/>
      <c r="MCV5" s="11"/>
      <c r="MCW5" s="11"/>
      <c r="MCX5" s="11"/>
      <c r="MCY5" s="11"/>
      <c r="MCZ5" s="11"/>
      <c r="MDA5" s="11"/>
      <c r="MDB5" s="11"/>
      <c r="MDC5" s="11"/>
      <c r="MDD5" s="11"/>
      <c r="MDE5" s="11"/>
      <c r="MDF5" s="11"/>
      <c r="MDG5" s="11"/>
      <c r="MDH5" s="11"/>
      <c r="MDI5" s="11"/>
      <c r="MDJ5" s="11"/>
      <c r="MDK5" s="11"/>
      <c r="MDL5" s="11"/>
      <c r="MDM5" s="11"/>
      <c r="MDN5" s="11"/>
      <c r="MDO5" s="11"/>
      <c r="MDP5" s="11"/>
      <c r="MDQ5" s="11"/>
      <c r="MDR5" s="11"/>
      <c r="MDS5" s="11"/>
      <c r="MDT5" s="11"/>
      <c r="MDU5" s="11"/>
      <c r="MDV5" s="11"/>
      <c r="MDW5" s="11"/>
      <c r="MDX5" s="11"/>
      <c r="MDY5" s="11"/>
      <c r="MDZ5" s="11"/>
      <c r="MEA5" s="11"/>
      <c r="MEC5" s="6"/>
      <c r="MEF5" s="11"/>
      <c r="MEG5" s="11"/>
      <c r="MEH5" s="11"/>
      <c r="MEI5" s="11"/>
      <c r="MEJ5" s="11"/>
      <c r="MEK5" s="11"/>
      <c r="MEL5" s="11"/>
      <c r="MEM5" s="11"/>
      <c r="MEN5" s="11"/>
      <c r="MEO5" s="11"/>
      <c r="MEP5" s="11"/>
      <c r="MEQ5" s="11"/>
      <c r="MER5" s="11"/>
      <c r="MES5" s="11"/>
      <c r="MET5" s="11"/>
      <c r="MEU5" s="11"/>
      <c r="MEV5" s="11"/>
      <c r="MEW5" s="11"/>
      <c r="MEX5" s="11"/>
      <c r="MEY5" s="11"/>
      <c r="MEZ5" s="11"/>
      <c r="MFA5" s="11"/>
      <c r="MFB5" s="11"/>
      <c r="MFC5" s="11"/>
      <c r="MFD5" s="11"/>
      <c r="MFE5" s="11"/>
      <c r="MFF5" s="11"/>
      <c r="MFG5" s="11"/>
      <c r="MFH5" s="11"/>
      <c r="MFI5" s="11"/>
      <c r="MFJ5" s="11"/>
      <c r="MFK5" s="11"/>
      <c r="MFL5" s="11"/>
      <c r="MFM5" s="11"/>
      <c r="MFN5" s="11"/>
      <c r="MFO5" s="11"/>
      <c r="MFQ5" s="6"/>
      <c r="MFT5" s="11"/>
      <c r="MFU5" s="11"/>
      <c r="MFV5" s="11"/>
      <c r="MFW5" s="11"/>
      <c r="MFX5" s="11"/>
      <c r="MFY5" s="11"/>
      <c r="MFZ5" s="11"/>
      <c r="MGA5" s="11"/>
      <c r="MGB5" s="11"/>
      <c r="MGC5" s="11"/>
      <c r="MGD5" s="11"/>
      <c r="MGE5" s="11"/>
      <c r="MGF5" s="11"/>
      <c r="MGG5" s="11"/>
      <c r="MGH5" s="11"/>
      <c r="MGI5" s="11"/>
      <c r="MGJ5" s="11"/>
      <c r="MGK5" s="11"/>
      <c r="MGL5" s="11"/>
      <c r="MGM5" s="11"/>
      <c r="MGN5" s="11"/>
      <c r="MGO5" s="11"/>
      <c r="MGP5" s="11"/>
      <c r="MGQ5" s="11"/>
      <c r="MGR5" s="11"/>
      <c r="MGS5" s="11"/>
      <c r="MGT5" s="11"/>
      <c r="MGU5" s="11"/>
      <c r="MGV5" s="11"/>
      <c r="MGW5" s="11"/>
      <c r="MGX5" s="11"/>
      <c r="MGY5" s="11"/>
      <c r="MGZ5" s="11"/>
      <c r="MHA5" s="11"/>
      <c r="MHB5" s="11"/>
      <c r="MHC5" s="11"/>
      <c r="MHE5" s="6"/>
      <c r="MHH5" s="11"/>
      <c r="MHI5" s="11"/>
      <c r="MHJ5" s="11"/>
      <c r="MHK5" s="11"/>
      <c r="MHL5" s="11"/>
      <c r="MHM5" s="11"/>
      <c r="MHN5" s="11"/>
      <c r="MHO5" s="11"/>
      <c r="MHP5" s="11"/>
      <c r="MHQ5" s="11"/>
      <c r="MHR5" s="11"/>
      <c r="MHS5" s="11"/>
      <c r="MHT5" s="11"/>
      <c r="MHU5" s="11"/>
      <c r="MHV5" s="11"/>
      <c r="MHW5" s="11"/>
      <c r="MHX5" s="11"/>
      <c r="MHY5" s="11"/>
      <c r="MHZ5" s="11"/>
      <c r="MIA5" s="11"/>
      <c r="MIB5" s="11"/>
      <c r="MIC5" s="11"/>
      <c r="MID5" s="11"/>
      <c r="MIE5" s="11"/>
      <c r="MIF5" s="11"/>
      <c r="MIG5" s="11"/>
      <c r="MIH5" s="11"/>
      <c r="MII5" s="11"/>
      <c r="MIJ5" s="11"/>
      <c r="MIK5" s="11"/>
      <c r="MIL5" s="11"/>
      <c r="MIM5" s="11"/>
      <c r="MIN5" s="11"/>
      <c r="MIO5" s="11"/>
      <c r="MIP5" s="11"/>
      <c r="MIQ5" s="11"/>
      <c r="MIS5" s="6"/>
      <c r="MIV5" s="11"/>
      <c r="MIW5" s="11"/>
      <c r="MIX5" s="11"/>
      <c r="MIY5" s="11"/>
      <c r="MIZ5" s="11"/>
      <c r="MJA5" s="11"/>
      <c r="MJB5" s="11"/>
      <c r="MJC5" s="11"/>
      <c r="MJD5" s="11"/>
      <c r="MJE5" s="11"/>
      <c r="MJF5" s="11"/>
      <c r="MJG5" s="11"/>
      <c r="MJH5" s="11"/>
      <c r="MJI5" s="11"/>
      <c r="MJJ5" s="11"/>
      <c r="MJK5" s="11"/>
      <c r="MJL5" s="11"/>
      <c r="MJM5" s="11"/>
      <c r="MJN5" s="11"/>
      <c r="MJO5" s="11"/>
      <c r="MJP5" s="11"/>
      <c r="MJQ5" s="11"/>
      <c r="MJR5" s="11"/>
      <c r="MJS5" s="11"/>
      <c r="MJT5" s="11"/>
      <c r="MJU5" s="11"/>
      <c r="MJV5" s="11"/>
      <c r="MJW5" s="11"/>
      <c r="MJX5" s="11"/>
      <c r="MJY5" s="11"/>
      <c r="MJZ5" s="11"/>
      <c r="MKA5" s="11"/>
      <c r="MKB5" s="11"/>
      <c r="MKC5" s="11"/>
      <c r="MKD5" s="11"/>
      <c r="MKE5" s="11"/>
      <c r="MKG5" s="6"/>
      <c r="MKJ5" s="11"/>
      <c r="MKK5" s="11"/>
      <c r="MKL5" s="11"/>
      <c r="MKM5" s="11"/>
      <c r="MKN5" s="11"/>
      <c r="MKO5" s="11"/>
      <c r="MKP5" s="11"/>
      <c r="MKQ5" s="11"/>
      <c r="MKR5" s="11"/>
      <c r="MKS5" s="11"/>
      <c r="MKT5" s="11"/>
      <c r="MKU5" s="11"/>
      <c r="MKV5" s="11"/>
      <c r="MKW5" s="11"/>
      <c r="MKX5" s="11"/>
      <c r="MKY5" s="11"/>
      <c r="MKZ5" s="11"/>
      <c r="MLA5" s="11"/>
      <c r="MLB5" s="11"/>
      <c r="MLC5" s="11"/>
      <c r="MLD5" s="11"/>
      <c r="MLE5" s="11"/>
      <c r="MLF5" s="11"/>
      <c r="MLG5" s="11"/>
      <c r="MLH5" s="11"/>
      <c r="MLI5" s="11"/>
      <c r="MLJ5" s="11"/>
      <c r="MLK5" s="11"/>
      <c r="MLL5" s="11"/>
      <c r="MLM5" s="11"/>
      <c r="MLN5" s="11"/>
      <c r="MLO5" s="11"/>
      <c r="MLP5" s="11"/>
      <c r="MLQ5" s="11"/>
      <c r="MLR5" s="11"/>
      <c r="MLS5" s="11"/>
      <c r="MLU5" s="6"/>
      <c r="MLX5" s="11"/>
      <c r="MLY5" s="11"/>
      <c r="MLZ5" s="11"/>
      <c r="MMA5" s="11"/>
      <c r="MMB5" s="11"/>
      <c r="MMC5" s="11"/>
      <c r="MMD5" s="11"/>
      <c r="MME5" s="11"/>
      <c r="MMF5" s="11"/>
      <c r="MMG5" s="11"/>
      <c r="MMH5" s="11"/>
      <c r="MMI5" s="11"/>
      <c r="MMJ5" s="11"/>
      <c r="MMK5" s="11"/>
      <c r="MML5" s="11"/>
      <c r="MMM5" s="11"/>
      <c r="MMN5" s="11"/>
      <c r="MMO5" s="11"/>
      <c r="MMP5" s="11"/>
      <c r="MMQ5" s="11"/>
      <c r="MMR5" s="11"/>
      <c r="MMS5" s="11"/>
      <c r="MMT5" s="11"/>
      <c r="MMU5" s="11"/>
      <c r="MMV5" s="11"/>
      <c r="MMW5" s="11"/>
      <c r="MMX5" s="11"/>
      <c r="MMY5" s="11"/>
      <c r="MMZ5" s="11"/>
      <c r="MNA5" s="11"/>
      <c r="MNB5" s="11"/>
      <c r="MNC5" s="11"/>
      <c r="MND5" s="11"/>
      <c r="MNE5" s="11"/>
      <c r="MNF5" s="11"/>
      <c r="MNG5" s="11"/>
      <c r="MNI5" s="6"/>
      <c r="MNL5" s="11"/>
      <c r="MNM5" s="11"/>
      <c r="MNN5" s="11"/>
      <c r="MNO5" s="11"/>
      <c r="MNP5" s="11"/>
      <c r="MNQ5" s="11"/>
      <c r="MNR5" s="11"/>
      <c r="MNS5" s="11"/>
      <c r="MNT5" s="11"/>
      <c r="MNU5" s="11"/>
      <c r="MNV5" s="11"/>
      <c r="MNW5" s="11"/>
      <c r="MNX5" s="11"/>
      <c r="MNY5" s="11"/>
      <c r="MNZ5" s="11"/>
      <c r="MOA5" s="11"/>
      <c r="MOB5" s="11"/>
      <c r="MOC5" s="11"/>
      <c r="MOD5" s="11"/>
      <c r="MOE5" s="11"/>
      <c r="MOF5" s="11"/>
      <c r="MOG5" s="11"/>
      <c r="MOH5" s="11"/>
      <c r="MOI5" s="11"/>
      <c r="MOJ5" s="11"/>
      <c r="MOK5" s="11"/>
      <c r="MOL5" s="11"/>
      <c r="MOM5" s="11"/>
      <c r="MON5" s="11"/>
      <c r="MOO5" s="11"/>
      <c r="MOP5" s="11"/>
      <c r="MOQ5" s="11"/>
      <c r="MOR5" s="11"/>
      <c r="MOS5" s="11"/>
      <c r="MOT5" s="11"/>
      <c r="MOU5" s="11"/>
      <c r="MOW5" s="6"/>
      <c r="MOZ5" s="11"/>
      <c r="MPA5" s="11"/>
      <c r="MPB5" s="11"/>
      <c r="MPC5" s="11"/>
      <c r="MPD5" s="11"/>
      <c r="MPE5" s="11"/>
      <c r="MPF5" s="11"/>
      <c r="MPG5" s="11"/>
      <c r="MPH5" s="11"/>
      <c r="MPI5" s="11"/>
      <c r="MPJ5" s="11"/>
      <c r="MPK5" s="11"/>
      <c r="MPL5" s="11"/>
      <c r="MPM5" s="11"/>
      <c r="MPN5" s="11"/>
      <c r="MPO5" s="11"/>
      <c r="MPP5" s="11"/>
      <c r="MPQ5" s="11"/>
      <c r="MPR5" s="11"/>
      <c r="MPS5" s="11"/>
      <c r="MPT5" s="11"/>
      <c r="MPU5" s="11"/>
      <c r="MPV5" s="11"/>
      <c r="MPW5" s="11"/>
      <c r="MPX5" s="11"/>
      <c r="MPY5" s="11"/>
      <c r="MPZ5" s="11"/>
      <c r="MQA5" s="11"/>
      <c r="MQB5" s="11"/>
      <c r="MQC5" s="11"/>
      <c r="MQD5" s="11"/>
      <c r="MQE5" s="11"/>
      <c r="MQF5" s="11"/>
      <c r="MQG5" s="11"/>
      <c r="MQH5" s="11"/>
      <c r="MQI5" s="11"/>
      <c r="MQK5" s="6"/>
      <c r="MQN5" s="11"/>
      <c r="MQO5" s="11"/>
      <c r="MQP5" s="11"/>
      <c r="MQQ5" s="11"/>
      <c r="MQR5" s="11"/>
      <c r="MQS5" s="11"/>
      <c r="MQT5" s="11"/>
      <c r="MQU5" s="11"/>
      <c r="MQV5" s="11"/>
      <c r="MQW5" s="11"/>
      <c r="MQX5" s="11"/>
      <c r="MQY5" s="11"/>
      <c r="MQZ5" s="11"/>
      <c r="MRA5" s="11"/>
      <c r="MRB5" s="11"/>
      <c r="MRC5" s="11"/>
      <c r="MRD5" s="11"/>
      <c r="MRE5" s="11"/>
      <c r="MRF5" s="11"/>
      <c r="MRG5" s="11"/>
      <c r="MRH5" s="11"/>
      <c r="MRI5" s="11"/>
      <c r="MRJ5" s="11"/>
      <c r="MRK5" s="11"/>
      <c r="MRL5" s="11"/>
      <c r="MRM5" s="11"/>
      <c r="MRN5" s="11"/>
      <c r="MRO5" s="11"/>
      <c r="MRP5" s="11"/>
      <c r="MRQ5" s="11"/>
      <c r="MRR5" s="11"/>
      <c r="MRS5" s="11"/>
      <c r="MRT5" s="11"/>
      <c r="MRU5" s="11"/>
      <c r="MRV5" s="11"/>
      <c r="MRW5" s="11"/>
      <c r="MRY5" s="6"/>
      <c r="MSB5" s="11"/>
      <c r="MSC5" s="11"/>
      <c r="MSD5" s="11"/>
      <c r="MSE5" s="11"/>
      <c r="MSF5" s="11"/>
      <c r="MSG5" s="11"/>
      <c r="MSH5" s="11"/>
      <c r="MSI5" s="11"/>
      <c r="MSJ5" s="11"/>
      <c r="MSK5" s="11"/>
      <c r="MSL5" s="11"/>
      <c r="MSM5" s="11"/>
      <c r="MSN5" s="11"/>
      <c r="MSO5" s="11"/>
      <c r="MSP5" s="11"/>
      <c r="MSQ5" s="11"/>
      <c r="MSR5" s="11"/>
      <c r="MSS5" s="11"/>
      <c r="MST5" s="11"/>
      <c r="MSU5" s="11"/>
      <c r="MSV5" s="11"/>
      <c r="MSW5" s="11"/>
      <c r="MSX5" s="11"/>
      <c r="MSY5" s="11"/>
      <c r="MSZ5" s="11"/>
      <c r="MTA5" s="11"/>
      <c r="MTB5" s="11"/>
      <c r="MTC5" s="11"/>
      <c r="MTD5" s="11"/>
      <c r="MTE5" s="11"/>
      <c r="MTF5" s="11"/>
      <c r="MTG5" s="11"/>
      <c r="MTH5" s="11"/>
      <c r="MTI5" s="11"/>
      <c r="MTJ5" s="11"/>
      <c r="MTK5" s="11"/>
      <c r="MTM5" s="6"/>
      <c r="MTP5" s="11"/>
      <c r="MTQ5" s="11"/>
      <c r="MTR5" s="11"/>
      <c r="MTS5" s="11"/>
      <c r="MTT5" s="11"/>
      <c r="MTU5" s="11"/>
      <c r="MTV5" s="11"/>
      <c r="MTW5" s="11"/>
      <c r="MTX5" s="11"/>
      <c r="MTY5" s="11"/>
      <c r="MTZ5" s="11"/>
      <c r="MUA5" s="11"/>
      <c r="MUB5" s="11"/>
      <c r="MUC5" s="11"/>
      <c r="MUD5" s="11"/>
      <c r="MUE5" s="11"/>
      <c r="MUF5" s="11"/>
      <c r="MUG5" s="11"/>
      <c r="MUH5" s="11"/>
      <c r="MUI5" s="11"/>
      <c r="MUJ5" s="11"/>
      <c r="MUK5" s="11"/>
      <c r="MUL5" s="11"/>
      <c r="MUM5" s="11"/>
      <c r="MUN5" s="11"/>
      <c r="MUO5" s="11"/>
      <c r="MUP5" s="11"/>
      <c r="MUQ5" s="11"/>
      <c r="MUR5" s="11"/>
      <c r="MUS5" s="11"/>
      <c r="MUT5" s="11"/>
      <c r="MUU5" s="11"/>
      <c r="MUV5" s="11"/>
      <c r="MUW5" s="11"/>
      <c r="MUX5" s="11"/>
      <c r="MUY5" s="11"/>
      <c r="MVA5" s="6"/>
      <c r="MVD5" s="11"/>
      <c r="MVE5" s="11"/>
      <c r="MVF5" s="11"/>
      <c r="MVG5" s="11"/>
      <c r="MVH5" s="11"/>
      <c r="MVI5" s="11"/>
      <c r="MVJ5" s="11"/>
      <c r="MVK5" s="11"/>
      <c r="MVL5" s="11"/>
      <c r="MVM5" s="11"/>
      <c r="MVN5" s="11"/>
      <c r="MVO5" s="11"/>
      <c r="MVP5" s="11"/>
      <c r="MVQ5" s="11"/>
      <c r="MVR5" s="11"/>
      <c r="MVS5" s="11"/>
      <c r="MVT5" s="11"/>
      <c r="MVU5" s="11"/>
      <c r="MVV5" s="11"/>
      <c r="MVW5" s="11"/>
      <c r="MVX5" s="11"/>
      <c r="MVY5" s="11"/>
      <c r="MVZ5" s="11"/>
      <c r="MWA5" s="11"/>
      <c r="MWB5" s="11"/>
      <c r="MWC5" s="11"/>
      <c r="MWD5" s="11"/>
      <c r="MWE5" s="11"/>
      <c r="MWF5" s="11"/>
      <c r="MWG5" s="11"/>
      <c r="MWH5" s="11"/>
      <c r="MWI5" s="11"/>
      <c r="MWJ5" s="11"/>
      <c r="MWK5" s="11"/>
      <c r="MWL5" s="11"/>
      <c r="MWM5" s="11"/>
      <c r="MWO5" s="6"/>
      <c r="MWR5" s="11"/>
      <c r="MWS5" s="11"/>
      <c r="MWT5" s="11"/>
      <c r="MWU5" s="11"/>
      <c r="MWV5" s="11"/>
      <c r="MWW5" s="11"/>
      <c r="MWX5" s="11"/>
      <c r="MWY5" s="11"/>
      <c r="MWZ5" s="11"/>
      <c r="MXA5" s="11"/>
      <c r="MXB5" s="11"/>
      <c r="MXC5" s="11"/>
      <c r="MXD5" s="11"/>
      <c r="MXE5" s="11"/>
      <c r="MXF5" s="11"/>
      <c r="MXG5" s="11"/>
      <c r="MXH5" s="11"/>
      <c r="MXI5" s="11"/>
      <c r="MXJ5" s="11"/>
      <c r="MXK5" s="11"/>
      <c r="MXL5" s="11"/>
      <c r="MXM5" s="11"/>
      <c r="MXN5" s="11"/>
      <c r="MXO5" s="11"/>
      <c r="MXP5" s="11"/>
      <c r="MXQ5" s="11"/>
      <c r="MXR5" s="11"/>
      <c r="MXS5" s="11"/>
      <c r="MXT5" s="11"/>
      <c r="MXU5" s="11"/>
      <c r="MXV5" s="11"/>
      <c r="MXW5" s="11"/>
      <c r="MXX5" s="11"/>
      <c r="MXY5" s="11"/>
      <c r="MXZ5" s="11"/>
      <c r="MYA5" s="11"/>
      <c r="MYC5" s="6"/>
      <c r="MYF5" s="11"/>
      <c r="MYG5" s="11"/>
      <c r="MYH5" s="11"/>
      <c r="MYI5" s="11"/>
      <c r="MYJ5" s="11"/>
      <c r="MYK5" s="11"/>
      <c r="MYL5" s="11"/>
      <c r="MYM5" s="11"/>
      <c r="MYN5" s="11"/>
      <c r="MYO5" s="11"/>
      <c r="MYP5" s="11"/>
      <c r="MYQ5" s="11"/>
      <c r="MYR5" s="11"/>
      <c r="MYS5" s="11"/>
      <c r="MYT5" s="11"/>
      <c r="MYU5" s="11"/>
      <c r="MYV5" s="11"/>
      <c r="MYW5" s="11"/>
      <c r="MYX5" s="11"/>
      <c r="MYY5" s="11"/>
      <c r="MYZ5" s="11"/>
      <c r="MZA5" s="11"/>
      <c r="MZB5" s="11"/>
      <c r="MZC5" s="11"/>
      <c r="MZD5" s="11"/>
      <c r="MZE5" s="11"/>
      <c r="MZF5" s="11"/>
      <c r="MZG5" s="11"/>
      <c r="MZH5" s="11"/>
      <c r="MZI5" s="11"/>
      <c r="MZJ5" s="11"/>
      <c r="MZK5" s="11"/>
      <c r="MZL5" s="11"/>
      <c r="MZM5" s="11"/>
      <c r="MZN5" s="11"/>
      <c r="MZO5" s="11"/>
      <c r="MZQ5" s="6"/>
      <c r="MZT5" s="11"/>
      <c r="MZU5" s="11"/>
      <c r="MZV5" s="11"/>
      <c r="MZW5" s="11"/>
      <c r="MZX5" s="11"/>
      <c r="MZY5" s="11"/>
      <c r="MZZ5" s="11"/>
      <c r="NAA5" s="11"/>
      <c r="NAB5" s="11"/>
      <c r="NAC5" s="11"/>
      <c r="NAD5" s="11"/>
      <c r="NAE5" s="11"/>
      <c r="NAF5" s="11"/>
      <c r="NAG5" s="11"/>
      <c r="NAH5" s="11"/>
      <c r="NAI5" s="11"/>
      <c r="NAJ5" s="11"/>
      <c r="NAK5" s="11"/>
      <c r="NAL5" s="11"/>
      <c r="NAM5" s="11"/>
      <c r="NAN5" s="11"/>
      <c r="NAO5" s="11"/>
      <c r="NAP5" s="11"/>
      <c r="NAQ5" s="11"/>
      <c r="NAR5" s="11"/>
      <c r="NAS5" s="11"/>
      <c r="NAT5" s="11"/>
      <c r="NAU5" s="11"/>
      <c r="NAV5" s="11"/>
      <c r="NAW5" s="11"/>
      <c r="NAX5" s="11"/>
      <c r="NAY5" s="11"/>
      <c r="NAZ5" s="11"/>
      <c r="NBA5" s="11"/>
      <c r="NBB5" s="11"/>
      <c r="NBC5" s="11"/>
      <c r="NBE5" s="6"/>
      <c r="NBH5" s="11"/>
      <c r="NBI5" s="11"/>
      <c r="NBJ5" s="11"/>
      <c r="NBK5" s="11"/>
      <c r="NBL5" s="11"/>
      <c r="NBM5" s="11"/>
      <c r="NBN5" s="11"/>
      <c r="NBO5" s="11"/>
      <c r="NBP5" s="11"/>
      <c r="NBQ5" s="11"/>
      <c r="NBR5" s="11"/>
      <c r="NBS5" s="11"/>
      <c r="NBT5" s="11"/>
      <c r="NBU5" s="11"/>
      <c r="NBV5" s="11"/>
      <c r="NBW5" s="11"/>
      <c r="NBX5" s="11"/>
      <c r="NBY5" s="11"/>
      <c r="NBZ5" s="11"/>
      <c r="NCA5" s="11"/>
      <c r="NCB5" s="11"/>
      <c r="NCC5" s="11"/>
      <c r="NCD5" s="11"/>
      <c r="NCE5" s="11"/>
      <c r="NCF5" s="11"/>
      <c r="NCG5" s="11"/>
      <c r="NCH5" s="11"/>
      <c r="NCI5" s="11"/>
      <c r="NCJ5" s="11"/>
      <c r="NCK5" s="11"/>
      <c r="NCL5" s="11"/>
      <c r="NCM5" s="11"/>
      <c r="NCN5" s="11"/>
      <c r="NCO5" s="11"/>
      <c r="NCP5" s="11"/>
      <c r="NCQ5" s="11"/>
      <c r="NCS5" s="6"/>
      <c r="NCV5" s="11"/>
      <c r="NCW5" s="11"/>
      <c r="NCX5" s="11"/>
      <c r="NCY5" s="11"/>
      <c r="NCZ5" s="11"/>
      <c r="NDA5" s="11"/>
      <c r="NDB5" s="11"/>
      <c r="NDC5" s="11"/>
      <c r="NDD5" s="11"/>
      <c r="NDE5" s="11"/>
      <c r="NDF5" s="11"/>
      <c r="NDG5" s="11"/>
      <c r="NDH5" s="11"/>
      <c r="NDI5" s="11"/>
      <c r="NDJ5" s="11"/>
      <c r="NDK5" s="11"/>
      <c r="NDL5" s="11"/>
      <c r="NDM5" s="11"/>
      <c r="NDN5" s="11"/>
      <c r="NDO5" s="11"/>
      <c r="NDP5" s="11"/>
      <c r="NDQ5" s="11"/>
      <c r="NDR5" s="11"/>
      <c r="NDS5" s="11"/>
      <c r="NDT5" s="11"/>
      <c r="NDU5" s="11"/>
      <c r="NDV5" s="11"/>
      <c r="NDW5" s="11"/>
      <c r="NDX5" s="11"/>
      <c r="NDY5" s="11"/>
      <c r="NDZ5" s="11"/>
      <c r="NEA5" s="11"/>
      <c r="NEB5" s="11"/>
      <c r="NEC5" s="11"/>
      <c r="NED5" s="11"/>
      <c r="NEE5" s="11"/>
      <c r="NEG5" s="6"/>
      <c r="NEJ5" s="11"/>
      <c r="NEK5" s="11"/>
      <c r="NEL5" s="11"/>
      <c r="NEM5" s="11"/>
      <c r="NEN5" s="11"/>
      <c r="NEO5" s="11"/>
      <c r="NEP5" s="11"/>
      <c r="NEQ5" s="11"/>
      <c r="NER5" s="11"/>
      <c r="NES5" s="11"/>
      <c r="NET5" s="11"/>
      <c r="NEU5" s="11"/>
      <c r="NEV5" s="11"/>
      <c r="NEW5" s="11"/>
      <c r="NEX5" s="11"/>
      <c r="NEY5" s="11"/>
      <c r="NEZ5" s="11"/>
      <c r="NFA5" s="11"/>
      <c r="NFB5" s="11"/>
      <c r="NFC5" s="11"/>
      <c r="NFD5" s="11"/>
      <c r="NFE5" s="11"/>
      <c r="NFF5" s="11"/>
      <c r="NFG5" s="11"/>
      <c r="NFH5" s="11"/>
      <c r="NFI5" s="11"/>
      <c r="NFJ5" s="11"/>
      <c r="NFK5" s="11"/>
      <c r="NFL5" s="11"/>
      <c r="NFM5" s="11"/>
      <c r="NFN5" s="11"/>
      <c r="NFO5" s="11"/>
      <c r="NFP5" s="11"/>
      <c r="NFQ5" s="11"/>
      <c r="NFR5" s="11"/>
      <c r="NFS5" s="11"/>
      <c r="NFU5" s="6"/>
      <c r="NFX5" s="11"/>
      <c r="NFY5" s="11"/>
      <c r="NFZ5" s="11"/>
      <c r="NGA5" s="11"/>
      <c r="NGB5" s="11"/>
      <c r="NGC5" s="11"/>
      <c r="NGD5" s="11"/>
      <c r="NGE5" s="11"/>
      <c r="NGF5" s="11"/>
      <c r="NGG5" s="11"/>
      <c r="NGH5" s="11"/>
      <c r="NGI5" s="11"/>
      <c r="NGJ5" s="11"/>
      <c r="NGK5" s="11"/>
      <c r="NGL5" s="11"/>
      <c r="NGM5" s="11"/>
      <c r="NGN5" s="11"/>
      <c r="NGO5" s="11"/>
      <c r="NGP5" s="11"/>
      <c r="NGQ5" s="11"/>
      <c r="NGR5" s="11"/>
      <c r="NGS5" s="11"/>
      <c r="NGT5" s="11"/>
      <c r="NGU5" s="11"/>
      <c r="NGV5" s="11"/>
      <c r="NGW5" s="11"/>
      <c r="NGX5" s="11"/>
      <c r="NGY5" s="11"/>
      <c r="NGZ5" s="11"/>
      <c r="NHA5" s="11"/>
      <c r="NHB5" s="11"/>
      <c r="NHC5" s="11"/>
      <c r="NHD5" s="11"/>
      <c r="NHE5" s="11"/>
      <c r="NHF5" s="11"/>
      <c r="NHG5" s="11"/>
      <c r="NHI5" s="6"/>
      <c r="NHL5" s="11"/>
      <c r="NHM5" s="11"/>
      <c r="NHN5" s="11"/>
      <c r="NHO5" s="11"/>
      <c r="NHP5" s="11"/>
      <c r="NHQ5" s="11"/>
      <c r="NHR5" s="11"/>
      <c r="NHS5" s="11"/>
      <c r="NHT5" s="11"/>
      <c r="NHU5" s="11"/>
      <c r="NHV5" s="11"/>
      <c r="NHW5" s="11"/>
      <c r="NHX5" s="11"/>
      <c r="NHY5" s="11"/>
      <c r="NHZ5" s="11"/>
      <c r="NIA5" s="11"/>
      <c r="NIB5" s="11"/>
      <c r="NIC5" s="11"/>
      <c r="NID5" s="11"/>
      <c r="NIE5" s="11"/>
      <c r="NIF5" s="11"/>
      <c r="NIG5" s="11"/>
      <c r="NIH5" s="11"/>
      <c r="NII5" s="11"/>
      <c r="NIJ5" s="11"/>
      <c r="NIK5" s="11"/>
      <c r="NIL5" s="11"/>
      <c r="NIM5" s="11"/>
      <c r="NIN5" s="11"/>
      <c r="NIO5" s="11"/>
      <c r="NIP5" s="11"/>
      <c r="NIQ5" s="11"/>
      <c r="NIR5" s="11"/>
      <c r="NIS5" s="11"/>
      <c r="NIT5" s="11"/>
      <c r="NIU5" s="11"/>
      <c r="NIW5" s="6"/>
      <c r="NIZ5" s="11"/>
      <c r="NJA5" s="11"/>
      <c r="NJB5" s="11"/>
      <c r="NJC5" s="11"/>
      <c r="NJD5" s="11"/>
      <c r="NJE5" s="11"/>
      <c r="NJF5" s="11"/>
      <c r="NJG5" s="11"/>
      <c r="NJH5" s="11"/>
      <c r="NJI5" s="11"/>
      <c r="NJJ5" s="11"/>
      <c r="NJK5" s="11"/>
      <c r="NJL5" s="11"/>
      <c r="NJM5" s="11"/>
      <c r="NJN5" s="11"/>
      <c r="NJO5" s="11"/>
      <c r="NJP5" s="11"/>
      <c r="NJQ5" s="11"/>
      <c r="NJR5" s="11"/>
      <c r="NJS5" s="11"/>
      <c r="NJT5" s="11"/>
      <c r="NJU5" s="11"/>
      <c r="NJV5" s="11"/>
      <c r="NJW5" s="11"/>
      <c r="NJX5" s="11"/>
      <c r="NJY5" s="11"/>
      <c r="NJZ5" s="11"/>
      <c r="NKA5" s="11"/>
      <c r="NKB5" s="11"/>
      <c r="NKC5" s="11"/>
      <c r="NKD5" s="11"/>
      <c r="NKE5" s="11"/>
      <c r="NKF5" s="11"/>
      <c r="NKG5" s="11"/>
      <c r="NKH5" s="11"/>
      <c r="NKI5" s="11"/>
      <c r="NKK5" s="6"/>
      <c r="NKN5" s="11"/>
      <c r="NKO5" s="11"/>
      <c r="NKP5" s="11"/>
      <c r="NKQ5" s="11"/>
      <c r="NKR5" s="11"/>
      <c r="NKS5" s="11"/>
      <c r="NKT5" s="11"/>
      <c r="NKU5" s="11"/>
      <c r="NKV5" s="11"/>
      <c r="NKW5" s="11"/>
      <c r="NKX5" s="11"/>
      <c r="NKY5" s="11"/>
      <c r="NKZ5" s="11"/>
      <c r="NLA5" s="11"/>
      <c r="NLB5" s="11"/>
      <c r="NLC5" s="11"/>
      <c r="NLD5" s="11"/>
      <c r="NLE5" s="11"/>
      <c r="NLF5" s="11"/>
      <c r="NLG5" s="11"/>
      <c r="NLH5" s="11"/>
      <c r="NLI5" s="11"/>
      <c r="NLJ5" s="11"/>
      <c r="NLK5" s="11"/>
      <c r="NLL5" s="11"/>
      <c r="NLM5" s="11"/>
      <c r="NLN5" s="11"/>
      <c r="NLO5" s="11"/>
      <c r="NLP5" s="11"/>
      <c r="NLQ5" s="11"/>
      <c r="NLR5" s="11"/>
      <c r="NLS5" s="11"/>
      <c r="NLT5" s="11"/>
      <c r="NLU5" s="11"/>
      <c r="NLV5" s="11"/>
      <c r="NLW5" s="11"/>
      <c r="NLY5" s="6"/>
      <c r="NMB5" s="11"/>
      <c r="NMC5" s="11"/>
      <c r="NMD5" s="11"/>
      <c r="NME5" s="11"/>
      <c r="NMF5" s="11"/>
      <c r="NMG5" s="11"/>
      <c r="NMH5" s="11"/>
      <c r="NMI5" s="11"/>
      <c r="NMJ5" s="11"/>
      <c r="NMK5" s="11"/>
      <c r="NML5" s="11"/>
      <c r="NMM5" s="11"/>
      <c r="NMN5" s="11"/>
      <c r="NMO5" s="11"/>
      <c r="NMP5" s="11"/>
      <c r="NMQ5" s="11"/>
      <c r="NMR5" s="11"/>
      <c r="NMS5" s="11"/>
      <c r="NMT5" s="11"/>
      <c r="NMU5" s="11"/>
      <c r="NMV5" s="11"/>
      <c r="NMW5" s="11"/>
      <c r="NMX5" s="11"/>
      <c r="NMY5" s="11"/>
      <c r="NMZ5" s="11"/>
      <c r="NNA5" s="11"/>
      <c r="NNB5" s="11"/>
      <c r="NNC5" s="11"/>
      <c r="NND5" s="11"/>
      <c r="NNE5" s="11"/>
      <c r="NNF5" s="11"/>
      <c r="NNG5" s="11"/>
      <c r="NNH5" s="11"/>
      <c r="NNI5" s="11"/>
      <c r="NNJ5" s="11"/>
      <c r="NNK5" s="11"/>
      <c r="NNM5" s="6"/>
      <c r="NNP5" s="11"/>
      <c r="NNQ5" s="11"/>
      <c r="NNR5" s="11"/>
      <c r="NNS5" s="11"/>
      <c r="NNT5" s="11"/>
      <c r="NNU5" s="11"/>
      <c r="NNV5" s="11"/>
      <c r="NNW5" s="11"/>
      <c r="NNX5" s="11"/>
      <c r="NNY5" s="11"/>
      <c r="NNZ5" s="11"/>
      <c r="NOA5" s="11"/>
      <c r="NOB5" s="11"/>
      <c r="NOC5" s="11"/>
      <c r="NOD5" s="11"/>
      <c r="NOE5" s="11"/>
      <c r="NOF5" s="11"/>
      <c r="NOG5" s="11"/>
      <c r="NOH5" s="11"/>
      <c r="NOI5" s="11"/>
      <c r="NOJ5" s="11"/>
      <c r="NOK5" s="11"/>
      <c r="NOL5" s="11"/>
      <c r="NOM5" s="11"/>
      <c r="NON5" s="11"/>
      <c r="NOO5" s="11"/>
      <c r="NOP5" s="11"/>
      <c r="NOQ5" s="11"/>
      <c r="NOR5" s="11"/>
      <c r="NOS5" s="11"/>
      <c r="NOT5" s="11"/>
      <c r="NOU5" s="11"/>
      <c r="NOV5" s="11"/>
      <c r="NOW5" s="11"/>
      <c r="NOX5" s="11"/>
      <c r="NOY5" s="11"/>
      <c r="NPA5" s="6"/>
      <c r="NPD5" s="11"/>
      <c r="NPE5" s="11"/>
      <c r="NPF5" s="11"/>
      <c r="NPG5" s="11"/>
      <c r="NPH5" s="11"/>
      <c r="NPI5" s="11"/>
      <c r="NPJ5" s="11"/>
      <c r="NPK5" s="11"/>
      <c r="NPL5" s="11"/>
      <c r="NPM5" s="11"/>
      <c r="NPN5" s="11"/>
      <c r="NPO5" s="11"/>
      <c r="NPP5" s="11"/>
      <c r="NPQ5" s="11"/>
      <c r="NPR5" s="11"/>
      <c r="NPS5" s="11"/>
      <c r="NPT5" s="11"/>
      <c r="NPU5" s="11"/>
      <c r="NPV5" s="11"/>
      <c r="NPW5" s="11"/>
      <c r="NPX5" s="11"/>
      <c r="NPY5" s="11"/>
      <c r="NPZ5" s="11"/>
      <c r="NQA5" s="11"/>
      <c r="NQB5" s="11"/>
      <c r="NQC5" s="11"/>
      <c r="NQD5" s="11"/>
      <c r="NQE5" s="11"/>
      <c r="NQF5" s="11"/>
      <c r="NQG5" s="11"/>
      <c r="NQH5" s="11"/>
      <c r="NQI5" s="11"/>
      <c r="NQJ5" s="11"/>
      <c r="NQK5" s="11"/>
      <c r="NQL5" s="11"/>
      <c r="NQM5" s="11"/>
      <c r="NQO5" s="6"/>
      <c r="NQR5" s="11"/>
      <c r="NQS5" s="11"/>
      <c r="NQT5" s="11"/>
      <c r="NQU5" s="11"/>
      <c r="NQV5" s="11"/>
      <c r="NQW5" s="11"/>
      <c r="NQX5" s="11"/>
      <c r="NQY5" s="11"/>
      <c r="NQZ5" s="11"/>
      <c r="NRA5" s="11"/>
      <c r="NRB5" s="11"/>
      <c r="NRC5" s="11"/>
      <c r="NRD5" s="11"/>
      <c r="NRE5" s="11"/>
      <c r="NRF5" s="11"/>
      <c r="NRG5" s="11"/>
      <c r="NRH5" s="11"/>
      <c r="NRI5" s="11"/>
      <c r="NRJ5" s="11"/>
      <c r="NRK5" s="11"/>
      <c r="NRL5" s="11"/>
      <c r="NRM5" s="11"/>
      <c r="NRN5" s="11"/>
      <c r="NRO5" s="11"/>
      <c r="NRP5" s="11"/>
      <c r="NRQ5" s="11"/>
      <c r="NRR5" s="11"/>
      <c r="NRS5" s="11"/>
      <c r="NRT5" s="11"/>
      <c r="NRU5" s="11"/>
      <c r="NRV5" s="11"/>
      <c r="NRW5" s="11"/>
      <c r="NRX5" s="11"/>
      <c r="NRY5" s="11"/>
      <c r="NRZ5" s="11"/>
      <c r="NSA5" s="11"/>
      <c r="NSC5" s="6"/>
      <c r="NSF5" s="11"/>
      <c r="NSG5" s="11"/>
      <c r="NSH5" s="11"/>
      <c r="NSI5" s="11"/>
      <c r="NSJ5" s="11"/>
      <c r="NSK5" s="11"/>
      <c r="NSL5" s="11"/>
      <c r="NSM5" s="11"/>
      <c r="NSN5" s="11"/>
      <c r="NSO5" s="11"/>
      <c r="NSP5" s="11"/>
      <c r="NSQ5" s="11"/>
      <c r="NSR5" s="11"/>
      <c r="NSS5" s="11"/>
      <c r="NST5" s="11"/>
      <c r="NSU5" s="11"/>
      <c r="NSV5" s="11"/>
      <c r="NSW5" s="11"/>
      <c r="NSX5" s="11"/>
      <c r="NSY5" s="11"/>
      <c r="NSZ5" s="11"/>
      <c r="NTA5" s="11"/>
      <c r="NTB5" s="11"/>
      <c r="NTC5" s="11"/>
      <c r="NTD5" s="11"/>
      <c r="NTE5" s="11"/>
      <c r="NTF5" s="11"/>
      <c r="NTG5" s="11"/>
      <c r="NTH5" s="11"/>
      <c r="NTI5" s="11"/>
      <c r="NTJ5" s="11"/>
      <c r="NTK5" s="11"/>
      <c r="NTL5" s="11"/>
      <c r="NTM5" s="11"/>
      <c r="NTN5" s="11"/>
      <c r="NTO5" s="11"/>
      <c r="NTQ5" s="6"/>
      <c r="NTT5" s="11"/>
      <c r="NTU5" s="11"/>
      <c r="NTV5" s="11"/>
      <c r="NTW5" s="11"/>
      <c r="NTX5" s="11"/>
      <c r="NTY5" s="11"/>
      <c r="NTZ5" s="11"/>
      <c r="NUA5" s="11"/>
      <c r="NUB5" s="11"/>
      <c r="NUC5" s="11"/>
      <c r="NUD5" s="11"/>
      <c r="NUE5" s="11"/>
      <c r="NUF5" s="11"/>
      <c r="NUG5" s="11"/>
      <c r="NUH5" s="11"/>
      <c r="NUI5" s="11"/>
      <c r="NUJ5" s="11"/>
      <c r="NUK5" s="11"/>
      <c r="NUL5" s="11"/>
      <c r="NUM5" s="11"/>
      <c r="NUN5" s="11"/>
      <c r="NUO5" s="11"/>
      <c r="NUP5" s="11"/>
      <c r="NUQ5" s="11"/>
      <c r="NUR5" s="11"/>
      <c r="NUS5" s="11"/>
      <c r="NUT5" s="11"/>
      <c r="NUU5" s="11"/>
      <c r="NUV5" s="11"/>
      <c r="NUW5" s="11"/>
      <c r="NUX5" s="11"/>
      <c r="NUY5" s="11"/>
      <c r="NUZ5" s="11"/>
      <c r="NVA5" s="11"/>
      <c r="NVB5" s="11"/>
      <c r="NVC5" s="11"/>
      <c r="NVE5" s="6"/>
      <c r="NVH5" s="11"/>
      <c r="NVI5" s="11"/>
      <c r="NVJ5" s="11"/>
      <c r="NVK5" s="11"/>
      <c r="NVL5" s="11"/>
      <c r="NVM5" s="11"/>
      <c r="NVN5" s="11"/>
      <c r="NVO5" s="11"/>
      <c r="NVP5" s="11"/>
      <c r="NVQ5" s="11"/>
      <c r="NVR5" s="11"/>
      <c r="NVS5" s="11"/>
      <c r="NVT5" s="11"/>
      <c r="NVU5" s="11"/>
      <c r="NVV5" s="11"/>
      <c r="NVW5" s="11"/>
      <c r="NVX5" s="11"/>
      <c r="NVY5" s="11"/>
      <c r="NVZ5" s="11"/>
      <c r="NWA5" s="11"/>
      <c r="NWB5" s="11"/>
      <c r="NWC5" s="11"/>
      <c r="NWD5" s="11"/>
      <c r="NWE5" s="11"/>
      <c r="NWF5" s="11"/>
      <c r="NWG5" s="11"/>
      <c r="NWH5" s="11"/>
      <c r="NWI5" s="11"/>
      <c r="NWJ5" s="11"/>
      <c r="NWK5" s="11"/>
      <c r="NWL5" s="11"/>
      <c r="NWM5" s="11"/>
      <c r="NWN5" s="11"/>
      <c r="NWO5" s="11"/>
      <c r="NWP5" s="11"/>
      <c r="NWQ5" s="11"/>
      <c r="NWS5" s="6"/>
      <c r="NWV5" s="11"/>
      <c r="NWW5" s="11"/>
      <c r="NWX5" s="11"/>
      <c r="NWY5" s="11"/>
      <c r="NWZ5" s="11"/>
      <c r="NXA5" s="11"/>
      <c r="NXB5" s="11"/>
      <c r="NXC5" s="11"/>
      <c r="NXD5" s="11"/>
      <c r="NXE5" s="11"/>
      <c r="NXF5" s="11"/>
      <c r="NXG5" s="11"/>
      <c r="NXH5" s="11"/>
      <c r="NXI5" s="11"/>
      <c r="NXJ5" s="11"/>
      <c r="NXK5" s="11"/>
      <c r="NXL5" s="11"/>
      <c r="NXM5" s="11"/>
      <c r="NXN5" s="11"/>
      <c r="NXO5" s="11"/>
      <c r="NXP5" s="11"/>
      <c r="NXQ5" s="11"/>
      <c r="NXR5" s="11"/>
      <c r="NXS5" s="11"/>
      <c r="NXT5" s="11"/>
      <c r="NXU5" s="11"/>
      <c r="NXV5" s="11"/>
      <c r="NXW5" s="11"/>
      <c r="NXX5" s="11"/>
      <c r="NXY5" s="11"/>
      <c r="NXZ5" s="11"/>
      <c r="NYA5" s="11"/>
      <c r="NYB5" s="11"/>
      <c r="NYC5" s="11"/>
      <c r="NYD5" s="11"/>
      <c r="NYE5" s="11"/>
      <c r="NYG5" s="6"/>
      <c r="NYJ5" s="11"/>
      <c r="NYK5" s="11"/>
      <c r="NYL5" s="11"/>
      <c r="NYM5" s="11"/>
      <c r="NYN5" s="11"/>
      <c r="NYO5" s="11"/>
      <c r="NYP5" s="11"/>
      <c r="NYQ5" s="11"/>
      <c r="NYR5" s="11"/>
      <c r="NYS5" s="11"/>
      <c r="NYT5" s="11"/>
      <c r="NYU5" s="11"/>
      <c r="NYV5" s="11"/>
      <c r="NYW5" s="11"/>
      <c r="NYX5" s="11"/>
      <c r="NYY5" s="11"/>
      <c r="NYZ5" s="11"/>
      <c r="NZA5" s="11"/>
      <c r="NZB5" s="11"/>
      <c r="NZC5" s="11"/>
      <c r="NZD5" s="11"/>
      <c r="NZE5" s="11"/>
      <c r="NZF5" s="11"/>
      <c r="NZG5" s="11"/>
      <c r="NZH5" s="11"/>
      <c r="NZI5" s="11"/>
      <c r="NZJ5" s="11"/>
      <c r="NZK5" s="11"/>
      <c r="NZL5" s="11"/>
      <c r="NZM5" s="11"/>
      <c r="NZN5" s="11"/>
      <c r="NZO5" s="11"/>
      <c r="NZP5" s="11"/>
      <c r="NZQ5" s="11"/>
      <c r="NZR5" s="11"/>
      <c r="NZS5" s="11"/>
      <c r="NZU5" s="6"/>
      <c r="NZX5" s="11"/>
      <c r="NZY5" s="11"/>
      <c r="NZZ5" s="11"/>
      <c r="OAA5" s="11"/>
      <c r="OAB5" s="11"/>
      <c r="OAC5" s="11"/>
      <c r="OAD5" s="11"/>
      <c r="OAE5" s="11"/>
      <c r="OAF5" s="11"/>
      <c r="OAG5" s="11"/>
      <c r="OAH5" s="11"/>
      <c r="OAI5" s="11"/>
      <c r="OAJ5" s="11"/>
      <c r="OAK5" s="11"/>
      <c r="OAL5" s="11"/>
      <c r="OAM5" s="11"/>
      <c r="OAN5" s="11"/>
      <c r="OAO5" s="11"/>
      <c r="OAP5" s="11"/>
      <c r="OAQ5" s="11"/>
      <c r="OAR5" s="11"/>
      <c r="OAS5" s="11"/>
      <c r="OAT5" s="11"/>
      <c r="OAU5" s="11"/>
      <c r="OAV5" s="11"/>
      <c r="OAW5" s="11"/>
      <c r="OAX5" s="11"/>
      <c r="OAY5" s="11"/>
      <c r="OAZ5" s="11"/>
      <c r="OBA5" s="11"/>
      <c r="OBB5" s="11"/>
      <c r="OBC5" s="11"/>
      <c r="OBD5" s="11"/>
      <c r="OBE5" s="11"/>
      <c r="OBF5" s="11"/>
      <c r="OBG5" s="11"/>
      <c r="OBI5" s="6"/>
      <c r="OBL5" s="11"/>
      <c r="OBM5" s="11"/>
      <c r="OBN5" s="11"/>
      <c r="OBO5" s="11"/>
      <c r="OBP5" s="11"/>
      <c r="OBQ5" s="11"/>
      <c r="OBR5" s="11"/>
      <c r="OBS5" s="11"/>
      <c r="OBT5" s="11"/>
      <c r="OBU5" s="11"/>
      <c r="OBV5" s="11"/>
      <c r="OBW5" s="11"/>
      <c r="OBX5" s="11"/>
      <c r="OBY5" s="11"/>
      <c r="OBZ5" s="11"/>
      <c r="OCA5" s="11"/>
      <c r="OCB5" s="11"/>
      <c r="OCC5" s="11"/>
      <c r="OCD5" s="11"/>
      <c r="OCE5" s="11"/>
      <c r="OCF5" s="11"/>
      <c r="OCG5" s="11"/>
      <c r="OCH5" s="11"/>
      <c r="OCI5" s="11"/>
      <c r="OCJ5" s="11"/>
      <c r="OCK5" s="11"/>
      <c r="OCL5" s="11"/>
      <c r="OCM5" s="11"/>
      <c r="OCN5" s="11"/>
      <c r="OCO5" s="11"/>
      <c r="OCP5" s="11"/>
      <c r="OCQ5" s="11"/>
      <c r="OCR5" s="11"/>
      <c r="OCS5" s="11"/>
      <c r="OCT5" s="11"/>
      <c r="OCU5" s="11"/>
      <c r="OCW5" s="6"/>
      <c r="OCZ5" s="11"/>
      <c r="ODA5" s="11"/>
      <c r="ODB5" s="11"/>
      <c r="ODC5" s="11"/>
      <c r="ODD5" s="11"/>
      <c r="ODE5" s="11"/>
      <c r="ODF5" s="11"/>
      <c r="ODG5" s="11"/>
      <c r="ODH5" s="11"/>
      <c r="ODI5" s="11"/>
      <c r="ODJ5" s="11"/>
      <c r="ODK5" s="11"/>
      <c r="ODL5" s="11"/>
      <c r="ODM5" s="11"/>
      <c r="ODN5" s="11"/>
      <c r="ODO5" s="11"/>
      <c r="ODP5" s="11"/>
      <c r="ODQ5" s="11"/>
      <c r="ODR5" s="11"/>
      <c r="ODS5" s="11"/>
      <c r="ODT5" s="11"/>
      <c r="ODU5" s="11"/>
      <c r="ODV5" s="11"/>
      <c r="ODW5" s="11"/>
      <c r="ODX5" s="11"/>
      <c r="ODY5" s="11"/>
      <c r="ODZ5" s="11"/>
      <c r="OEA5" s="11"/>
      <c r="OEB5" s="11"/>
      <c r="OEC5" s="11"/>
      <c r="OED5" s="11"/>
      <c r="OEE5" s="11"/>
      <c r="OEF5" s="11"/>
      <c r="OEG5" s="11"/>
      <c r="OEH5" s="11"/>
      <c r="OEI5" s="11"/>
      <c r="OEK5" s="6"/>
      <c r="OEN5" s="11"/>
      <c r="OEO5" s="11"/>
      <c r="OEP5" s="11"/>
      <c r="OEQ5" s="11"/>
      <c r="OER5" s="11"/>
      <c r="OES5" s="11"/>
      <c r="OET5" s="11"/>
      <c r="OEU5" s="11"/>
      <c r="OEV5" s="11"/>
      <c r="OEW5" s="11"/>
      <c r="OEX5" s="11"/>
      <c r="OEY5" s="11"/>
      <c r="OEZ5" s="11"/>
      <c r="OFA5" s="11"/>
      <c r="OFB5" s="11"/>
      <c r="OFC5" s="11"/>
      <c r="OFD5" s="11"/>
      <c r="OFE5" s="11"/>
      <c r="OFF5" s="11"/>
      <c r="OFG5" s="11"/>
      <c r="OFH5" s="11"/>
      <c r="OFI5" s="11"/>
      <c r="OFJ5" s="11"/>
      <c r="OFK5" s="11"/>
      <c r="OFL5" s="11"/>
      <c r="OFM5" s="11"/>
      <c r="OFN5" s="11"/>
      <c r="OFO5" s="11"/>
      <c r="OFP5" s="11"/>
      <c r="OFQ5" s="11"/>
      <c r="OFR5" s="11"/>
      <c r="OFS5" s="11"/>
      <c r="OFT5" s="11"/>
      <c r="OFU5" s="11"/>
      <c r="OFV5" s="11"/>
      <c r="OFW5" s="11"/>
      <c r="OFY5" s="6"/>
      <c r="OGB5" s="11"/>
      <c r="OGC5" s="11"/>
      <c r="OGD5" s="11"/>
      <c r="OGE5" s="11"/>
      <c r="OGF5" s="11"/>
      <c r="OGG5" s="11"/>
      <c r="OGH5" s="11"/>
      <c r="OGI5" s="11"/>
      <c r="OGJ5" s="11"/>
      <c r="OGK5" s="11"/>
      <c r="OGL5" s="11"/>
      <c r="OGM5" s="11"/>
      <c r="OGN5" s="11"/>
      <c r="OGO5" s="11"/>
      <c r="OGP5" s="11"/>
      <c r="OGQ5" s="11"/>
      <c r="OGR5" s="11"/>
      <c r="OGS5" s="11"/>
      <c r="OGT5" s="11"/>
      <c r="OGU5" s="11"/>
      <c r="OGV5" s="11"/>
      <c r="OGW5" s="11"/>
      <c r="OGX5" s="11"/>
      <c r="OGY5" s="11"/>
      <c r="OGZ5" s="11"/>
      <c r="OHA5" s="11"/>
      <c r="OHB5" s="11"/>
      <c r="OHC5" s="11"/>
      <c r="OHD5" s="11"/>
      <c r="OHE5" s="11"/>
      <c r="OHF5" s="11"/>
      <c r="OHG5" s="11"/>
      <c r="OHH5" s="11"/>
      <c r="OHI5" s="11"/>
      <c r="OHJ5" s="11"/>
      <c r="OHK5" s="11"/>
      <c r="OHM5" s="6"/>
      <c r="OHP5" s="11"/>
      <c r="OHQ5" s="11"/>
      <c r="OHR5" s="11"/>
      <c r="OHS5" s="11"/>
      <c r="OHT5" s="11"/>
      <c r="OHU5" s="11"/>
      <c r="OHV5" s="11"/>
      <c r="OHW5" s="11"/>
      <c r="OHX5" s="11"/>
      <c r="OHY5" s="11"/>
      <c r="OHZ5" s="11"/>
      <c r="OIA5" s="11"/>
      <c r="OIB5" s="11"/>
      <c r="OIC5" s="11"/>
      <c r="OID5" s="11"/>
      <c r="OIE5" s="11"/>
      <c r="OIF5" s="11"/>
      <c r="OIG5" s="11"/>
      <c r="OIH5" s="11"/>
      <c r="OII5" s="11"/>
      <c r="OIJ5" s="11"/>
      <c r="OIK5" s="11"/>
      <c r="OIL5" s="11"/>
      <c r="OIM5" s="11"/>
      <c r="OIN5" s="11"/>
      <c r="OIO5" s="11"/>
      <c r="OIP5" s="11"/>
      <c r="OIQ5" s="11"/>
      <c r="OIR5" s="11"/>
      <c r="OIS5" s="11"/>
      <c r="OIT5" s="11"/>
      <c r="OIU5" s="11"/>
      <c r="OIV5" s="11"/>
      <c r="OIW5" s="11"/>
      <c r="OIX5" s="11"/>
      <c r="OIY5" s="11"/>
      <c r="OJA5" s="6"/>
      <c r="OJD5" s="11"/>
      <c r="OJE5" s="11"/>
      <c r="OJF5" s="11"/>
      <c r="OJG5" s="11"/>
      <c r="OJH5" s="11"/>
      <c r="OJI5" s="11"/>
      <c r="OJJ5" s="11"/>
      <c r="OJK5" s="11"/>
      <c r="OJL5" s="11"/>
      <c r="OJM5" s="11"/>
      <c r="OJN5" s="11"/>
      <c r="OJO5" s="11"/>
      <c r="OJP5" s="11"/>
      <c r="OJQ5" s="11"/>
      <c r="OJR5" s="11"/>
      <c r="OJS5" s="11"/>
      <c r="OJT5" s="11"/>
      <c r="OJU5" s="11"/>
      <c r="OJV5" s="11"/>
      <c r="OJW5" s="11"/>
      <c r="OJX5" s="11"/>
      <c r="OJY5" s="11"/>
      <c r="OJZ5" s="11"/>
      <c r="OKA5" s="11"/>
      <c r="OKB5" s="11"/>
      <c r="OKC5" s="11"/>
      <c r="OKD5" s="11"/>
      <c r="OKE5" s="11"/>
      <c r="OKF5" s="11"/>
      <c r="OKG5" s="11"/>
      <c r="OKH5" s="11"/>
      <c r="OKI5" s="11"/>
      <c r="OKJ5" s="11"/>
      <c r="OKK5" s="11"/>
      <c r="OKL5" s="11"/>
      <c r="OKM5" s="11"/>
      <c r="OKO5" s="6"/>
      <c r="OKR5" s="11"/>
      <c r="OKS5" s="11"/>
      <c r="OKT5" s="11"/>
      <c r="OKU5" s="11"/>
      <c r="OKV5" s="11"/>
      <c r="OKW5" s="11"/>
      <c r="OKX5" s="11"/>
      <c r="OKY5" s="11"/>
      <c r="OKZ5" s="11"/>
      <c r="OLA5" s="11"/>
      <c r="OLB5" s="11"/>
      <c r="OLC5" s="11"/>
      <c r="OLD5" s="11"/>
      <c r="OLE5" s="11"/>
      <c r="OLF5" s="11"/>
      <c r="OLG5" s="11"/>
      <c r="OLH5" s="11"/>
      <c r="OLI5" s="11"/>
      <c r="OLJ5" s="11"/>
      <c r="OLK5" s="11"/>
      <c r="OLL5" s="11"/>
      <c r="OLM5" s="11"/>
      <c r="OLN5" s="11"/>
      <c r="OLO5" s="11"/>
      <c r="OLP5" s="11"/>
      <c r="OLQ5" s="11"/>
      <c r="OLR5" s="11"/>
      <c r="OLS5" s="11"/>
      <c r="OLT5" s="11"/>
      <c r="OLU5" s="11"/>
      <c r="OLV5" s="11"/>
      <c r="OLW5" s="11"/>
      <c r="OLX5" s="11"/>
      <c r="OLY5" s="11"/>
      <c r="OLZ5" s="11"/>
      <c r="OMA5" s="11"/>
      <c r="OMC5" s="6"/>
      <c r="OMF5" s="11"/>
      <c r="OMG5" s="11"/>
      <c r="OMH5" s="11"/>
      <c r="OMI5" s="11"/>
      <c r="OMJ5" s="11"/>
      <c r="OMK5" s="11"/>
      <c r="OML5" s="11"/>
      <c r="OMM5" s="11"/>
      <c r="OMN5" s="11"/>
      <c r="OMO5" s="11"/>
      <c r="OMP5" s="11"/>
      <c r="OMQ5" s="11"/>
      <c r="OMR5" s="11"/>
      <c r="OMS5" s="11"/>
      <c r="OMT5" s="11"/>
      <c r="OMU5" s="11"/>
      <c r="OMV5" s="11"/>
      <c r="OMW5" s="11"/>
      <c r="OMX5" s="11"/>
      <c r="OMY5" s="11"/>
      <c r="OMZ5" s="11"/>
      <c r="ONA5" s="11"/>
      <c r="ONB5" s="11"/>
      <c r="ONC5" s="11"/>
      <c r="OND5" s="11"/>
      <c r="ONE5" s="11"/>
      <c r="ONF5" s="11"/>
      <c r="ONG5" s="11"/>
      <c r="ONH5" s="11"/>
      <c r="ONI5" s="11"/>
      <c r="ONJ5" s="11"/>
      <c r="ONK5" s="11"/>
      <c r="ONL5" s="11"/>
      <c r="ONM5" s="11"/>
      <c r="ONN5" s="11"/>
      <c r="ONO5" s="11"/>
      <c r="ONQ5" s="6"/>
      <c r="ONT5" s="11"/>
      <c r="ONU5" s="11"/>
      <c r="ONV5" s="11"/>
      <c r="ONW5" s="11"/>
      <c r="ONX5" s="11"/>
      <c r="ONY5" s="11"/>
      <c r="ONZ5" s="11"/>
      <c r="OOA5" s="11"/>
      <c r="OOB5" s="11"/>
      <c r="OOC5" s="11"/>
      <c r="OOD5" s="11"/>
      <c r="OOE5" s="11"/>
      <c r="OOF5" s="11"/>
      <c r="OOG5" s="11"/>
      <c r="OOH5" s="11"/>
      <c r="OOI5" s="11"/>
      <c r="OOJ5" s="11"/>
      <c r="OOK5" s="11"/>
      <c r="OOL5" s="11"/>
      <c r="OOM5" s="11"/>
      <c r="OON5" s="11"/>
      <c r="OOO5" s="11"/>
      <c r="OOP5" s="11"/>
      <c r="OOQ5" s="11"/>
      <c r="OOR5" s="11"/>
      <c r="OOS5" s="11"/>
      <c r="OOT5" s="11"/>
      <c r="OOU5" s="11"/>
      <c r="OOV5" s="11"/>
      <c r="OOW5" s="11"/>
      <c r="OOX5" s="11"/>
      <c r="OOY5" s="11"/>
      <c r="OOZ5" s="11"/>
      <c r="OPA5" s="11"/>
      <c r="OPB5" s="11"/>
      <c r="OPC5" s="11"/>
      <c r="OPE5" s="6"/>
      <c r="OPH5" s="11"/>
      <c r="OPI5" s="11"/>
      <c r="OPJ5" s="11"/>
      <c r="OPK5" s="11"/>
      <c r="OPL5" s="11"/>
      <c r="OPM5" s="11"/>
      <c r="OPN5" s="11"/>
      <c r="OPO5" s="11"/>
      <c r="OPP5" s="11"/>
      <c r="OPQ5" s="11"/>
      <c r="OPR5" s="11"/>
      <c r="OPS5" s="11"/>
      <c r="OPT5" s="11"/>
      <c r="OPU5" s="11"/>
      <c r="OPV5" s="11"/>
      <c r="OPW5" s="11"/>
      <c r="OPX5" s="11"/>
      <c r="OPY5" s="11"/>
      <c r="OPZ5" s="11"/>
      <c r="OQA5" s="11"/>
      <c r="OQB5" s="11"/>
      <c r="OQC5" s="11"/>
      <c r="OQD5" s="11"/>
      <c r="OQE5" s="11"/>
      <c r="OQF5" s="11"/>
      <c r="OQG5" s="11"/>
      <c r="OQH5" s="11"/>
      <c r="OQI5" s="11"/>
      <c r="OQJ5" s="11"/>
      <c r="OQK5" s="11"/>
      <c r="OQL5" s="11"/>
      <c r="OQM5" s="11"/>
      <c r="OQN5" s="11"/>
      <c r="OQO5" s="11"/>
      <c r="OQP5" s="11"/>
      <c r="OQQ5" s="11"/>
      <c r="OQS5" s="6"/>
      <c r="OQV5" s="11"/>
      <c r="OQW5" s="11"/>
      <c r="OQX5" s="11"/>
      <c r="OQY5" s="11"/>
      <c r="OQZ5" s="11"/>
      <c r="ORA5" s="11"/>
      <c r="ORB5" s="11"/>
      <c r="ORC5" s="11"/>
      <c r="ORD5" s="11"/>
      <c r="ORE5" s="11"/>
      <c r="ORF5" s="11"/>
      <c r="ORG5" s="11"/>
      <c r="ORH5" s="11"/>
      <c r="ORI5" s="11"/>
      <c r="ORJ5" s="11"/>
      <c r="ORK5" s="11"/>
      <c r="ORL5" s="11"/>
      <c r="ORM5" s="11"/>
      <c r="ORN5" s="11"/>
      <c r="ORO5" s="11"/>
      <c r="ORP5" s="11"/>
      <c r="ORQ5" s="11"/>
      <c r="ORR5" s="11"/>
      <c r="ORS5" s="11"/>
      <c r="ORT5" s="11"/>
      <c r="ORU5" s="11"/>
      <c r="ORV5" s="11"/>
      <c r="ORW5" s="11"/>
      <c r="ORX5" s="11"/>
      <c r="ORY5" s="11"/>
      <c r="ORZ5" s="11"/>
      <c r="OSA5" s="11"/>
      <c r="OSB5" s="11"/>
      <c r="OSC5" s="11"/>
      <c r="OSD5" s="11"/>
      <c r="OSE5" s="11"/>
      <c r="OSG5" s="6"/>
      <c r="OSJ5" s="11"/>
      <c r="OSK5" s="11"/>
      <c r="OSL5" s="11"/>
      <c r="OSM5" s="11"/>
      <c r="OSN5" s="11"/>
      <c r="OSO5" s="11"/>
      <c r="OSP5" s="11"/>
      <c r="OSQ5" s="11"/>
      <c r="OSR5" s="11"/>
      <c r="OSS5" s="11"/>
      <c r="OST5" s="11"/>
      <c r="OSU5" s="11"/>
      <c r="OSV5" s="11"/>
      <c r="OSW5" s="11"/>
      <c r="OSX5" s="11"/>
      <c r="OSY5" s="11"/>
      <c r="OSZ5" s="11"/>
      <c r="OTA5" s="11"/>
      <c r="OTB5" s="11"/>
      <c r="OTC5" s="11"/>
      <c r="OTD5" s="11"/>
      <c r="OTE5" s="11"/>
      <c r="OTF5" s="11"/>
      <c r="OTG5" s="11"/>
      <c r="OTH5" s="11"/>
      <c r="OTI5" s="11"/>
      <c r="OTJ5" s="11"/>
      <c r="OTK5" s="11"/>
      <c r="OTL5" s="11"/>
      <c r="OTM5" s="11"/>
      <c r="OTN5" s="11"/>
      <c r="OTO5" s="11"/>
      <c r="OTP5" s="11"/>
      <c r="OTQ5" s="11"/>
      <c r="OTR5" s="11"/>
      <c r="OTS5" s="11"/>
      <c r="OTU5" s="6"/>
      <c r="OTX5" s="11"/>
      <c r="OTY5" s="11"/>
      <c r="OTZ5" s="11"/>
      <c r="OUA5" s="11"/>
      <c r="OUB5" s="11"/>
      <c r="OUC5" s="11"/>
      <c r="OUD5" s="11"/>
      <c r="OUE5" s="11"/>
      <c r="OUF5" s="11"/>
      <c r="OUG5" s="11"/>
      <c r="OUH5" s="11"/>
      <c r="OUI5" s="11"/>
      <c r="OUJ5" s="11"/>
      <c r="OUK5" s="11"/>
      <c r="OUL5" s="11"/>
      <c r="OUM5" s="11"/>
      <c r="OUN5" s="11"/>
      <c r="OUO5" s="11"/>
      <c r="OUP5" s="11"/>
      <c r="OUQ5" s="11"/>
      <c r="OUR5" s="11"/>
      <c r="OUS5" s="11"/>
      <c r="OUT5" s="11"/>
      <c r="OUU5" s="11"/>
      <c r="OUV5" s="11"/>
      <c r="OUW5" s="11"/>
      <c r="OUX5" s="11"/>
      <c r="OUY5" s="11"/>
      <c r="OUZ5" s="11"/>
      <c r="OVA5" s="11"/>
      <c r="OVB5" s="11"/>
      <c r="OVC5" s="11"/>
      <c r="OVD5" s="11"/>
      <c r="OVE5" s="11"/>
      <c r="OVF5" s="11"/>
      <c r="OVG5" s="11"/>
      <c r="OVI5" s="6"/>
      <c r="OVL5" s="11"/>
      <c r="OVM5" s="11"/>
      <c r="OVN5" s="11"/>
      <c r="OVO5" s="11"/>
      <c r="OVP5" s="11"/>
      <c r="OVQ5" s="11"/>
      <c r="OVR5" s="11"/>
      <c r="OVS5" s="11"/>
      <c r="OVT5" s="11"/>
      <c r="OVU5" s="11"/>
      <c r="OVV5" s="11"/>
      <c r="OVW5" s="11"/>
      <c r="OVX5" s="11"/>
      <c r="OVY5" s="11"/>
      <c r="OVZ5" s="11"/>
      <c r="OWA5" s="11"/>
      <c r="OWB5" s="11"/>
      <c r="OWC5" s="11"/>
      <c r="OWD5" s="11"/>
      <c r="OWE5" s="11"/>
      <c r="OWF5" s="11"/>
      <c r="OWG5" s="11"/>
      <c r="OWH5" s="11"/>
      <c r="OWI5" s="11"/>
      <c r="OWJ5" s="11"/>
      <c r="OWK5" s="11"/>
      <c r="OWL5" s="11"/>
      <c r="OWM5" s="11"/>
      <c r="OWN5" s="11"/>
      <c r="OWO5" s="11"/>
      <c r="OWP5" s="11"/>
      <c r="OWQ5" s="11"/>
      <c r="OWR5" s="11"/>
      <c r="OWS5" s="11"/>
      <c r="OWT5" s="11"/>
      <c r="OWU5" s="11"/>
      <c r="OWW5" s="6"/>
      <c r="OWZ5" s="11"/>
      <c r="OXA5" s="11"/>
      <c r="OXB5" s="11"/>
      <c r="OXC5" s="11"/>
      <c r="OXD5" s="11"/>
      <c r="OXE5" s="11"/>
      <c r="OXF5" s="11"/>
      <c r="OXG5" s="11"/>
      <c r="OXH5" s="11"/>
      <c r="OXI5" s="11"/>
      <c r="OXJ5" s="11"/>
      <c r="OXK5" s="11"/>
      <c r="OXL5" s="11"/>
      <c r="OXM5" s="11"/>
      <c r="OXN5" s="11"/>
      <c r="OXO5" s="11"/>
      <c r="OXP5" s="11"/>
      <c r="OXQ5" s="11"/>
      <c r="OXR5" s="11"/>
      <c r="OXS5" s="11"/>
      <c r="OXT5" s="11"/>
      <c r="OXU5" s="11"/>
      <c r="OXV5" s="11"/>
      <c r="OXW5" s="11"/>
      <c r="OXX5" s="11"/>
      <c r="OXY5" s="11"/>
      <c r="OXZ5" s="11"/>
      <c r="OYA5" s="11"/>
      <c r="OYB5" s="11"/>
      <c r="OYC5" s="11"/>
      <c r="OYD5" s="11"/>
      <c r="OYE5" s="11"/>
      <c r="OYF5" s="11"/>
      <c r="OYG5" s="11"/>
      <c r="OYH5" s="11"/>
      <c r="OYI5" s="11"/>
      <c r="OYK5" s="6"/>
      <c r="OYN5" s="11"/>
      <c r="OYO5" s="11"/>
      <c r="OYP5" s="11"/>
      <c r="OYQ5" s="11"/>
      <c r="OYR5" s="11"/>
      <c r="OYS5" s="11"/>
      <c r="OYT5" s="11"/>
      <c r="OYU5" s="11"/>
      <c r="OYV5" s="11"/>
      <c r="OYW5" s="11"/>
      <c r="OYX5" s="11"/>
      <c r="OYY5" s="11"/>
      <c r="OYZ5" s="11"/>
      <c r="OZA5" s="11"/>
      <c r="OZB5" s="11"/>
      <c r="OZC5" s="11"/>
      <c r="OZD5" s="11"/>
      <c r="OZE5" s="11"/>
      <c r="OZF5" s="11"/>
      <c r="OZG5" s="11"/>
      <c r="OZH5" s="11"/>
      <c r="OZI5" s="11"/>
      <c r="OZJ5" s="11"/>
      <c r="OZK5" s="11"/>
      <c r="OZL5" s="11"/>
      <c r="OZM5" s="11"/>
      <c r="OZN5" s="11"/>
      <c r="OZO5" s="11"/>
      <c r="OZP5" s="11"/>
      <c r="OZQ5" s="11"/>
      <c r="OZR5" s="11"/>
      <c r="OZS5" s="11"/>
      <c r="OZT5" s="11"/>
      <c r="OZU5" s="11"/>
      <c r="OZV5" s="11"/>
      <c r="OZW5" s="11"/>
      <c r="OZY5" s="6"/>
      <c r="PAB5" s="11"/>
      <c r="PAC5" s="11"/>
      <c r="PAD5" s="11"/>
      <c r="PAE5" s="11"/>
      <c r="PAF5" s="11"/>
      <c r="PAG5" s="11"/>
      <c r="PAH5" s="11"/>
      <c r="PAI5" s="11"/>
      <c r="PAJ5" s="11"/>
      <c r="PAK5" s="11"/>
      <c r="PAL5" s="11"/>
      <c r="PAM5" s="11"/>
      <c r="PAN5" s="11"/>
      <c r="PAO5" s="11"/>
      <c r="PAP5" s="11"/>
      <c r="PAQ5" s="11"/>
      <c r="PAR5" s="11"/>
      <c r="PAS5" s="11"/>
      <c r="PAT5" s="11"/>
      <c r="PAU5" s="11"/>
      <c r="PAV5" s="11"/>
      <c r="PAW5" s="11"/>
      <c r="PAX5" s="11"/>
      <c r="PAY5" s="11"/>
      <c r="PAZ5" s="11"/>
      <c r="PBA5" s="11"/>
      <c r="PBB5" s="11"/>
      <c r="PBC5" s="11"/>
      <c r="PBD5" s="11"/>
      <c r="PBE5" s="11"/>
      <c r="PBF5" s="11"/>
      <c r="PBG5" s="11"/>
      <c r="PBH5" s="11"/>
      <c r="PBI5" s="11"/>
      <c r="PBJ5" s="11"/>
      <c r="PBK5" s="11"/>
      <c r="PBM5" s="6"/>
      <c r="PBP5" s="11"/>
      <c r="PBQ5" s="11"/>
      <c r="PBR5" s="11"/>
      <c r="PBS5" s="11"/>
      <c r="PBT5" s="11"/>
      <c r="PBU5" s="11"/>
      <c r="PBV5" s="11"/>
      <c r="PBW5" s="11"/>
      <c r="PBX5" s="11"/>
      <c r="PBY5" s="11"/>
      <c r="PBZ5" s="11"/>
      <c r="PCA5" s="11"/>
      <c r="PCB5" s="11"/>
      <c r="PCC5" s="11"/>
      <c r="PCD5" s="11"/>
      <c r="PCE5" s="11"/>
      <c r="PCF5" s="11"/>
      <c r="PCG5" s="11"/>
      <c r="PCH5" s="11"/>
      <c r="PCI5" s="11"/>
      <c r="PCJ5" s="11"/>
      <c r="PCK5" s="11"/>
      <c r="PCL5" s="11"/>
      <c r="PCM5" s="11"/>
      <c r="PCN5" s="11"/>
      <c r="PCO5" s="11"/>
      <c r="PCP5" s="11"/>
      <c r="PCQ5" s="11"/>
      <c r="PCR5" s="11"/>
      <c r="PCS5" s="11"/>
      <c r="PCT5" s="11"/>
      <c r="PCU5" s="11"/>
      <c r="PCV5" s="11"/>
      <c r="PCW5" s="11"/>
      <c r="PCX5" s="11"/>
      <c r="PCY5" s="11"/>
      <c r="PDA5" s="6"/>
      <c r="PDD5" s="11"/>
      <c r="PDE5" s="11"/>
      <c r="PDF5" s="11"/>
      <c r="PDG5" s="11"/>
      <c r="PDH5" s="11"/>
      <c r="PDI5" s="11"/>
      <c r="PDJ5" s="11"/>
      <c r="PDK5" s="11"/>
      <c r="PDL5" s="11"/>
      <c r="PDM5" s="11"/>
      <c r="PDN5" s="11"/>
      <c r="PDO5" s="11"/>
      <c r="PDP5" s="11"/>
      <c r="PDQ5" s="11"/>
      <c r="PDR5" s="11"/>
      <c r="PDS5" s="11"/>
      <c r="PDT5" s="11"/>
      <c r="PDU5" s="11"/>
      <c r="PDV5" s="11"/>
      <c r="PDW5" s="11"/>
      <c r="PDX5" s="11"/>
      <c r="PDY5" s="11"/>
      <c r="PDZ5" s="11"/>
      <c r="PEA5" s="11"/>
      <c r="PEB5" s="11"/>
      <c r="PEC5" s="11"/>
      <c r="PED5" s="11"/>
      <c r="PEE5" s="11"/>
      <c r="PEF5" s="11"/>
      <c r="PEG5" s="11"/>
      <c r="PEH5" s="11"/>
      <c r="PEI5" s="11"/>
      <c r="PEJ5" s="11"/>
      <c r="PEK5" s="11"/>
      <c r="PEL5" s="11"/>
      <c r="PEM5" s="11"/>
      <c r="PEO5" s="6"/>
      <c r="PER5" s="11"/>
      <c r="PES5" s="11"/>
      <c r="PET5" s="11"/>
      <c r="PEU5" s="11"/>
      <c r="PEV5" s="11"/>
      <c r="PEW5" s="11"/>
      <c r="PEX5" s="11"/>
      <c r="PEY5" s="11"/>
      <c r="PEZ5" s="11"/>
      <c r="PFA5" s="11"/>
      <c r="PFB5" s="11"/>
      <c r="PFC5" s="11"/>
      <c r="PFD5" s="11"/>
      <c r="PFE5" s="11"/>
      <c r="PFF5" s="11"/>
      <c r="PFG5" s="11"/>
      <c r="PFH5" s="11"/>
      <c r="PFI5" s="11"/>
      <c r="PFJ5" s="11"/>
      <c r="PFK5" s="11"/>
      <c r="PFL5" s="11"/>
      <c r="PFM5" s="11"/>
      <c r="PFN5" s="11"/>
      <c r="PFO5" s="11"/>
      <c r="PFP5" s="11"/>
      <c r="PFQ5" s="11"/>
      <c r="PFR5" s="11"/>
      <c r="PFS5" s="11"/>
      <c r="PFT5" s="11"/>
      <c r="PFU5" s="11"/>
      <c r="PFV5" s="11"/>
      <c r="PFW5" s="11"/>
      <c r="PFX5" s="11"/>
      <c r="PFY5" s="11"/>
      <c r="PFZ5" s="11"/>
      <c r="PGA5" s="11"/>
      <c r="PGC5" s="6"/>
      <c r="PGF5" s="11"/>
      <c r="PGG5" s="11"/>
      <c r="PGH5" s="11"/>
      <c r="PGI5" s="11"/>
      <c r="PGJ5" s="11"/>
      <c r="PGK5" s="11"/>
      <c r="PGL5" s="11"/>
      <c r="PGM5" s="11"/>
      <c r="PGN5" s="11"/>
      <c r="PGO5" s="11"/>
      <c r="PGP5" s="11"/>
      <c r="PGQ5" s="11"/>
      <c r="PGR5" s="11"/>
      <c r="PGS5" s="11"/>
      <c r="PGT5" s="11"/>
      <c r="PGU5" s="11"/>
      <c r="PGV5" s="11"/>
      <c r="PGW5" s="11"/>
      <c r="PGX5" s="11"/>
      <c r="PGY5" s="11"/>
      <c r="PGZ5" s="11"/>
      <c r="PHA5" s="11"/>
      <c r="PHB5" s="11"/>
      <c r="PHC5" s="11"/>
      <c r="PHD5" s="11"/>
      <c r="PHE5" s="11"/>
      <c r="PHF5" s="11"/>
      <c r="PHG5" s="11"/>
      <c r="PHH5" s="11"/>
      <c r="PHI5" s="11"/>
      <c r="PHJ5" s="11"/>
      <c r="PHK5" s="11"/>
      <c r="PHL5" s="11"/>
      <c r="PHM5" s="11"/>
      <c r="PHN5" s="11"/>
      <c r="PHO5" s="11"/>
      <c r="PHQ5" s="6"/>
      <c r="PHT5" s="11"/>
      <c r="PHU5" s="11"/>
      <c r="PHV5" s="11"/>
      <c r="PHW5" s="11"/>
      <c r="PHX5" s="11"/>
      <c r="PHY5" s="11"/>
      <c r="PHZ5" s="11"/>
      <c r="PIA5" s="11"/>
      <c r="PIB5" s="11"/>
      <c r="PIC5" s="11"/>
      <c r="PID5" s="11"/>
      <c r="PIE5" s="11"/>
      <c r="PIF5" s="11"/>
      <c r="PIG5" s="11"/>
      <c r="PIH5" s="11"/>
      <c r="PII5" s="11"/>
      <c r="PIJ5" s="11"/>
      <c r="PIK5" s="11"/>
      <c r="PIL5" s="11"/>
      <c r="PIM5" s="11"/>
      <c r="PIN5" s="11"/>
      <c r="PIO5" s="11"/>
      <c r="PIP5" s="11"/>
      <c r="PIQ5" s="11"/>
      <c r="PIR5" s="11"/>
      <c r="PIS5" s="11"/>
      <c r="PIT5" s="11"/>
      <c r="PIU5" s="11"/>
      <c r="PIV5" s="11"/>
      <c r="PIW5" s="11"/>
      <c r="PIX5" s="11"/>
      <c r="PIY5" s="11"/>
      <c r="PIZ5" s="11"/>
      <c r="PJA5" s="11"/>
      <c r="PJB5" s="11"/>
      <c r="PJC5" s="11"/>
      <c r="PJE5" s="6"/>
      <c r="PJH5" s="11"/>
      <c r="PJI5" s="11"/>
      <c r="PJJ5" s="11"/>
      <c r="PJK5" s="11"/>
      <c r="PJL5" s="11"/>
      <c r="PJM5" s="11"/>
      <c r="PJN5" s="11"/>
      <c r="PJO5" s="11"/>
      <c r="PJP5" s="11"/>
      <c r="PJQ5" s="11"/>
      <c r="PJR5" s="11"/>
      <c r="PJS5" s="11"/>
      <c r="PJT5" s="11"/>
      <c r="PJU5" s="11"/>
      <c r="PJV5" s="11"/>
      <c r="PJW5" s="11"/>
      <c r="PJX5" s="11"/>
      <c r="PJY5" s="11"/>
      <c r="PJZ5" s="11"/>
      <c r="PKA5" s="11"/>
      <c r="PKB5" s="11"/>
      <c r="PKC5" s="11"/>
      <c r="PKD5" s="11"/>
      <c r="PKE5" s="11"/>
      <c r="PKF5" s="11"/>
      <c r="PKG5" s="11"/>
      <c r="PKH5" s="11"/>
      <c r="PKI5" s="11"/>
      <c r="PKJ5" s="11"/>
      <c r="PKK5" s="11"/>
      <c r="PKL5" s="11"/>
      <c r="PKM5" s="11"/>
      <c r="PKN5" s="11"/>
      <c r="PKO5" s="11"/>
      <c r="PKP5" s="11"/>
      <c r="PKQ5" s="11"/>
      <c r="PKS5" s="6"/>
      <c r="PKV5" s="11"/>
      <c r="PKW5" s="11"/>
      <c r="PKX5" s="11"/>
      <c r="PKY5" s="11"/>
      <c r="PKZ5" s="11"/>
      <c r="PLA5" s="11"/>
      <c r="PLB5" s="11"/>
      <c r="PLC5" s="11"/>
      <c r="PLD5" s="11"/>
      <c r="PLE5" s="11"/>
      <c r="PLF5" s="11"/>
      <c r="PLG5" s="11"/>
      <c r="PLH5" s="11"/>
      <c r="PLI5" s="11"/>
      <c r="PLJ5" s="11"/>
      <c r="PLK5" s="11"/>
      <c r="PLL5" s="11"/>
      <c r="PLM5" s="11"/>
      <c r="PLN5" s="11"/>
      <c r="PLO5" s="11"/>
      <c r="PLP5" s="11"/>
      <c r="PLQ5" s="11"/>
      <c r="PLR5" s="11"/>
      <c r="PLS5" s="11"/>
      <c r="PLT5" s="11"/>
      <c r="PLU5" s="11"/>
      <c r="PLV5" s="11"/>
      <c r="PLW5" s="11"/>
      <c r="PLX5" s="11"/>
      <c r="PLY5" s="11"/>
      <c r="PLZ5" s="11"/>
      <c r="PMA5" s="11"/>
      <c r="PMB5" s="11"/>
      <c r="PMC5" s="11"/>
      <c r="PMD5" s="11"/>
      <c r="PME5" s="11"/>
      <c r="PMG5" s="6"/>
      <c r="PMJ5" s="11"/>
      <c r="PMK5" s="11"/>
      <c r="PML5" s="11"/>
      <c r="PMM5" s="11"/>
      <c r="PMN5" s="11"/>
      <c r="PMO5" s="11"/>
      <c r="PMP5" s="11"/>
      <c r="PMQ5" s="11"/>
      <c r="PMR5" s="11"/>
      <c r="PMS5" s="11"/>
      <c r="PMT5" s="11"/>
      <c r="PMU5" s="11"/>
      <c r="PMV5" s="11"/>
      <c r="PMW5" s="11"/>
      <c r="PMX5" s="11"/>
      <c r="PMY5" s="11"/>
      <c r="PMZ5" s="11"/>
      <c r="PNA5" s="11"/>
      <c r="PNB5" s="11"/>
      <c r="PNC5" s="11"/>
      <c r="PND5" s="11"/>
      <c r="PNE5" s="11"/>
      <c r="PNF5" s="11"/>
      <c r="PNG5" s="11"/>
      <c r="PNH5" s="11"/>
      <c r="PNI5" s="11"/>
      <c r="PNJ5" s="11"/>
      <c r="PNK5" s="11"/>
      <c r="PNL5" s="11"/>
      <c r="PNM5" s="11"/>
      <c r="PNN5" s="11"/>
      <c r="PNO5" s="11"/>
      <c r="PNP5" s="11"/>
      <c r="PNQ5" s="11"/>
      <c r="PNR5" s="11"/>
      <c r="PNS5" s="11"/>
      <c r="PNU5" s="6"/>
      <c r="PNX5" s="11"/>
      <c r="PNY5" s="11"/>
      <c r="PNZ5" s="11"/>
      <c r="POA5" s="11"/>
      <c r="POB5" s="11"/>
      <c r="POC5" s="11"/>
      <c r="POD5" s="11"/>
      <c r="POE5" s="11"/>
      <c r="POF5" s="11"/>
      <c r="POG5" s="11"/>
      <c r="POH5" s="11"/>
      <c r="POI5" s="11"/>
      <c r="POJ5" s="11"/>
      <c r="POK5" s="11"/>
      <c r="POL5" s="11"/>
      <c r="POM5" s="11"/>
      <c r="PON5" s="11"/>
      <c r="POO5" s="11"/>
      <c r="POP5" s="11"/>
      <c r="POQ5" s="11"/>
      <c r="POR5" s="11"/>
      <c r="POS5" s="11"/>
      <c r="POT5" s="11"/>
      <c r="POU5" s="11"/>
      <c r="POV5" s="11"/>
      <c r="POW5" s="11"/>
      <c r="POX5" s="11"/>
      <c r="POY5" s="11"/>
      <c r="POZ5" s="11"/>
      <c r="PPA5" s="11"/>
      <c r="PPB5" s="11"/>
      <c r="PPC5" s="11"/>
      <c r="PPD5" s="11"/>
      <c r="PPE5" s="11"/>
      <c r="PPF5" s="11"/>
      <c r="PPG5" s="11"/>
      <c r="PPI5" s="6"/>
      <c r="PPL5" s="11"/>
      <c r="PPM5" s="11"/>
      <c r="PPN5" s="11"/>
      <c r="PPO5" s="11"/>
      <c r="PPP5" s="11"/>
      <c r="PPQ5" s="11"/>
      <c r="PPR5" s="11"/>
      <c r="PPS5" s="11"/>
      <c r="PPT5" s="11"/>
      <c r="PPU5" s="11"/>
      <c r="PPV5" s="11"/>
      <c r="PPW5" s="11"/>
      <c r="PPX5" s="11"/>
      <c r="PPY5" s="11"/>
      <c r="PPZ5" s="11"/>
      <c r="PQA5" s="11"/>
      <c r="PQB5" s="11"/>
      <c r="PQC5" s="11"/>
      <c r="PQD5" s="11"/>
      <c r="PQE5" s="11"/>
      <c r="PQF5" s="11"/>
      <c r="PQG5" s="11"/>
      <c r="PQH5" s="11"/>
      <c r="PQI5" s="11"/>
      <c r="PQJ5" s="11"/>
      <c r="PQK5" s="11"/>
      <c r="PQL5" s="11"/>
      <c r="PQM5" s="11"/>
      <c r="PQN5" s="11"/>
      <c r="PQO5" s="11"/>
      <c r="PQP5" s="11"/>
      <c r="PQQ5" s="11"/>
      <c r="PQR5" s="11"/>
      <c r="PQS5" s="11"/>
      <c r="PQT5" s="11"/>
      <c r="PQU5" s="11"/>
      <c r="PQW5" s="6"/>
      <c r="PQZ5" s="11"/>
      <c r="PRA5" s="11"/>
      <c r="PRB5" s="11"/>
      <c r="PRC5" s="11"/>
      <c r="PRD5" s="11"/>
      <c r="PRE5" s="11"/>
      <c r="PRF5" s="11"/>
      <c r="PRG5" s="11"/>
      <c r="PRH5" s="11"/>
      <c r="PRI5" s="11"/>
      <c r="PRJ5" s="11"/>
      <c r="PRK5" s="11"/>
      <c r="PRL5" s="11"/>
      <c r="PRM5" s="11"/>
      <c r="PRN5" s="11"/>
      <c r="PRO5" s="11"/>
      <c r="PRP5" s="11"/>
      <c r="PRQ5" s="11"/>
      <c r="PRR5" s="11"/>
      <c r="PRS5" s="11"/>
      <c r="PRT5" s="11"/>
      <c r="PRU5" s="11"/>
      <c r="PRV5" s="11"/>
      <c r="PRW5" s="11"/>
      <c r="PRX5" s="11"/>
      <c r="PRY5" s="11"/>
      <c r="PRZ5" s="11"/>
      <c r="PSA5" s="11"/>
      <c r="PSB5" s="11"/>
      <c r="PSC5" s="11"/>
      <c r="PSD5" s="11"/>
      <c r="PSE5" s="11"/>
      <c r="PSF5" s="11"/>
      <c r="PSG5" s="11"/>
      <c r="PSH5" s="11"/>
      <c r="PSI5" s="11"/>
      <c r="PSK5" s="6"/>
      <c r="PSN5" s="11"/>
      <c r="PSO5" s="11"/>
      <c r="PSP5" s="11"/>
      <c r="PSQ5" s="11"/>
      <c r="PSR5" s="11"/>
      <c r="PSS5" s="11"/>
      <c r="PST5" s="11"/>
      <c r="PSU5" s="11"/>
      <c r="PSV5" s="11"/>
      <c r="PSW5" s="11"/>
      <c r="PSX5" s="11"/>
      <c r="PSY5" s="11"/>
      <c r="PSZ5" s="11"/>
      <c r="PTA5" s="11"/>
      <c r="PTB5" s="11"/>
      <c r="PTC5" s="11"/>
      <c r="PTD5" s="11"/>
      <c r="PTE5" s="11"/>
      <c r="PTF5" s="11"/>
      <c r="PTG5" s="11"/>
      <c r="PTH5" s="11"/>
      <c r="PTI5" s="11"/>
      <c r="PTJ5" s="11"/>
      <c r="PTK5" s="11"/>
      <c r="PTL5" s="11"/>
      <c r="PTM5" s="11"/>
      <c r="PTN5" s="11"/>
      <c r="PTO5" s="11"/>
      <c r="PTP5" s="11"/>
      <c r="PTQ5" s="11"/>
      <c r="PTR5" s="11"/>
      <c r="PTS5" s="11"/>
      <c r="PTT5" s="11"/>
      <c r="PTU5" s="11"/>
      <c r="PTV5" s="11"/>
      <c r="PTW5" s="11"/>
      <c r="PTY5" s="6"/>
      <c r="PUB5" s="11"/>
      <c r="PUC5" s="11"/>
      <c r="PUD5" s="11"/>
      <c r="PUE5" s="11"/>
      <c r="PUF5" s="11"/>
      <c r="PUG5" s="11"/>
      <c r="PUH5" s="11"/>
      <c r="PUI5" s="11"/>
      <c r="PUJ5" s="11"/>
      <c r="PUK5" s="11"/>
      <c r="PUL5" s="11"/>
      <c r="PUM5" s="11"/>
      <c r="PUN5" s="11"/>
      <c r="PUO5" s="11"/>
      <c r="PUP5" s="11"/>
      <c r="PUQ5" s="11"/>
      <c r="PUR5" s="11"/>
      <c r="PUS5" s="11"/>
      <c r="PUT5" s="11"/>
      <c r="PUU5" s="11"/>
      <c r="PUV5" s="11"/>
      <c r="PUW5" s="11"/>
      <c r="PUX5" s="11"/>
      <c r="PUY5" s="11"/>
      <c r="PUZ5" s="11"/>
      <c r="PVA5" s="11"/>
      <c r="PVB5" s="11"/>
      <c r="PVC5" s="11"/>
      <c r="PVD5" s="11"/>
      <c r="PVE5" s="11"/>
      <c r="PVF5" s="11"/>
      <c r="PVG5" s="11"/>
      <c r="PVH5" s="11"/>
      <c r="PVI5" s="11"/>
      <c r="PVJ5" s="11"/>
      <c r="PVK5" s="11"/>
      <c r="PVM5" s="6"/>
      <c r="PVP5" s="11"/>
      <c r="PVQ5" s="11"/>
      <c r="PVR5" s="11"/>
      <c r="PVS5" s="11"/>
      <c r="PVT5" s="11"/>
      <c r="PVU5" s="11"/>
      <c r="PVV5" s="11"/>
      <c r="PVW5" s="11"/>
      <c r="PVX5" s="11"/>
      <c r="PVY5" s="11"/>
      <c r="PVZ5" s="11"/>
      <c r="PWA5" s="11"/>
      <c r="PWB5" s="11"/>
      <c r="PWC5" s="11"/>
      <c r="PWD5" s="11"/>
      <c r="PWE5" s="11"/>
      <c r="PWF5" s="11"/>
      <c r="PWG5" s="11"/>
      <c r="PWH5" s="11"/>
      <c r="PWI5" s="11"/>
      <c r="PWJ5" s="11"/>
      <c r="PWK5" s="11"/>
      <c r="PWL5" s="11"/>
      <c r="PWM5" s="11"/>
      <c r="PWN5" s="11"/>
      <c r="PWO5" s="11"/>
      <c r="PWP5" s="11"/>
      <c r="PWQ5" s="11"/>
      <c r="PWR5" s="11"/>
      <c r="PWS5" s="11"/>
      <c r="PWT5" s="11"/>
      <c r="PWU5" s="11"/>
      <c r="PWV5" s="11"/>
      <c r="PWW5" s="11"/>
      <c r="PWX5" s="11"/>
      <c r="PWY5" s="11"/>
      <c r="PXA5" s="6"/>
      <c r="PXD5" s="11"/>
      <c r="PXE5" s="11"/>
      <c r="PXF5" s="11"/>
      <c r="PXG5" s="11"/>
      <c r="PXH5" s="11"/>
      <c r="PXI5" s="11"/>
      <c r="PXJ5" s="11"/>
      <c r="PXK5" s="11"/>
      <c r="PXL5" s="11"/>
      <c r="PXM5" s="11"/>
      <c r="PXN5" s="11"/>
      <c r="PXO5" s="11"/>
      <c r="PXP5" s="11"/>
      <c r="PXQ5" s="11"/>
      <c r="PXR5" s="11"/>
      <c r="PXS5" s="11"/>
      <c r="PXT5" s="11"/>
      <c r="PXU5" s="11"/>
      <c r="PXV5" s="11"/>
      <c r="PXW5" s="11"/>
      <c r="PXX5" s="11"/>
      <c r="PXY5" s="11"/>
      <c r="PXZ5" s="11"/>
      <c r="PYA5" s="11"/>
      <c r="PYB5" s="11"/>
      <c r="PYC5" s="11"/>
      <c r="PYD5" s="11"/>
      <c r="PYE5" s="11"/>
      <c r="PYF5" s="11"/>
      <c r="PYG5" s="11"/>
      <c r="PYH5" s="11"/>
      <c r="PYI5" s="11"/>
      <c r="PYJ5" s="11"/>
      <c r="PYK5" s="11"/>
      <c r="PYL5" s="11"/>
      <c r="PYM5" s="11"/>
      <c r="PYO5" s="6"/>
      <c r="PYR5" s="11"/>
      <c r="PYS5" s="11"/>
      <c r="PYT5" s="11"/>
      <c r="PYU5" s="11"/>
      <c r="PYV5" s="11"/>
      <c r="PYW5" s="11"/>
      <c r="PYX5" s="11"/>
      <c r="PYY5" s="11"/>
      <c r="PYZ5" s="11"/>
      <c r="PZA5" s="11"/>
      <c r="PZB5" s="11"/>
      <c r="PZC5" s="11"/>
      <c r="PZD5" s="11"/>
      <c r="PZE5" s="11"/>
      <c r="PZF5" s="11"/>
      <c r="PZG5" s="11"/>
      <c r="PZH5" s="11"/>
      <c r="PZI5" s="11"/>
      <c r="PZJ5" s="11"/>
      <c r="PZK5" s="11"/>
      <c r="PZL5" s="11"/>
      <c r="PZM5" s="11"/>
      <c r="PZN5" s="11"/>
      <c r="PZO5" s="11"/>
      <c r="PZP5" s="11"/>
      <c r="PZQ5" s="11"/>
      <c r="PZR5" s="11"/>
      <c r="PZS5" s="11"/>
      <c r="PZT5" s="11"/>
      <c r="PZU5" s="11"/>
      <c r="PZV5" s="11"/>
      <c r="PZW5" s="11"/>
      <c r="PZX5" s="11"/>
      <c r="PZY5" s="11"/>
      <c r="PZZ5" s="11"/>
      <c r="QAA5" s="11"/>
      <c r="QAC5" s="6"/>
      <c r="QAF5" s="11"/>
      <c r="QAG5" s="11"/>
      <c r="QAH5" s="11"/>
      <c r="QAI5" s="11"/>
      <c r="QAJ5" s="11"/>
      <c r="QAK5" s="11"/>
      <c r="QAL5" s="11"/>
      <c r="QAM5" s="11"/>
      <c r="QAN5" s="11"/>
      <c r="QAO5" s="11"/>
      <c r="QAP5" s="11"/>
      <c r="QAQ5" s="11"/>
      <c r="QAR5" s="11"/>
      <c r="QAS5" s="11"/>
      <c r="QAT5" s="11"/>
      <c r="QAU5" s="11"/>
      <c r="QAV5" s="11"/>
      <c r="QAW5" s="11"/>
      <c r="QAX5" s="11"/>
      <c r="QAY5" s="11"/>
      <c r="QAZ5" s="11"/>
      <c r="QBA5" s="11"/>
      <c r="QBB5" s="11"/>
      <c r="QBC5" s="11"/>
      <c r="QBD5" s="11"/>
      <c r="QBE5" s="11"/>
      <c r="QBF5" s="11"/>
      <c r="QBG5" s="11"/>
      <c r="QBH5" s="11"/>
      <c r="QBI5" s="11"/>
      <c r="QBJ5" s="11"/>
      <c r="QBK5" s="11"/>
      <c r="QBL5" s="11"/>
      <c r="QBM5" s="11"/>
      <c r="QBN5" s="11"/>
      <c r="QBO5" s="11"/>
      <c r="QBQ5" s="6"/>
      <c r="QBT5" s="11"/>
      <c r="QBU5" s="11"/>
      <c r="QBV5" s="11"/>
      <c r="QBW5" s="11"/>
      <c r="QBX5" s="11"/>
      <c r="QBY5" s="11"/>
      <c r="QBZ5" s="11"/>
      <c r="QCA5" s="11"/>
      <c r="QCB5" s="11"/>
      <c r="QCC5" s="11"/>
      <c r="QCD5" s="11"/>
      <c r="QCE5" s="11"/>
      <c r="QCF5" s="11"/>
      <c r="QCG5" s="11"/>
      <c r="QCH5" s="11"/>
      <c r="QCI5" s="11"/>
      <c r="QCJ5" s="11"/>
      <c r="QCK5" s="11"/>
      <c r="QCL5" s="11"/>
      <c r="QCM5" s="11"/>
      <c r="QCN5" s="11"/>
      <c r="QCO5" s="11"/>
      <c r="QCP5" s="11"/>
      <c r="QCQ5" s="11"/>
      <c r="QCR5" s="11"/>
      <c r="QCS5" s="11"/>
      <c r="QCT5" s="11"/>
      <c r="QCU5" s="11"/>
      <c r="QCV5" s="11"/>
      <c r="QCW5" s="11"/>
      <c r="QCX5" s="11"/>
      <c r="QCY5" s="11"/>
      <c r="QCZ5" s="11"/>
      <c r="QDA5" s="11"/>
      <c r="QDB5" s="11"/>
      <c r="QDC5" s="11"/>
      <c r="QDE5" s="6"/>
      <c r="QDH5" s="11"/>
      <c r="QDI5" s="11"/>
      <c r="QDJ5" s="11"/>
      <c r="QDK5" s="11"/>
      <c r="QDL5" s="11"/>
      <c r="QDM5" s="11"/>
      <c r="QDN5" s="11"/>
      <c r="QDO5" s="11"/>
      <c r="QDP5" s="11"/>
      <c r="QDQ5" s="11"/>
      <c r="QDR5" s="11"/>
      <c r="QDS5" s="11"/>
      <c r="QDT5" s="11"/>
      <c r="QDU5" s="11"/>
      <c r="QDV5" s="11"/>
      <c r="QDW5" s="11"/>
      <c r="QDX5" s="11"/>
      <c r="QDY5" s="11"/>
      <c r="QDZ5" s="11"/>
      <c r="QEA5" s="11"/>
      <c r="QEB5" s="11"/>
      <c r="QEC5" s="11"/>
      <c r="QED5" s="11"/>
      <c r="QEE5" s="11"/>
      <c r="QEF5" s="11"/>
      <c r="QEG5" s="11"/>
      <c r="QEH5" s="11"/>
      <c r="QEI5" s="11"/>
      <c r="QEJ5" s="11"/>
      <c r="QEK5" s="11"/>
      <c r="QEL5" s="11"/>
      <c r="QEM5" s="11"/>
      <c r="QEN5" s="11"/>
      <c r="QEO5" s="11"/>
      <c r="QEP5" s="11"/>
      <c r="QEQ5" s="11"/>
      <c r="QES5" s="6"/>
      <c r="QEV5" s="11"/>
      <c r="QEW5" s="11"/>
      <c r="QEX5" s="11"/>
      <c r="QEY5" s="11"/>
      <c r="QEZ5" s="11"/>
      <c r="QFA5" s="11"/>
      <c r="QFB5" s="11"/>
      <c r="QFC5" s="11"/>
      <c r="QFD5" s="11"/>
      <c r="QFE5" s="11"/>
      <c r="QFF5" s="11"/>
      <c r="QFG5" s="11"/>
      <c r="QFH5" s="11"/>
      <c r="QFI5" s="11"/>
      <c r="QFJ5" s="11"/>
      <c r="QFK5" s="11"/>
      <c r="QFL5" s="11"/>
      <c r="QFM5" s="11"/>
      <c r="QFN5" s="11"/>
      <c r="QFO5" s="11"/>
      <c r="QFP5" s="11"/>
      <c r="QFQ5" s="11"/>
      <c r="QFR5" s="11"/>
      <c r="QFS5" s="11"/>
      <c r="QFT5" s="11"/>
      <c r="QFU5" s="11"/>
      <c r="QFV5" s="11"/>
      <c r="QFW5" s="11"/>
      <c r="QFX5" s="11"/>
      <c r="QFY5" s="11"/>
      <c r="QFZ5" s="11"/>
      <c r="QGA5" s="11"/>
      <c r="QGB5" s="11"/>
      <c r="QGC5" s="11"/>
      <c r="QGD5" s="11"/>
      <c r="QGE5" s="11"/>
      <c r="QGG5" s="6"/>
      <c r="QGJ5" s="11"/>
      <c r="QGK5" s="11"/>
      <c r="QGL5" s="11"/>
      <c r="QGM5" s="11"/>
      <c r="QGN5" s="11"/>
      <c r="QGO5" s="11"/>
      <c r="QGP5" s="11"/>
      <c r="QGQ5" s="11"/>
      <c r="QGR5" s="11"/>
      <c r="QGS5" s="11"/>
      <c r="QGT5" s="11"/>
      <c r="QGU5" s="11"/>
      <c r="QGV5" s="11"/>
      <c r="QGW5" s="11"/>
      <c r="QGX5" s="11"/>
      <c r="QGY5" s="11"/>
      <c r="QGZ5" s="11"/>
      <c r="QHA5" s="11"/>
      <c r="QHB5" s="11"/>
      <c r="QHC5" s="11"/>
      <c r="QHD5" s="11"/>
      <c r="QHE5" s="11"/>
      <c r="QHF5" s="11"/>
      <c r="QHG5" s="11"/>
      <c r="QHH5" s="11"/>
      <c r="QHI5" s="11"/>
      <c r="QHJ5" s="11"/>
      <c r="QHK5" s="11"/>
      <c r="QHL5" s="11"/>
      <c r="QHM5" s="11"/>
      <c r="QHN5" s="11"/>
      <c r="QHO5" s="11"/>
      <c r="QHP5" s="11"/>
      <c r="QHQ5" s="11"/>
      <c r="QHR5" s="11"/>
      <c r="QHS5" s="11"/>
      <c r="QHU5" s="6"/>
      <c r="QHX5" s="11"/>
      <c r="QHY5" s="11"/>
      <c r="QHZ5" s="11"/>
      <c r="QIA5" s="11"/>
      <c r="QIB5" s="11"/>
      <c r="QIC5" s="11"/>
      <c r="QID5" s="11"/>
      <c r="QIE5" s="11"/>
      <c r="QIF5" s="11"/>
      <c r="QIG5" s="11"/>
      <c r="QIH5" s="11"/>
      <c r="QII5" s="11"/>
      <c r="QIJ5" s="11"/>
      <c r="QIK5" s="11"/>
      <c r="QIL5" s="11"/>
      <c r="QIM5" s="11"/>
      <c r="QIN5" s="11"/>
      <c r="QIO5" s="11"/>
      <c r="QIP5" s="11"/>
      <c r="QIQ5" s="11"/>
      <c r="QIR5" s="11"/>
      <c r="QIS5" s="11"/>
      <c r="QIT5" s="11"/>
      <c r="QIU5" s="11"/>
      <c r="QIV5" s="11"/>
      <c r="QIW5" s="11"/>
      <c r="QIX5" s="11"/>
      <c r="QIY5" s="11"/>
      <c r="QIZ5" s="11"/>
      <c r="QJA5" s="11"/>
      <c r="QJB5" s="11"/>
      <c r="QJC5" s="11"/>
      <c r="QJD5" s="11"/>
      <c r="QJE5" s="11"/>
      <c r="QJF5" s="11"/>
      <c r="QJG5" s="11"/>
      <c r="QJI5" s="6"/>
      <c r="QJL5" s="11"/>
      <c r="QJM5" s="11"/>
      <c r="QJN5" s="11"/>
      <c r="QJO5" s="11"/>
      <c r="QJP5" s="11"/>
      <c r="QJQ5" s="11"/>
      <c r="QJR5" s="11"/>
      <c r="QJS5" s="11"/>
      <c r="QJT5" s="11"/>
      <c r="QJU5" s="11"/>
      <c r="QJV5" s="11"/>
      <c r="QJW5" s="11"/>
      <c r="QJX5" s="11"/>
      <c r="QJY5" s="11"/>
      <c r="QJZ5" s="11"/>
      <c r="QKA5" s="11"/>
      <c r="QKB5" s="11"/>
      <c r="QKC5" s="11"/>
      <c r="QKD5" s="11"/>
      <c r="QKE5" s="11"/>
      <c r="QKF5" s="11"/>
      <c r="QKG5" s="11"/>
      <c r="QKH5" s="11"/>
      <c r="QKI5" s="11"/>
      <c r="QKJ5" s="11"/>
      <c r="QKK5" s="11"/>
      <c r="QKL5" s="11"/>
      <c r="QKM5" s="11"/>
      <c r="QKN5" s="11"/>
      <c r="QKO5" s="11"/>
      <c r="QKP5" s="11"/>
      <c r="QKQ5" s="11"/>
      <c r="QKR5" s="11"/>
      <c r="QKS5" s="11"/>
      <c r="QKT5" s="11"/>
      <c r="QKU5" s="11"/>
      <c r="QKW5" s="6"/>
      <c r="QKZ5" s="11"/>
      <c r="QLA5" s="11"/>
      <c r="QLB5" s="11"/>
      <c r="QLC5" s="11"/>
      <c r="QLD5" s="11"/>
      <c r="QLE5" s="11"/>
      <c r="QLF5" s="11"/>
      <c r="QLG5" s="11"/>
      <c r="QLH5" s="11"/>
      <c r="QLI5" s="11"/>
      <c r="QLJ5" s="11"/>
      <c r="QLK5" s="11"/>
      <c r="QLL5" s="11"/>
      <c r="QLM5" s="11"/>
      <c r="QLN5" s="11"/>
      <c r="QLO5" s="11"/>
      <c r="QLP5" s="11"/>
      <c r="QLQ5" s="11"/>
      <c r="QLR5" s="11"/>
      <c r="QLS5" s="11"/>
      <c r="QLT5" s="11"/>
      <c r="QLU5" s="11"/>
      <c r="QLV5" s="11"/>
      <c r="QLW5" s="11"/>
      <c r="QLX5" s="11"/>
      <c r="QLY5" s="11"/>
      <c r="QLZ5" s="11"/>
      <c r="QMA5" s="11"/>
      <c r="QMB5" s="11"/>
      <c r="QMC5" s="11"/>
      <c r="QMD5" s="11"/>
      <c r="QME5" s="11"/>
      <c r="QMF5" s="11"/>
      <c r="QMG5" s="11"/>
      <c r="QMH5" s="11"/>
      <c r="QMI5" s="11"/>
      <c r="QMK5" s="6"/>
      <c r="QMN5" s="11"/>
      <c r="QMO5" s="11"/>
      <c r="QMP5" s="11"/>
      <c r="QMQ5" s="11"/>
      <c r="QMR5" s="11"/>
      <c r="QMS5" s="11"/>
      <c r="QMT5" s="11"/>
      <c r="QMU5" s="11"/>
      <c r="QMV5" s="11"/>
      <c r="QMW5" s="11"/>
      <c r="QMX5" s="11"/>
      <c r="QMY5" s="11"/>
      <c r="QMZ5" s="11"/>
      <c r="QNA5" s="11"/>
      <c r="QNB5" s="11"/>
      <c r="QNC5" s="11"/>
      <c r="QND5" s="11"/>
      <c r="QNE5" s="11"/>
      <c r="QNF5" s="11"/>
      <c r="QNG5" s="11"/>
      <c r="QNH5" s="11"/>
      <c r="QNI5" s="11"/>
      <c r="QNJ5" s="11"/>
      <c r="QNK5" s="11"/>
      <c r="QNL5" s="11"/>
      <c r="QNM5" s="11"/>
      <c r="QNN5" s="11"/>
      <c r="QNO5" s="11"/>
      <c r="QNP5" s="11"/>
      <c r="QNQ5" s="11"/>
      <c r="QNR5" s="11"/>
      <c r="QNS5" s="11"/>
      <c r="QNT5" s="11"/>
      <c r="QNU5" s="11"/>
      <c r="QNV5" s="11"/>
      <c r="QNW5" s="11"/>
      <c r="QNY5" s="6"/>
      <c r="QOB5" s="11"/>
      <c r="QOC5" s="11"/>
      <c r="QOD5" s="11"/>
      <c r="QOE5" s="11"/>
      <c r="QOF5" s="11"/>
      <c r="QOG5" s="11"/>
      <c r="QOH5" s="11"/>
      <c r="QOI5" s="11"/>
      <c r="QOJ5" s="11"/>
      <c r="QOK5" s="11"/>
      <c r="QOL5" s="11"/>
      <c r="QOM5" s="11"/>
      <c r="QON5" s="11"/>
      <c r="QOO5" s="11"/>
      <c r="QOP5" s="11"/>
      <c r="QOQ5" s="11"/>
      <c r="QOR5" s="11"/>
      <c r="QOS5" s="11"/>
      <c r="QOT5" s="11"/>
      <c r="QOU5" s="11"/>
      <c r="QOV5" s="11"/>
      <c r="QOW5" s="11"/>
      <c r="QOX5" s="11"/>
      <c r="QOY5" s="11"/>
      <c r="QOZ5" s="11"/>
      <c r="QPA5" s="11"/>
      <c r="QPB5" s="11"/>
      <c r="QPC5" s="11"/>
      <c r="QPD5" s="11"/>
      <c r="QPE5" s="11"/>
      <c r="QPF5" s="11"/>
      <c r="QPG5" s="11"/>
      <c r="QPH5" s="11"/>
      <c r="QPI5" s="11"/>
      <c r="QPJ5" s="11"/>
      <c r="QPK5" s="11"/>
      <c r="QPM5" s="6"/>
      <c r="QPP5" s="11"/>
      <c r="QPQ5" s="11"/>
      <c r="QPR5" s="11"/>
      <c r="QPS5" s="11"/>
      <c r="QPT5" s="11"/>
      <c r="QPU5" s="11"/>
      <c r="QPV5" s="11"/>
      <c r="QPW5" s="11"/>
      <c r="QPX5" s="11"/>
      <c r="QPY5" s="11"/>
      <c r="QPZ5" s="11"/>
      <c r="QQA5" s="11"/>
      <c r="QQB5" s="11"/>
      <c r="QQC5" s="11"/>
      <c r="QQD5" s="11"/>
      <c r="QQE5" s="11"/>
      <c r="QQF5" s="11"/>
      <c r="QQG5" s="11"/>
      <c r="QQH5" s="11"/>
      <c r="QQI5" s="11"/>
      <c r="QQJ5" s="11"/>
      <c r="QQK5" s="11"/>
      <c r="QQL5" s="11"/>
      <c r="QQM5" s="11"/>
      <c r="QQN5" s="11"/>
      <c r="QQO5" s="11"/>
      <c r="QQP5" s="11"/>
      <c r="QQQ5" s="11"/>
      <c r="QQR5" s="11"/>
      <c r="QQS5" s="11"/>
      <c r="QQT5" s="11"/>
      <c r="QQU5" s="11"/>
      <c r="QQV5" s="11"/>
      <c r="QQW5" s="11"/>
      <c r="QQX5" s="11"/>
      <c r="QQY5" s="11"/>
      <c r="QRA5" s="6"/>
      <c r="QRD5" s="11"/>
      <c r="QRE5" s="11"/>
      <c r="QRF5" s="11"/>
      <c r="QRG5" s="11"/>
      <c r="QRH5" s="11"/>
      <c r="QRI5" s="11"/>
      <c r="QRJ5" s="11"/>
      <c r="QRK5" s="11"/>
      <c r="QRL5" s="11"/>
      <c r="QRM5" s="11"/>
      <c r="QRN5" s="11"/>
      <c r="QRO5" s="11"/>
      <c r="QRP5" s="11"/>
      <c r="QRQ5" s="11"/>
      <c r="QRR5" s="11"/>
      <c r="QRS5" s="11"/>
      <c r="QRT5" s="11"/>
      <c r="QRU5" s="11"/>
      <c r="QRV5" s="11"/>
      <c r="QRW5" s="11"/>
      <c r="QRX5" s="11"/>
      <c r="QRY5" s="11"/>
      <c r="QRZ5" s="11"/>
      <c r="QSA5" s="11"/>
      <c r="QSB5" s="11"/>
      <c r="QSC5" s="11"/>
      <c r="QSD5" s="11"/>
      <c r="QSE5" s="11"/>
      <c r="QSF5" s="11"/>
      <c r="QSG5" s="11"/>
      <c r="QSH5" s="11"/>
      <c r="QSI5" s="11"/>
      <c r="QSJ5" s="11"/>
      <c r="QSK5" s="11"/>
      <c r="QSL5" s="11"/>
      <c r="QSM5" s="11"/>
      <c r="QSO5" s="6"/>
      <c r="QSR5" s="11"/>
      <c r="QSS5" s="11"/>
      <c r="QST5" s="11"/>
      <c r="QSU5" s="11"/>
      <c r="QSV5" s="11"/>
      <c r="QSW5" s="11"/>
      <c r="QSX5" s="11"/>
      <c r="QSY5" s="11"/>
      <c r="QSZ5" s="11"/>
      <c r="QTA5" s="11"/>
      <c r="QTB5" s="11"/>
      <c r="QTC5" s="11"/>
      <c r="QTD5" s="11"/>
      <c r="QTE5" s="11"/>
      <c r="QTF5" s="11"/>
      <c r="QTG5" s="11"/>
      <c r="QTH5" s="11"/>
      <c r="QTI5" s="11"/>
      <c r="QTJ5" s="11"/>
      <c r="QTK5" s="11"/>
      <c r="QTL5" s="11"/>
      <c r="QTM5" s="11"/>
      <c r="QTN5" s="11"/>
      <c r="QTO5" s="11"/>
      <c r="QTP5" s="11"/>
      <c r="QTQ5" s="11"/>
      <c r="QTR5" s="11"/>
      <c r="QTS5" s="11"/>
      <c r="QTT5" s="11"/>
      <c r="QTU5" s="11"/>
      <c r="QTV5" s="11"/>
      <c r="QTW5" s="11"/>
      <c r="QTX5" s="11"/>
      <c r="QTY5" s="11"/>
      <c r="QTZ5" s="11"/>
      <c r="QUA5" s="11"/>
      <c r="QUC5" s="6"/>
      <c r="QUF5" s="11"/>
      <c r="QUG5" s="11"/>
      <c r="QUH5" s="11"/>
      <c r="QUI5" s="11"/>
      <c r="QUJ5" s="11"/>
      <c r="QUK5" s="11"/>
      <c r="QUL5" s="11"/>
      <c r="QUM5" s="11"/>
      <c r="QUN5" s="11"/>
      <c r="QUO5" s="11"/>
      <c r="QUP5" s="11"/>
      <c r="QUQ5" s="11"/>
      <c r="QUR5" s="11"/>
      <c r="QUS5" s="11"/>
      <c r="QUT5" s="11"/>
      <c r="QUU5" s="11"/>
      <c r="QUV5" s="11"/>
      <c r="QUW5" s="11"/>
      <c r="QUX5" s="11"/>
      <c r="QUY5" s="11"/>
      <c r="QUZ5" s="11"/>
      <c r="QVA5" s="11"/>
      <c r="QVB5" s="11"/>
      <c r="QVC5" s="11"/>
      <c r="QVD5" s="11"/>
      <c r="QVE5" s="11"/>
      <c r="QVF5" s="11"/>
      <c r="QVG5" s="11"/>
      <c r="QVH5" s="11"/>
      <c r="QVI5" s="11"/>
      <c r="QVJ5" s="11"/>
      <c r="QVK5" s="11"/>
      <c r="QVL5" s="11"/>
      <c r="QVM5" s="11"/>
      <c r="QVN5" s="11"/>
      <c r="QVO5" s="11"/>
      <c r="QVQ5" s="6"/>
      <c r="QVT5" s="11"/>
      <c r="QVU5" s="11"/>
      <c r="QVV5" s="11"/>
      <c r="QVW5" s="11"/>
      <c r="QVX5" s="11"/>
      <c r="QVY5" s="11"/>
      <c r="QVZ5" s="11"/>
      <c r="QWA5" s="11"/>
      <c r="QWB5" s="11"/>
      <c r="QWC5" s="11"/>
      <c r="QWD5" s="11"/>
      <c r="QWE5" s="11"/>
      <c r="QWF5" s="11"/>
      <c r="QWG5" s="11"/>
      <c r="QWH5" s="11"/>
      <c r="QWI5" s="11"/>
      <c r="QWJ5" s="11"/>
      <c r="QWK5" s="11"/>
      <c r="QWL5" s="11"/>
      <c r="QWM5" s="11"/>
      <c r="QWN5" s="11"/>
      <c r="QWO5" s="11"/>
      <c r="QWP5" s="11"/>
      <c r="QWQ5" s="11"/>
      <c r="QWR5" s="11"/>
      <c r="QWS5" s="11"/>
      <c r="QWT5" s="11"/>
      <c r="QWU5" s="11"/>
      <c r="QWV5" s="11"/>
      <c r="QWW5" s="11"/>
      <c r="QWX5" s="11"/>
      <c r="QWY5" s="11"/>
      <c r="QWZ5" s="11"/>
      <c r="QXA5" s="11"/>
      <c r="QXB5" s="11"/>
      <c r="QXC5" s="11"/>
      <c r="QXE5" s="6"/>
      <c r="QXH5" s="11"/>
      <c r="QXI5" s="11"/>
      <c r="QXJ5" s="11"/>
      <c r="QXK5" s="11"/>
      <c r="QXL5" s="11"/>
      <c r="QXM5" s="11"/>
      <c r="QXN5" s="11"/>
      <c r="QXO5" s="11"/>
      <c r="QXP5" s="11"/>
      <c r="QXQ5" s="11"/>
      <c r="QXR5" s="11"/>
      <c r="QXS5" s="11"/>
      <c r="QXT5" s="11"/>
      <c r="QXU5" s="11"/>
      <c r="QXV5" s="11"/>
      <c r="QXW5" s="11"/>
      <c r="QXX5" s="11"/>
      <c r="QXY5" s="11"/>
      <c r="QXZ5" s="11"/>
      <c r="QYA5" s="11"/>
      <c r="QYB5" s="11"/>
      <c r="QYC5" s="11"/>
      <c r="QYD5" s="11"/>
      <c r="QYE5" s="11"/>
      <c r="QYF5" s="11"/>
      <c r="QYG5" s="11"/>
      <c r="QYH5" s="11"/>
      <c r="QYI5" s="11"/>
      <c r="QYJ5" s="11"/>
      <c r="QYK5" s="11"/>
      <c r="QYL5" s="11"/>
      <c r="QYM5" s="11"/>
      <c r="QYN5" s="11"/>
      <c r="QYO5" s="11"/>
      <c r="QYP5" s="11"/>
      <c r="QYQ5" s="11"/>
      <c r="QYS5" s="6"/>
      <c r="QYV5" s="11"/>
      <c r="QYW5" s="11"/>
      <c r="QYX5" s="11"/>
      <c r="QYY5" s="11"/>
      <c r="QYZ5" s="11"/>
      <c r="QZA5" s="11"/>
      <c r="QZB5" s="11"/>
      <c r="QZC5" s="11"/>
      <c r="QZD5" s="11"/>
      <c r="QZE5" s="11"/>
      <c r="QZF5" s="11"/>
      <c r="QZG5" s="11"/>
      <c r="QZH5" s="11"/>
      <c r="QZI5" s="11"/>
      <c r="QZJ5" s="11"/>
      <c r="QZK5" s="11"/>
      <c r="QZL5" s="11"/>
      <c r="QZM5" s="11"/>
      <c r="QZN5" s="11"/>
      <c r="QZO5" s="11"/>
      <c r="QZP5" s="11"/>
      <c r="QZQ5" s="11"/>
      <c r="QZR5" s="11"/>
      <c r="QZS5" s="11"/>
      <c r="QZT5" s="11"/>
      <c r="QZU5" s="11"/>
      <c r="QZV5" s="11"/>
      <c r="QZW5" s="11"/>
      <c r="QZX5" s="11"/>
      <c r="QZY5" s="11"/>
      <c r="QZZ5" s="11"/>
      <c r="RAA5" s="11"/>
      <c r="RAB5" s="11"/>
      <c r="RAC5" s="11"/>
      <c r="RAD5" s="11"/>
      <c r="RAE5" s="11"/>
      <c r="RAG5" s="6"/>
      <c r="RAJ5" s="11"/>
      <c r="RAK5" s="11"/>
      <c r="RAL5" s="11"/>
      <c r="RAM5" s="11"/>
      <c r="RAN5" s="11"/>
      <c r="RAO5" s="11"/>
      <c r="RAP5" s="11"/>
      <c r="RAQ5" s="11"/>
      <c r="RAR5" s="11"/>
      <c r="RAS5" s="11"/>
      <c r="RAT5" s="11"/>
      <c r="RAU5" s="11"/>
      <c r="RAV5" s="11"/>
      <c r="RAW5" s="11"/>
      <c r="RAX5" s="11"/>
      <c r="RAY5" s="11"/>
      <c r="RAZ5" s="11"/>
      <c r="RBA5" s="11"/>
      <c r="RBB5" s="11"/>
      <c r="RBC5" s="11"/>
      <c r="RBD5" s="11"/>
      <c r="RBE5" s="11"/>
      <c r="RBF5" s="11"/>
      <c r="RBG5" s="11"/>
      <c r="RBH5" s="11"/>
      <c r="RBI5" s="11"/>
      <c r="RBJ5" s="11"/>
      <c r="RBK5" s="11"/>
      <c r="RBL5" s="11"/>
      <c r="RBM5" s="11"/>
      <c r="RBN5" s="11"/>
      <c r="RBO5" s="11"/>
      <c r="RBP5" s="11"/>
      <c r="RBQ5" s="11"/>
      <c r="RBR5" s="11"/>
      <c r="RBS5" s="11"/>
      <c r="RBU5" s="6"/>
      <c r="RBX5" s="11"/>
      <c r="RBY5" s="11"/>
      <c r="RBZ5" s="11"/>
      <c r="RCA5" s="11"/>
      <c r="RCB5" s="11"/>
      <c r="RCC5" s="11"/>
      <c r="RCD5" s="11"/>
      <c r="RCE5" s="11"/>
      <c r="RCF5" s="11"/>
      <c r="RCG5" s="11"/>
      <c r="RCH5" s="11"/>
      <c r="RCI5" s="11"/>
      <c r="RCJ5" s="11"/>
      <c r="RCK5" s="11"/>
      <c r="RCL5" s="11"/>
      <c r="RCM5" s="11"/>
      <c r="RCN5" s="11"/>
      <c r="RCO5" s="11"/>
      <c r="RCP5" s="11"/>
      <c r="RCQ5" s="11"/>
      <c r="RCR5" s="11"/>
      <c r="RCS5" s="11"/>
      <c r="RCT5" s="11"/>
      <c r="RCU5" s="11"/>
      <c r="RCV5" s="11"/>
      <c r="RCW5" s="11"/>
      <c r="RCX5" s="11"/>
      <c r="RCY5" s="11"/>
      <c r="RCZ5" s="11"/>
      <c r="RDA5" s="11"/>
      <c r="RDB5" s="11"/>
      <c r="RDC5" s="11"/>
      <c r="RDD5" s="11"/>
      <c r="RDE5" s="11"/>
      <c r="RDF5" s="11"/>
      <c r="RDG5" s="11"/>
      <c r="RDI5" s="6"/>
      <c r="RDL5" s="11"/>
      <c r="RDM5" s="11"/>
      <c r="RDN5" s="11"/>
      <c r="RDO5" s="11"/>
      <c r="RDP5" s="11"/>
      <c r="RDQ5" s="11"/>
      <c r="RDR5" s="11"/>
      <c r="RDS5" s="11"/>
      <c r="RDT5" s="11"/>
      <c r="RDU5" s="11"/>
      <c r="RDV5" s="11"/>
      <c r="RDW5" s="11"/>
      <c r="RDX5" s="11"/>
      <c r="RDY5" s="11"/>
      <c r="RDZ5" s="11"/>
      <c r="REA5" s="11"/>
      <c r="REB5" s="11"/>
      <c r="REC5" s="11"/>
      <c r="RED5" s="11"/>
      <c r="REE5" s="11"/>
      <c r="REF5" s="11"/>
      <c r="REG5" s="11"/>
      <c r="REH5" s="11"/>
      <c r="REI5" s="11"/>
      <c r="REJ5" s="11"/>
      <c r="REK5" s="11"/>
      <c r="REL5" s="11"/>
      <c r="REM5" s="11"/>
      <c r="REN5" s="11"/>
      <c r="REO5" s="11"/>
      <c r="REP5" s="11"/>
      <c r="REQ5" s="11"/>
      <c r="RER5" s="11"/>
      <c r="RES5" s="11"/>
      <c r="RET5" s="11"/>
      <c r="REU5" s="11"/>
      <c r="REW5" s="6"/>
      <c r="REZ5" s="11"/>
      <c r="RFA5" s="11"/>
      <c r="RFB5" s="11"/>
      <c r="RFC5" s="11"/>
      <c r="RFD5" s="11"/>
      <c r="RFE5" s="11"/>
      <c r="RFF5" s="11"/>
      <c r="RFG5" s="11"/>
      <c r="RFH5" s="11"/>
      <c r="RFI5" s="11"/>
      <c r="RFJ5" s="11"/>
      <c r="RFK5" s="11"/>
      <c r="RFL5" s="11"/>
      <c r="RFM5" s="11"/>
      <c r="RFN5" s="11"/>
      <c r="RFO5" s="11"/>
      <c r="RFP5" s="11"/>
      <c r="RFQ5" s="11"/>
      <c r="RFR5" s="11"/>
      <c r="RFS5" s="11"/>
      <c r="RFT5" s="11"/>
      <c r="RFU5" s="11"/>
      <c r="RFV5" s="11"/>
      <c r="RFW5" s="11"/>
      <c r="RFX5" s="11"/>
      <c r="RFY5" s="11"/>
      <c r="RFZ5" s="11"/>
      <c r="RGA5" s="11"/>
      <c r="RGB5" s="11"/>
      <c r="RGC5" s="11"/>
      <c r="RGD5" s="11"/>
      <c r="RGE5" s="11"/>
      <c r="RGF5" s="11"/>
      <c r="RGG5" s="11"/>
      <c r="RGH5" s="11"/>
      <c r="RGI5" s="11"/>
      <c r="RGK5" s="6"/>
      <c r="RGN5" s="11"/>
      <c r="RGO5" s="11"/>
      <c r="RGP5" s="11"/>
      <c r="RGQ5" s="11"/>
      <c r="RGR5" s="11"/>
      <c r="RGS5" s="11"/>
      <c r="RGT5" s="11"/>
      <c r="RGU5" s="11"/>
      <c r="RGV5" s="11"/>
      <c r="RGW5" s="11"/>
      <c r="RGX5" s="11"/>
      <c r="RGY5" s="11"/>
      <c r="RGZ5" s="11"/>
      <c r="RHA5" s="11"/>
      <c r="RHB5" s="11"/>
      <c r="RHC5" s="11"/>
      <c r="RHD5" s="11"/>
      <c r="RHE5" s="11"/>
      <c r="RHF5" s="11"/>
      <c r="RHG5" s="11"/>
      <c r="RHH5" s="11"/>
      <c r="RHI5" s="11"/>
      <c r="RHJ5" s="11"/>
      <c r="RHK5" s="11"/>
      <c r="RHL5" s="11"/>
      <c r="RHM5" s="11"/>
      <c r="RHN5" s="11"/>
      <c r="RHO5" s="11"/>
      <c r="RHP5" s="11"/>
      <c r="RHQ5" s="11"/>
      <c r="RHR5" s="11"/>
      <c r="RHS5" s="11"/>
      <c r="RHT5" s="11"/>
      <c r="RHU5" s="11"/>
      <c r="RHV5" s="11"/>
      <c r="RHW5" s="11"/>
      <c r="RHY5" s="6"/>
      <c r="RIB5" s="11"/>
      <c r="RIC5" s="11"/>
      <c r="RID5" s="11"/>
      <c r="RIE5" s="11"/>
      <c r="RIF5" s="11"/>
      <c r="RIG5" s="11"/>
      <c r="RIH5" s="11"/>
      <c r="RII5" s="11"/>
      <c r="RIJ5" s="11"/>
      <c r="RIK5" s="11"/>
      <c r="RIL5" s="11"/>
      <c r="RIM5" s="11"/>
      <c r="RIN5" s="11"/>
      <c r="RIO5" s="11"/>
      <c r="RIP5" s="11"/>
      <c r="RIQ5" s="11"/>
      <c r="RIR5" s="11"/>
      <c r="RIS5" s="11"/>
      <c r="RIT5" s="11"/>
      <c r="RIU5" s="11"/>
      <c r="RIV5" s="11"/>
      <c r="RIW5" s="11"/>
      <c r="RIX5" s="11"/>
      <c r="RIY5" s="11"/>
      <c r="RIZ5" s="11"/>
      <c r="RJA5" s="11"/>
      <c r="RJB5" s="11"/>
      <c r="RJC5" s="11"/>
      <c r="RJD5" s="11"/>
      <c r="RJE5" s="11"/>
      <c r="RJF5" s="11"/>
      <c r="RJG5" s="11"/>
      <c r="RJH5" s="11"/>
      <c r="RJI5" s="11"/>
      <c r="RJJ5" s="11"/>
      <c r="RJK5" s="11"/>
      <c r="RJM5" s="6"/>
      <c r="RJP5" s="11"/>
      <c r="RJQ5" s="11"/>
      <c r="RJR5" s="11"/>
      <c r="RJS5" s="11"/>
      <c r="RJT5" s="11"/>
      <c r="RJU5" s="11"/>
      <c r="RJV5" s="11"/>
      <c r="RJW5" s="11"/>
      <c r="RJX5" s="11"/>
      <c r="RJY5" s="11"/>
      <c r="RJZ5" s="11"/>
      <c r="RKA5" s="11"/>
      <c r="RKB5" s="11"/>
      <c r="RKC5" s="11"/>
      <c r="RKD5" s="11"/>
      <c r="RKE5" s="11"/>
      <c r="RKF5" s="11"/>
      <c r="RKG5" s="11"/>
      <c r="RKH5" s="11"/>
      <c r="RKI5" s="11"/>
      <c r="RKJ5" s="11"/>
      <c r="RKK5" s="11"/>
      <c r="RKL5" s="11"/>
      <c r="RKM5" s="11"/>
      <c r="RKN5" s="11"/>
      <c r="RKO5" s="11"/>
      <c r="RKP5" s="11"/>
      <c r="RKQ5" s="11"/>
      <c r="RKR5" s="11"/>
      <c r="RKS5" s="11"/>
      <c r="RKT5" s="11"/>
      <c r="RKU5" s="11"/>
      <c r="RKV5" s="11"/>
      <c r="RKW5" s="11"/>
      <c r="RKX5" s="11"/>
      <c r="RKY5" s="11"/>
      <c r="RLA5" s="6"/>
      <c r="RLD5" s="11"/>
      <c r="RLE5" s="11"/>
      <c r="RLF5" s="11"/>
      <c r="RLG5" s="11"/>
      <c r="RLH5" s="11"/>
      <c r="RLI5" s="11"/>
      <c r="RLJ5" s="11"/>
      <c r="RLK5" s="11"/>
      <c r="RLL5" s="11"/>
      <c r="RLM5" s="11"/>
      <c r="RLN5" s="11"/>
      <c r="RLO5" s="11"/>
      <c r="RLP5" s="11"/>
      <c r="RLQ5" s="11"/>
      <c r="RLR5" s="11"/>
      <c r="RLS5" s="11"/>
      <c r="RLT5" s="11"/>
      <c r="RLU5" s="11"/>
      <c r="RLV5" s="11"/>
      <c r="RLW5" s="11"/>
      <c r="RLX5" s="11"/>
      <c r="RLY5" s="11"/>
      <c r="RLZ5" s="11"/>
      <c r="RMA5" s="11"/>
      <c r="RMB5" s="11"/>
      <c r="RMC5" s="11"/>
      <c r="RMD5" s="11"/>
      <c r="RME5" s="11"/>
      <c r="RMF5" s="11"/>
      <c r="RMG5" s="11"/>
      <c r="RMH5" s="11"/>
      <c r="RMI5" s="11"/>
      <c r="RMJ5" s="11"/>
      <c r="RMK5" s="11"/>
      <c r="RML5" s="11"/>
      <c r="RMM5" s="11"/>
      <c r="RMO5" s="6"/>
      <c r="RMR5" s="11"/>
      <c r="RMS5" s="11"/>
      <c r="RMT5" s="11"/>
      <c r="RMU5" s="11"/>
      <c r="RMV5" s="11"/>
      <c r="RMW5" s="11"/>
      <c r="RMX5" s="11"/>
      <c r="RMY5" s="11"/>
      <c r="RMZ5" s="11"/>
      <c r="RNA5" s="11"/>
      <c r="RNB5" s="11"/>
      <c r="RNC5" s="11"/>
      <c r="RND5" s="11"/>
      <c r="RNE5" s="11"/>
      <c r="RNF5" s="11"/>
      <c r="RNG5" s="11"/>
      <c r="RNH5" s="11"/>
      <c r="RNI5" s="11"/>
      <c r="RNJ5" s="11"/>
      <c r="RNK5" s="11"/>
      <c r="RNL5" s="11"/>
      <c r="RNM5" s="11"/>
      <c r="RNN5" s="11"/>
      <c r="RNO5" s="11"/>
      <c r="RNP5" s="11"/>
      <c r="RNQ5" s="11"/>
      <c r="RNR5" s="11"/>
      <c r="RNS5" s="11"/>
      <c r="RNT5" s="11"/>
      <c r="RNU5" s="11"/>
      <c r="RNV5" s="11"/>
      <c r="RNW5" s="11"/>
      <c r="RNX5" s="11"/>
      <c r="RNY5" s="11"/>
      <c r="RNZ5" s="11"/>
      <c r="ROA5" s="11"/>
      <c r="ROC5" s="6"/>
      <c r="ROF5" s="11"/>
      <c r="ROG5" s="11"/>
      <c r="ROH5" s="11"/>
      <c r="ROI5" s="11"/>
      <c r="ROJ5" s="11"/>
      <c r="ROK5" s="11"/>
      <c r="ROL5" s="11"/>
      <c r="ROM5" s="11"/>
      <c r="RON5" s="11"/>
      <c r="ROO5" s="11"/>
      <c r="ROP5" s="11"/>
      <c r="ROQ5" s="11"/>
      <c r="ROR5" s="11"/>
      <c r="ROS5" s="11"/>
      <c r="ROT5" s="11"/>
      <c r="ROU5" s="11"/>
      <c r="ROV5" s="11"/>
      <c r="ROW5" s="11"/>
      <c r="ROX5" s="11"/>
      <c r="ROY5" s="11"/>
      <c r="ROZ5" s="11"/>
      <c r="RPA5" s="11"/>
      <c r="RPB5" s="11"/>
      <c r="RPC5" s="11"/>
      <c r="RPD5" s="11"/>
      <c r="RPE5" s="11"/>
      <c r="RPF5" s="11"/>
      <c r="RPG5" s="11"/>
      <c r="RPH5" s="11"/>
      <c r="RPI5" s="11"/>
      <c r="RPJ5" s="11"/>
      <c r="RPK5" s="11"/>
      <c r="RPL5" s="11"/>
      <c r="RPM5" s="11"/>
      <c r="RPN5" s="11"/>
      <c r="RPO5" s="11"/>
      <c r="RPQ5" s="6"/>
      <c r="RPT5" s="11"/>
      <c r="RPU5" s="11"/>
      <c r="RPV5" s="11"/>
      <c r="RPW5" s="11"/>
      <c r="RPX5" s="11"/>
      <c r="RPY5" s="11"/>
      <c r="RPZ5" s="11"/>
      <c r="RQA5" s="11"/>
      <c r="RQB5" s="11"/>
      <c r="RQC5" s="11"/>
      <c r="RQD5" s="11"/>
      <c r="RQE5" s="11"/>
      <c r="RQF5" s="11"/>
      <c r="RQG5" s="11"/>
      <c r="RQH5" s="11"/>
      <c r="RQI5" s="11"/>
      <c r="RQJ5" s="11"/>
      <c r="RQK5" s="11"/>
      <c r="RQL5" s="11"/>
      <c r="RQM5" s="11"/>
      <c r="RQN5" s="11"/>
      <c r="RQO5" s="11"/>
      <c r="RQP5" s="11"/>
      <c r="RQQ5" s="11"/>
      <c r="RQR5" s="11"/>
      <c r="RQS5" s="11"/>
      <c r="RQT5" s="11"/>
      <c r="RQU5" s="11"/>
      <c r="RQV5" s="11"/>
      <c r="RQW5" s="11"/>
      <c r="RQX5" s="11"/>
      <c r="RQY5" s="11"/>
      <c r="RQZ5" s="11"/>
      <c r="RRA5" s="11"/>
      <c r="RRB5" s="11"/>
      <c r="RRC5" s="11"/>
      <c r="RRE5" s="6"/>
      <c r="RRH5" s="11"/>
      <c r="RRI5" s="11"/>
      <c r="RRJ5" s="11"/>
      <c r="RRK5" s="11"/>
      <c r="RRL5" s="11"/>
      <c r="RRM5" s="11"/>
      <c r="RRN5" s="11"/>
      <c r="RRO5" s="11"/>
      <c r="RRP5" s="11"/>
      <c r="RRQ5" s="11"/>
      <c r="RRR5" s="11"/>
      <c r="RRS5" s="11"/>
      <c r="RRT5" s="11"/>
      <c r="RRU5" s="11"/>
      <c r="RRV5" s="11"/>
      <c r="RRW5" s="11"/>
      <c r="RRX5" s="11"/>
      <c r="RRY5" s="11"/>
      <c r="RRZ5" s="11"/>
      <c r="RSA5" s="11"/>
      <c r="RSB5" s="11"/>
      <c r="RSC5" s="11"/>
      <c r="RSD5" s="11"/>
      <c r="RSE5" s="11"/>
      <c r="RSF5" s="11"/>
      <c r="RSG5" s="11"/>
      <c r="RSH5" s="11"/>
      <c r="RSI5" s="11"/>
      <c r="RSJ5" s="11"/>
      <c r="RSK5" s="11"/>
      <c r="RSL5" s="11"/>
      <c r="RSM5" s="11"/>
      <c r="RSN5" s="11"/>
      <c r="RSO5" s="11"/>
      <c r="RSP5" s="11"/>
      <c r="RSQ5" s="11"/>
      <c r="RSS5" s="6"/>
      <c r="RSV5" s="11"/>
      <c r="RSW5" s="11"/>
      <c r="RSX5" s="11"/>
      <c r="RSY5" s="11"/>
      <c r="RSZ5" s="11"/>
      <c r="RTA5" s="11"/>
      <c r="RTB5" s="11"/>
      <c r="RTC5" s="11"/>
      <c r="RTD5" s="11"/>
      <c r="RTE5" s="11"/>
      <c r="RTF5" s="11"/>
      <c r="RTG5" s="11"/>
      <c r="RTH5" s="11"/>
      <c r="RTI5" s="11"/>
      <c r="RTJ5" s="11"/>
      <c r="RTK5" s="11"/>
      <c r="RTL5" s="11"/>
      <c r="RTM5" s="11"/>
      <c r="RTN5" s="11"/>
      <c r="RTO5" s="11"/>
      <c r="RTP5" s="11"/>
      <c r="RTQ5" s="11"/>
      <c r="RTR5" s="11"/>
      <c r="RTS5" s="11"/>
      <c r="RTT5" s="11"/>
      <c r="RTU5" s="11"/>
      <c r="RTV5" s="11"/>
      <c r="RTW5" s="11"/>
      <c r="RTX5" s="11"/>
      <c r="RTY5" s="11"/>
      <c r="RTZ5" s="11"/>
      <c r="RUA5" s="11"/>
      <c r="RUB5" s="11"/>
      <c r="RUC5" s="11"/>
      <c r="RUD5" s="11"/>
      <c r="RUE5" s="11"/>
      <c r="RUG5" s="6"/>
      <c r="RUJ5" s="11"/>
      <c r="RUK5" s="11"/>
      <c r="RUL5" s="11"/>
      <c r="RUM5" s="11"/>
      <c r="RUN5" s="11"/>
      <c r="RUO5" s="11"/>
      <c r="RUP5" s="11"/>
      <c r="RUQ5" s="11"/>
      <c r="RUR5" s="11"/>
      <c r="RUS5" s="11"/>
      <c r="RUT5" s="11"/>
      <c r="RUU5" s="11"/>
      <c r="RUV5" s="11"/>
      <c r="RUW5" s="11"/>
      <c r="RUX5" s="11"/>
      <c r="RUY5" s="11"/>
      <c r="RUZ5" s="11"/>
      <c r="RVA5" s="11"/>
      <c r="RVB5" s="11"/>
      <c r="RVC5" s="11"/>
      <c r="RVD5" s="11"/>
      <c r="RVE5" s="11"/>
      <c r="RVF5" s="11"/>
      <c r="RVG5" s="11"/>
      <c r="RVH5" s="11"/>
      <c r="RVI5" s="11"/>
      <c r="RVJ5" s="11"/>
      <c r="RVK5" s="11"/>
      <c r="RVL5" s="11"/>
      <c r="RVM5" s="11"/>
      <c r="RVN5" s="11"/>
      <c r="RVO5" s="11"/>
      <c r="RVP5" s="11"/>
      <c r="RVQ5" s="11"/>
      <c r="RVR5" s="11"/>
      <c r="RVS5" s="11"/>
      <c r="RVU5" s="6"/>
      <c r="RVX5" s="11"/>
      <c r="RVY5" s="11"/>
      <c r="RVZ5" s="11"/>
      <c r="RWA5" s="11"/>
      <c r="RWB5" s="11"/>
      <c r="RWC5" s="11"/>
      <c r="RWD5" s="11"/>
      <c r="RWE5" s="11"/>
      <c r="RWF5" s="11"/>
      <c r="RWG5" s="11"/>
      <c r="RWH5" s="11"/>
      <c r="RWI5" s="11"/>
      <c r="RWJ5" s="11"/>
      <c r="RWK5" s="11"/>
      <c r="RWL5" s="11"/>
      <c r="RWM5" s="11"/>
      <c r="RWN5" s="11"/>
      <c r="RWO5" s="11"/>
      <c r="RWP5" s="11"/>
      <c r="RWQ5" s="11"/>
      <c r="RWR5" s="11"/>
      <c r="RWS5" s="11"/>
      <c r="RWT5" s="11"/>
      <c r="RWU5" s="11"/>
      <c r="RWV5" s="11"/>
      <c r="RWW5" s="11"/>
      <c r="RWX5" s="11"/>
      <c r="RWY5" s="11"/>
      <c r="RWZ5" s="11"/>
      <c r="RXA5" s="11"/>
      <c r="RXB5" s="11"/>
      <c r="RXC5" s="11"/>
      <c r="RXD5" s="11"/>
      <c r="RXE5" s="11"/>
      <c r="RXF5" s="11"/>
      <c r="RXG5" s="11"/>
      <c r="RXI5" s="6"/>
      <c r="RXL5" s="11"/>
      <c r="RXM5" s="11"/>
      <c r="RXN5" s="11"/>
      <c r="RXO5" s="11"/>
      <c r="RXP5" s="11"/>
      <c r="RXQ5" s="11"/>
      <c r="RXR5" s="11"/>
      <c r="RXS5" s="11"/>
      <c r="RXT5" s="11"/>
      <c r="RXU5" s="11"/>
      <c r="RXV5" s="11"/>
      <c r="RXW5" s="11"/>
      <c r="RXX5" s="11"/>
      <c r="RXY5" s="11"/>
      <c r="RXZ5" s="11"/>
      <c r="RYA5" s="11"/>
      <c r="RYB5" s="11"/>
      <c r="RYC5" s="11"/>
      <c r="RYD5" s="11"/>
      <c r="RYE5" s="11"/>
      <c r="RYF5" s="11"/>
      <c r="RYG5" s="11"/>
      <c r="RYH5" s="11"/>
      <c r="RYI5" s="11"/>
      <c r="RYJ5" s="11"/>
      <c r="RYK5" s="11"/>
      <c r="RYL5" s="11"/>
      <c r="RYM5" s="11"/>
      <c r="RYN5" s="11"/>
      <c r="RYO5" s="11"/>
      <c r="RYP5" s="11"/>
      <c r="RYQ5" s="11"/>
      <c r="RYR5" s="11"/>
      <c r="RYS5" s="11"/>
      <c r="RYT5" s="11"/>
      <c r="RYU5" s="11"/>
      <c r="RYW5" s="6"/>
      <c r="RYZ5" s="11"/>
      <c r="RZA5" s="11"/>
      <c r="RZB5" s="11"/>
      <c r="RZC5" s="11"/>
      <c r="RZD5" s="11"/>
      <c r="RZE5" s="11"/>
      <c r="RZF5" s="11"/>
      <c r="RZG5" s="11"/>
      <c r="RZH5" s="11"/>
      <c r="RZI5" s="11"/>
      <c r="RZJ5" s="11"/>
      <c r="RZK5" s="11"/>
      <c r="RZL5" s="11"/>
      <c r="RZM5" s="11"/>
      <c r="RZN5" s="11"/>
      <c r="RZO5" s="11"/>
      <c r="RZP5" s="11"/>
      <c r="RZQ5" s="11"/>
      <c r="RZR5" s="11"/>
      <c r="RZS5" s="11"/>
      <c r="RZT5" s="11"/>
      <c r="RZU5" s="11"/>
      <c r="RZV5" s="11"/>
      <c r="RZW5" s="11"/>
      <c r="RZX5" s="11"/>
      <c r="RZY5" s="11"/>
      <c r="RZZ5" s="11"/>
      <c r="SAA5" s="11"/>
      <c r="SAB5" s="11"/>
      <c r="SAC5" s="11"/>
      <c r="SAD5" s="11"/>
      <c r="SAE5" s="11"/>
      <c r="SAF5" s="11"/>
      <c r="SAG5" s="11"/>
      <c r="SAH5" s="11"/>
      <c r="SAI5" s="11"/>
      <c r="SAK5" s="6"/>
      <c r="SAN5" s="11"/>
      <c r="SAO5" s="11"/>
      <c r="SAP5" s="11"/>
      <c r="SAQ5" s="11"/>
      <c r="SAR5" s="11"/>
      <c r="SAS5" s="11"/>
      <c r="SAT5" s="11"/>
      <c r="SAU5" s="11"/>
      <c r="SAV5" s="11"/>
      <c r="SAW5" s="11"/>
      <c r="SAX5" s="11"/>
      <c r="SAY5" s="11"/>
      <c r="SAZ5" s="11"/>
      <c r="SBA5" s="11"/>
      <c r="SBB5" s="11"/>
      <c r="SBC5" s="11"/>
      <c r="SBD5" s="11"/>
      <c r="SBE5" s="11"/>
      <c r="SBF5" s="11"/>
      <c r="SBG5" s="11"/>
      <c r="SBH5" s="11"/>
      <c r="SBI5" s="11"/>
      <c r="SBJ5" s="11"/>
      <c r="SBK5" s="11"/>
      <c r="SBL5" s="11"/>
      <c r="SBM5" s="11"/>
      <c r="SBN5" s="11"/>
      <c r="SBO5" s="11"/>
      <c r="SBP5" s="11"/>
      <c r="SBQ5" s="11"/>
      <c r="SBR5" s="11"/>
      <c r="SBS5" s="11"/>
      <c r="SBT5" s="11"/>
      <c r="SBU5" s="11"/>
      <c r="SBV5" s="11"/>
      <c r="SBW5" s="11"/>
      <c r="SBY5" s="6"/>
      <c r="SCB5" s="11"/>
      <c r="SCC5" s="11"/>
      <c r="SCD5" s="11"/>
      <c r="SCE5" s="11"/>
      <c r="SCF5" s="11"/>
      <c r="SCG5" s="11"/>
      <c r="SCH5" s="11"/>
      <c r="SCI5" s="11"/>
      <c r="SCJ5" s="11"/>
      <c r="SCK5" s="11"/>
      <c r="SCL5" s="11"/>
      <c r="SCM5" s="11"/>
      <c r="SCN5" s="11"/>
      <c r="SCO5" s="11"/>
      <c r="SCP5" s="11"/>
      <c r="SCQ5" s="11"/>
      <c r="SCR5" s="11"/>
      <c r="SCS5" s="11"/>
      <c r="SCT5" s="11"/>
      <c r="SCU5" s="11"/>
      <c r="SCV5" s="11"/>
      <c r="SCW5" s="11"/>
      <c r="SCX5" s="11"/>
      <c r="SCY5" s="11"/>
      <c r="SCZ5" s="11"/>
      <c r="SDA5" s="11"/>
      <c r="SDB5" s="11"/>
      <c r="SDC5" s="11"/>
      <c r="SDD5" s="11"/>
      <c r="SDE5" s="11"/>
      <c r="SDF5" s="11"/>
      <c r="SDG5" s="11"/>
      <c r="SDH5" s="11"/>
      <c r="SDI5" s="11"/>
      <c r="SDJ5" s="11"/>
      <c r="SDK5" s="11"/>
      <c r="SDM5" s="6"/>
      <c r="SDP5" s="11"/>
      <c r="SDQ5" s="11"/>
      <c r="SDR5" s="11"/>
      <c r="SDS5" s="11"/>
      <c r="SDT5" s="11"/>
      <c r="SDU5" s="11"/>
      <c r="SDV5" s="11"/>
      <c r="SDW5" s="11"/>
      <c r="SDX5" s="11"/>
      <c r="SDY5" s="11"/>
      <c r="SDZ5" s="11"/>
      <c r="SEA5" s="11"/>
      <c r="SEB5" s="11"/>
      <c r="SEC5" s="11"/>
      <c r="SED5" s="11"/>
      <c r="SEE5" s="11"/>
      <c r="SEF5" s="11"/>
      <c r="SEG5" s="11"/>
      <c r="SEH5" s="11"/>
      <c r="SEI5" s="11"/>
      <c r="SEJ5" s="11"/>
      <c r="SEK5" s="11"/>
      <c r="SEL5" s="11"/>
      <c r="SEM5" s="11"/>
      <c r="SEN5" s="11"/>
      <c r="SEO5" s="11"/>
      <c r="SEP5" s="11"/>
      <c r="SEQ5" s="11"/>
      <c r="SER5" s="11"/>
      <c r="SES5" s="11"/>
      <c r="SET5" s="11"/>
      <c r="SEU5" s="11"/>
      <c r="SEV5" s="11"/>
      <c r="SEW5" s="11"/>
      <c r="SEX5" s="11"/>
      <c r="SEY5" s="11"/>
      <c r="SFA5" s="6"/>
      <c r="SFD5" s="11"/>
      <c r="SFE5" s="11"/>
      <c r="SFF5" s="11"/>
      <c r="SFG5" s="11"/>
      <c r="SFH5" s="11"/>
      <c r="SFI5" s="11"/>
      <c r="SFJ5" s="11"/>
      <c r="SFK5" s="11"/>
      <c r="SFL5" s="11"/>
      <c r="SFM5" s="11"/>
      <c r="SFN5" s="11"/>
      <c r="SFO5" s="11"/>
      <c r="SFP5" s="11"/>
      <c r="SFQ5" s="11"/>
      <c r="SFR5" s="11"/>
      <c r="SFS5" s="11"/>
      <c r="SFT5" s="11"/>
      <c r="SFU5" s="11"/>
      <c r="SFV5" s="11"/>
      <c r="SFW5" s="11"/>
      <c r="SFX5" s="11"/>
      <c r="SFY5" s="11"/>
      <c r="SFZ5" s="11"/>
      <c r="SGA5" s="11"/>
      <c r="SGB5" s="11"/>
      <c r="SGC5" s="11"/>
      <c r="SGD5" s="11"/>
      <c r="SGE5" s="11"/>
      <c r="SGF5" s="11"/>
      <c r="SGG5" s="11"/>
      <c r="SGH5" s="11"/>
      <c r="SGI5" s="11"/>
      <c r="SGJ5" s="11"/>
      <c r="SGK5" s="11"/>
      <c r="SGL5" s="11"/>
      <c r="SGM5" s="11"/>
      <c r="SGO5" s="6"/>
      <c r="SGR5" s="11"/>
      <c r="SGS5" s="11"/>
      <c r="SGT5" s="11"/>
      <c r="SGU5" s="11"/>
      <c r="SGV5" s="11"/>
      <c r="SGW5" s="11"/>
      <c r="SGX5" s="11"/>
      <c r="SGY5" s="11"/>
      <c r="SGZ5" s="11"/>
      <c r="SHA5" s="11"/>
      <c r="SHB5" s="11"/>
      <c r="SHC5" s="11"/>
      <c r="SHD5" s="11"/>
      <c r="SHE5" s="11"/>
      <c r="SHF5" s="11"/>
      <c r="SHG5" s="11"/>
      <c r="SHH5" s="11"/>
      <c r="SHI5" s="11"/>
      <c r="SHJ5" s="11"/>
      <c r="SHK5" s="11"/>
      <c r="SHL5" s="11"/>
      <c r="SHM5" s="11"/>
      <c r="SHN5" s="11"/>
      <c r="SHO5" s="11"/>
      <c r="SHP5" s="11"/>
      <c r="SHQ5" s="11"/>
      <c r="SHR5" s="11"/>
      <c r="SHS5" s="11"/>
      <c r="SHT5" s="11"/>
      <c r="SHU5" s="11"/>
      <c r="SHV5" s="11"/>
      <c r="SHW5" s="11"/>
      <c r="SHX5" s="11"/>
      <c r="SHY5" s="11"/>
      <c r="SHZ5" s="11"/>
      <c r="SIA5" s="11"/>
      <c r="SIC5" s="6"/>
      <c r="SIF5" s="11"/>
      <c r="SIG5" s="11"/>
      <c r="SIH5" s="11"/>
      <c r="SII5" s="11"/>
      <c r="SIJ5" s="11"/>
      <c r="SIK5" s="11"/>
      <c r="SIL5" s="11"/>
      <c r="SIM5" s="11"/>
      <c r="SIN5" s="11"/>
      <c r="SIO5" s="11"/>
      <c r="SIP5" s="11"/>
      <c r="SIQ5" s="11"/>
      <c r="SIR5" s="11"/>
      <c r="SIS5" s="11"/>
      <c r="SIT5" s="11"/>
      <c r="SIU5" s="11"/>
      <c r="SIV5" s="11"/>
      <c r="SIW5" s="11"/>
      <c r="SIX5" s="11"/>
      <c r="SIY5" s="11"/>
      <c r="SIZ5" s="11"/>
      <c r="SJA5" s="11"/>
      <c r="SJB5" s="11"/>
      <c r="SJC5" s="11"/>
      <c r="SJD5" s="11"/>
      <c r="SJE5" s="11"/>
      <c r="SJF5" s="11"/>
      <c r="SJG5" s="11"/>
      <c r="SJH5" s="11"/>
      <c r="SJI5" s="11"/>
      <c r="SJJ5" s="11"/>
      <c r="SJK5" s="11"/>
      <c r="SJL5" s="11"/>
      <c r="SJM5" s="11"/>
      <c r="SJN5" s="11"/>
      <c r="SJO5" s="11"/>
      <c r="SJQ5" s="6"/>
      <c r="SJT5" s="11"/>
      <c r="SJU5" s="11"/>
      <c r="SJV5" s="11"/>
      <c r="SJW5" s="11"/>
      <c r="SJX5" s="11"/>
      <c r="SJY5" s="11"/>
      <c r="SJZ5" s="11"/>
      <c r="SKA5" s="11"/>
      <c r="SKB5" s="11"/>
      <c r="SKC5" s="11"/>
      <c r="SKD5" s="11"/>
      <c r="SKE5" s="11"/>
      <c r="SKF5" s="11"/>
      <c r="SKG5" s="11"/>
      <c r="SKH5" s="11"/>
      <c r="SKI5" s="11"/>
      <c r="SKJ5" s="11"/>
      <c r="SKK5" s="11"/>
      <c r="SKL5" s="11"/>
      <c r="SKM5" s="11"/>
      <c r="SKN5" s="11"/>
      <c r="SKO5" s="11"/>
      <c r="SKP5" s="11"/>
      <c r="SKQ5" s="11"/>
      <c r="SKR5" s="11"/>
      <c r="SKS5" s="11"/>
      <c r="SKT5" s="11"/>
      <c r="SKU5" s="11"/>
      <c r="SKV5" s="11"/>
      <c r="SKW5" s="11"/>
      <c r="SKX5" s="11"/>
      <c r="SKY5" s="11"/>
      <c r="SKZ5" s="11"/>
      <c r="SLA5" s="11"/>
      <c r="SLB5" s="11"/>
      <c r="SLC5" s="11"/>
      <c r="SLE5" s="6"/>
      <c r="SLH5" s="11"/>
      <c r="SLI5" s="11"/>
      <c r="SLJ5" s="11"/>
      <c r="SLK5" s="11"/>
      <c r="SLL5" s="11"/>
      <c r="SLM5" s="11"/>
      <c r="SLN5" s="11"/>
      <c r="SLO5" s="11"/>
      <c r="SLP5" s="11"/>
      <c r="SLQ5" s="11"/>
      <c r="SLR5" s="11"/>
      <c r="SLS5" s="11"/>
      <c r="SLT5" s="11"/>
      <c r="SLU5" s="11"/>
      <c r="SLV5" s="11"/>
      <c r="SLW5" s="11"/>
      <c r="SLX5" s="11"/>
      <c r="SLY5" s="11"/>
      <c r="SLZ5" s="11"/>
      <c r="SMA5" s="11"/>
      <c r="SMB5" s="11"/>
      <c r="SMC5" s="11"/>
      <c r="SMD5" s="11"/>
      <c r="SME5" s="11"/>
      <c r="SMF5" s="11"/>
      <c r="SMG5" s="11"/>
      <c r="SMH5" s="11"/>
      <c r="SMI5" s="11"/>
      <c r="SMJ5" s="11"/>
      <c r="SMK5" s="11"/>
      <c r="SML5" s="11"/>
      <c r="SMM5" s="11"/>
      <c r="SMN5" s="11"/>
      <c r="SMO5" s="11"/>
      <c r="SMP5" s="11"/>
      <c r="SMQ5" s="11"/>
      <c r="SMS5" s="6"/>
      <c r="SMV5" s="11"/>
      <c r="SMW5" s="11"/>
      <c r="SMX5" s="11"/>
      <c r="SMY5" s="11"/>
      <c r="SMZ5" s="11"/>
      <c r="SNA5" s="11"/>
      <c r="SNB5" s="11"/>
      <c r="SNC5" s="11"/>
      <c r="SND5" s="11"/>
      <c r="SNE5" s="11"/>
      <c r="SNF5" s="11"/>
      <c r="SNG5" s="11"/>
      <c r="SNH5" s="11"/>
      <c r="SNI5" s="11"/>
      <c r="SNJ5" s="11"/>
      <c r="SNK5" s="11"/>
      <c r="SNL5" s="11"/>
      <c r="SNM5" s="11"/>
      <c r="SNN5" s="11"/>
      <c r="SNO5" s="11"/>
      <c r="SNP5" s="11"/>
      <c r="SNQ5" s="11"/>
      <c r="SNR5" s="11"/>
      <c r="SNS5" s="11"/>
      <c r="SNT5" s="11"/>
      <c r="SNU5" s="11"/>
      <c r="SNV5" s="11"/>
      <c r="SNW5" s="11"/>
      <c r="SNX5" s="11"/>
      <c r="SNY5" s="11"/>
      <c r="SNZ5" s="11"/>
      <c r="SOA5" s="11"/>
      <c r="SOB5" s="11"/>
      <c r="SOC5" s="11"/>
      <c r="SOD5" s="11"/>
      <c r="SOE5" s="11"/>
      <c r="SOG5" s="6"/>
      <c r="SOJ5" s="11"/>
      <c r="SOK5" s="11"/>
      <c r="SOL5" s="11"/>
      <c r="SOM5" s="11"/>
      <c r="SON5" s="11"/>
      <c r="SOO5" s="11"/>
      <c r="SOP5" s="11"/>
      <c r="SOQ5" s="11"/>
      <c r="SOR5" s="11"/>
      <c r="SOS5" s="11"/>
      <c r="SOT5" s="11"/>
      <c r="SOU5" s="11"/>
      <c r="SOV5" s="11"/>
      <c r="SOW5" s="11"/>
      <c r="SOX5" s="11"/>
      <c r="SOY5" s="11"/>
      <c r="SOZ5" s="11"/>
      <c r="SPA5" s="11"/>
      <c r="SPB5" s="11"/>
      <c r="SPC5" s="11"/>
      <c r="SPD5" s="11"/>
      <c r="SPE5" s="11"/>
      <c r="SPF5" s="11"/>
      <c r="SPG5" s="11"/>
      <c r="SPH5" s="11"/>
      <c r="SPI5" s="11"/>
      <c r="SPJ5" s="11"/>
      <c r="SPK5" s="11"/>
      <c r="SPL5" s="11"/>
      <c r="SPM5" s="11"/>
      <c r="SPN5" s="11"/>
      <c r="SPO5" s="11"/>
      <c r="SPP5" s="11"/>
      <c r="SPQ5" s="11"/>
      <c r="SPR5" s="11"/>
      <c r="SPS5" s="11"/>
      <c r="SPU5" s="6"/>
      <c r="SPX5" s="11"/>
      <c r="SPY5" s="11"/>
      <c r="SPZ5" s="11"/>
      <c r="SQA5" s="11"/>
      <c r="SQB5" s="11"/>
      <c r="SQC5" s="11"/>
      <c r="SQD5" s="11"/>
      <c r="SQE5" s="11"/>
      <c r="SQF5" s="11"/>
      <c r="SQG5" s="11"/>
      <c r="SQH5" s="11"/>
      <c r="SQI5" s="11"/>
      <c r="SQJ5" s="11"/>
      <c r="SQK5" s="11"/>
      <c r="SQL5" s="11"/>
      <c r="SQM5" s="11"/>
      <c r="SQN5" s="11"/>
      <c r="SQO5" s="11"/>
      <c r="SQP5" s="11"/>
      <c r="SQQ5" s="11"/>
      <c r="SQR5" s="11"/>
      <c r="SQS5" s="11"/>
      <c r="SQT5" s="11"/>
      <c r="SQU5" s="11"/>
      <c r="SQV5" s="11"/>
      <c r="SQW5" s="11"/>
      <c r="SQX5" s="11"/>
      <c r="SQY5" s="11"/>
      <c r="SQZ5" s="11"/>
      <c r="SRA5" s="11"/>
      <c r="SRB5" s="11"/>
      <c r="SRC5" s="11"/>
      <c r="SRD5" s="11"/>
      <c r="SRE5" s="11"/>
      <c r="SRF5" s="11"/>
      <c r="SRG5" s="11"/>
      <c r="SRI5" s="6"/>
      <c r="SRL5" s="11"/>
      <c r="SRM5" s="11"/>
      <c r="SRN5" s="11"/>
      <c r="SRO5" s="11"/>
      <c r="SRP5" s="11"/>
      <c r="SRQ5" s="11"/>
      <c r="SRR5" s="11"/>
      <c r="SRS5" s="11"/>
      <c r="SRT5" s="11"/>
      <c r="SRU5" s="11"/>
      <c r="SRV5" s="11"/>
      <c r="SRW5" s="11"/>
      <c r="SRX5" s="11"/>
      <c r="SRY5" s="11"/>
      <c r="SRZ5" s="11"/>
      <c r="SSA5" s="11"/>
      <c r="SSB5" s="11"/>
      <c r="SSC5" s="11"/>
      <c r="SSD5" s="11"/>
      <c r="SSE5" s="11"/>
      <c r="SSF5" s="11"/>
      <c r="SSG5" s="11"/>
      <c r="SSH5" s="11"/>
      <c r="SSI5" s="11"/>
      <c r="SSJ5" s="11"/>
      <c r="SSK5" s="11"/>
      <c r="SSL5" s="11"/>
      <c r="SSM5" s="11"/>
      <c r="SSN5" s="11"/>
      <c r="SSO5" s="11"/>
      <c r="SSP5" s="11"/>
      <c r="SSQ5" s="11"/>
      <c r="SSR5" s="11"/>
      <c r="SSS5" s="11"/>
      <c r="SST5" s="11"/>
      <c r="SSU5" s="11"/>
      <c r="SSW5" s="6"/>
      <c r="SSZ5" s="11"/>
      <c r="STA5" s="11"/>
      <c r="STB5" s="11"/>
      <c r="STC5" s="11"/>
      <c r="STD5" s="11"/>
      <c r="STE5" s="11"/>
      <c r="STF5" s="11"/>
      <c r="STG5" s="11"/>
      <c r="STH5" s="11"/>
      <c r="STI5" s="11"/>
      <c r="STJ5" s="11"/>
      <c r="STK5" s="11"/>
      <c r="STL5" s="11"/>
      <c r="STM5" s="11"/>
      <c r="STN5" s="11"/>
      <c r="STO5" s="11"/>
      <c r="STP5" s="11"/>
      <c r="STQ5" s="11"/>
      <c r="STR5" s="11"/>
      <c r="STS5" s="11"/>
      <c r="STT5" s="11"/>
      <c r="STU5" s="11"/>
      <c r="STV5" s="11"/>
      <c r="STW5" s="11"/>
      <c r="STX5" s="11"/>
      <c r="STY5" s="11"/>
      <c r="STZ5" s="11"/>
      <c r="SUA5" s="11"/>
      <c r="SUB5" s="11"/>
      <c r="SUC5" s="11"/>
      <c r="SUD5" s="11"/>
      <c r="SUE5" s="11"/>
      <c r="SUF5" s="11"/>
      <c r="SUG5" s="11"/>
      <c r="SUH5" s="11"/>
      <c r="SUI5" s="11"/>
      <c r="SUK5" s="6"/>
      <c r="SUN5" s="11"/>
      <c r="SUO5" s="11"/>
      <c r="SUP5" s="11"/>
      <c r="SUQ5" s="11"/>
      <c r="SUR5" s="11"/>
      <c r="SUS5" s="11"/>
      <c r="SUT5" s="11"/>
      <c r="SUU5" s="11"/>
      <c r="SUV5" s="11"/>
      <c r="SUW5" s="11"/>
      <c r="SUX5" s="11"/>
      <c r="SUY5" s="11"/>
      <c r="SUZ5" s="11"/>
      <c r="SVA5" s="11"/>
      <c r="SVB5" s="11"/>
      <c r="SVC5" s="11"/>
      <c r="SVD5" s="11"/>
      <c r="SVE5" s="11"/>
      <c r="SVF5" s="11"/>
      <c r="SVG5" s="11"/>
      <c r="SVH5" s="11"/>
      <c r="SVI5" s="11"/>
      <c r="SVJ5" s="11"/>
      <c r="SVK5" s="11"/>
      <c r="SVL5" s="11"/>
      <c r="SVM5" s="11"/>
      <c r="SVN5" s="11"/>
      <c r="SVO5" s="11"/>
      <c r="SVP5" s="11"/>
      <c r="SVQ5" s="11"/>
      <c r="SVR5" s="11"/>
      <c r="SVS5" s="11"/>
      <c r="SVT5" s="11"/>
      <c r="SVU5" s="11"/>
      <c r="SVV5" s="11"/>
      <c r="SVW5" s="11"/>
      <c r="SVY5" s="6"/>
      <c r="SWB5" s="11"/>
      <c r="SWC5" s="11"/>
      <c r="SWD5" s="11"/>
      <c r="SWE5" s="11"/>
      <c r="SWF5" s="11"/>
      <c r="SWG5" s="11"/>
      <c r="SWH5" s="11"/>
      <c r="SWI5" s="11"/>
      <c r="SWJ5" s="11"/>
      <c r="SWK5" s="11"/>
      <c r="SWL5" s="11"/>
      <c r="SWM5" s="11"/>
      <c r="SWN5" s="11"/>
      <c r="SWO5" s="11"/>
      <c r="SWP5" s="11"/>
      <c r="SWQ5" s="11"/>
      <c r="SWR5" s="11"/>
      <c r="SWS5" s="11"/>
      <c r="SWT5" s="11"/>
      <c r="SWU5" s="11"/>
      <c r="SWV5" s="11"/>
      <c r="SWW5" s="11"/>
      <c r="SWX5" s="11"/>
      <c r="SWY5" s="11"/>
      <c r="SWZ5" s="11"/>
      <c r="SXA5" s="11"/>
      <c r="SXB5" s="11"/>
      <c r="SXC5" s="11"/>
      <c r="SXD5" s="11"/>
      <c r="SXE5" s="11"/>
      <c r="SXF5" s="11"/>
      <c r="SXG5" s="11"/>
      <c r="SXH5" s="11"/>
      <c r="SXI5" s="11"/>
      <c r="SXJ5" s="11"/>
      <c r="SXK5" s="11"/>
      <c r="SXM5" s="6"/>
      <c r="SXP5" s="11"/>
      <c r="SXQ5" s="11"/>
      <c r="SXR5" s="11"/>
      <c r="SXS5" s="11"/>
      <c r="SXT5" s="11"/>
      <c r="SXU5" s="11"/>
      <c r="SXV5" s="11"/>
      <c r="SXW5" s="11"/>
      <c r="SXX5" s="11"/>
      <c r="SXY5" s="11"/>
      <c r="SXZ5" s="11"/>
      <c r="SYA5" s="11"/>
      <c r="SYB5" s="11"/>
      <c r="SYC5" s="11"/>
      <c r="SYD5" s="11"/>
      <c r="SYE5" s="11"/>
      <c r="SYF5" s="11"/>
      <c r="SYG5" s="11"/>
      <c r="SYH5" s="11"/>
      <c r="SYI5" s="11"/>
      <c r="SYJ5" s="11"/>
      <c r="SYK5" s="11"/>
      <c r="SYL5" s="11"/>
      <c r="SYM5" s="11"/>
      <c r="SYN5" s="11"/>
      <c r="SYO5" s="11"/>
      <c r="SYP5" s="11"/>
      <c r="SYQ5" s="11"/>
      <c r="SYR5" s="11"/>
      <c r="SYS5" s="11"/>
      <c r="SYT5" s="11"/>
      <c r="SYU5" s="11"/>
      <c r="SYV5" s="11"/>
      <c r="SYW5" s="11"/>
      <c r="SYX5" s="11"/>
      <c r="SYY5" s="11"/>
      <c r="SZA5" s="6"/>
      <c r="SZD5" s="11"/>
      <c r="SZE5" s="11"/>
      <c r="SZF5" s="11"/>
      <c r="SZG5" s="11"/>
      <c r="SZH5" s="11"/>
      <c r="SZI5" s="11"/>
      <c r="SZJ5" s="11"/>
      <c r="SZK5" s="11"/>
      <c r="SZL5" s="11"/>
      <c r="SZM5" s="11"/>
      <c r="SZN5" s="11"/>
      <c r="SZO5" s="11"/>
      <c r="SZP5" s="11"/>
      <c r="SZQ5" s="11"/>
      <c r="SZR5" s="11"/>
      <c r="SZS5" s="11"/>
      <c r="SZT5" s="11"/>
      <c r="SZU5" s="11"/>
      <c r="SZV5" s="11"/>
      <c r="SZW5" s="11"/>
      <c r="SZX5" s="11"/>
      <c r="SZY5" s="11"/>
      <c r="SZZ5" s="11"/>
      <c r="TAA5" s="11"/>
      <c r="TAB5" s="11"/>
      <c r="TAC5" s="11"/>
      <c r="TAD5" s="11"/>
      <c r="TAE5" s="11"/>
      <c r="TAF5" s="11"/>
      <c r="TAG5" s="11"/>
      <c r="TAH5" s="11"/>
      <c r="TAI5" s="11"/>
      <c r="TAJ5" s="11"/>
      <c r="TAK5" s="11"/>
      <c r="TAL5" s="11"/>
      <c r="TAM5" s="11"/>
      <c r="TAO5" s="6"/>
      <c r="TAR5" s="11"/>
      <c r="TAS5" s="11"/>
      <c r="TAT5" s="11"/>
      <c r="TAU5" s="11"/>
      <c r="TAV5" s="11"/>
      <c r="TAW5" s="11"/>
      <c r="TAX5" s="11"/>
      <c r="TAY5" s="11"/>
      <c r="TAZ5" s="11"/>
      <c r="TBA5" s="11"/>
      <c r="TBB5" s="11"/>
      <c r="TBC5" s="11"/>
      <c r="TBD5" s="11"/>
      <c r="TBE5" s="11"/>
      <c r="TBF5" s="11"/>
      <c r="TBG5" s="11"/>
      <c r="TBH5" s="11"/>
      <c r="TBI5" s="11"/>
      <c r="TBJ5" s="11"/>
      <c r="TBK5" s="11"/>
      <c r="TBL5" s="11"/>
      <c r="TBM5" s="11"/>
      <c r="TBN5" s="11"/>
      <c r="TBO5" s="11"/>
      <c r="TBP5" s="11"/>
      <c r="TBQ5" s="11"/>
      <c r="TBR5" s="11"/>
      <c r="TBS5" s="11"/>
      <c r="TBT5" s="11"/>
      <c r="TBU5" s="11"/>
      <c r="TBV5" s="11"/>
      <c r="TBW5" s="11"/>
      <c r="TBX5" s="11"/>
      <c r="TBY5" s="11"/>
      <c r="TBZ5" s="11"/>
      <c r="TCA5" s="11"/>
      <c r="TCC5" s="6"/>
      <c r="TCF5" s="11"/>
      <c r="TCG5" s="11"/>
      <c r="TCH5" s="11"/>
      <c r="TCI5" s="11"/>
      <c r="TCJ5" s="11"/>
      <c r="TCK5" s="11"/>
      <c r="TCL5" s="11"/>
      <c r="TCM5" s="11"/>
      <c r="TCN5" s="11"/>
      <c r="TCO5" s="11"/>
      <c r="TCP5" s="11"/>
      <c r="TCQ5" s="11"/>
      <c r="TCR5" s="11"/>
      <c r="TCS5" s="11"/>
      <c r="TCT5" s="11"/>
      <c r="TCU5" s="11"/>
      <c r="TCV5" s="11"/>
      <c r="TCW5" s="11"/>
      <c r="TCX5" s="11"/>
      <c r="TCY5" s="11"/>
      <c r="TCZ5" s="11"/>
      <c r="TDA5" s="11"/>
      <c r="TDB5" s="11"/>
      <c r="TDC5" s="11"/>
      <c r="TDD5" s="11"/>
      <c r="TDE5" s="11"/>
      <c r="TDF5" s="11"/>
      <c r="TDG5" s="11"/>
      <c r="TDH5" s="11"/>
      <c r="TDI5" s="11"/>
      <c r="TDJ5" s="11"/>
      <c r="TDK5" s="11"/>
      <c r="TDL5" s="11"/>
      <c r="TDM5" s="11"/>
      <c r="TDN5" s="11"/>
      <c r="TDO5" s="11"/>
      <c r="TDQ5" s="6"/>
      <c r="TDT5" s="11"/>
      <c r="TDU5" s="11"/>
      <c r="TDV5" s="11"/>
      <c r="TDW5" s="11"/>
      <c r="TDX5" s="11"/>
      <c r="TDY5" s="11"/>
      <c r="TDZ5" s="11"/>
      <c r="TEA5" s="11"/>
      <c r="TEB5" s="11"/>
      <c r="TEC5" s="11"/>
      <c r="TED5" s="11"/>
      <c r="TEE5" s="11"/>
      <c r="TEF5" s="11"/>
      <c r="TEG5" s="11"/>
      <c r="TEH5" s="11"/>
      <c r="TEI5" s="11"/>
      <c r="TEJ5" s="11"/>
      <c r="TEK5" s="11"/>
      <c r="TEL5" s="11"/>
      <c r="TEM5" s="11"/>
      <c r="TEN5" s="11"/>
      <c r="TEO5" s="11"/>
      <c r="TEP5" s="11"/>
      <c r="TEQ5" s="11"/>
      <c r="TER5" s="11"/>
      <c r="TES5" s="11"/>
      <c r="TET5" s="11"/>
      <c r="TEU5" s="11"/>
      <c r="TEV5" s="11"/>
      <c r="TEW5" s="11"/>
      <c r="TEX5" s="11"/>
      <c r="TEY5" s="11"/>
      <c r="TEZ5" s="11"/>
      <c r="TFA5" s="11"/>
      <c r="TFB5" s="11"/>
      <c r="TFC5" s="11"/>
      <c r="TFE5" s="6"/>
      <c r="TFH5" s="11"/>
      <c r="TFI5" s="11"/>
      <c r="TFJ5" s="11"/>
      <c r="TFK5" s="11"/>
      <c r="TFL5" s="11"/>
      <c r="TFM5" s="11"/>
      <c r="TFN5" s="11"/>
      <c r="TFO5" s="11"/>
      <c r="TFP5" s="11"/>
      <c r="TFQ5" s="11"/>
      <c r="TFR5" s="11"/>
      <c r="TFS5" s="11"/>
      <c r="TFT5" s="11"/>
      <c r="TFU5" s="11"/>
      <c r="TFV5" s="11"/>
      <c r="TFW5" s="11"/>
      <c r="TFX5" s="11"/>
      <c r="TFY5" s="11"/>
      <c r="TFZ5" s="11"/>
      <c r="TGA5" s="11"/>
      <c r="TGB5" s="11"/>
      <c r="TGC5" s="11"/>
      <c r="TGD5" s="11"/>
      <c r="TGE5" s="11"/>
      <c r="TGF5" s="11"/>
      <c r="TGG5" s="11"/>
      <c r="TGH5" s="11"/>
      <c r="TGI5" s="11"/>
      <c r="TGJ5" s="11"/>
      <c r="TGK5" s="11"/>
      <c r="TGL5" s="11"/>
      <c r="TGM5" s="11"/>
      <c r="TGN5" s="11"/>
      <c r="TGO5" s="11"/>
      <c r="TGP5" s="11"/>
      <c r="TGQ5" s="11"/>
      <c r="TGS5" s="6"/>
      <c r="TGV5" s="11"/>
      <c r="TGW5" s="11"/>
      <c r="TGX5" s="11"/>
      <c r="TGY5" s="11"/>
      <c r="TGZ5" s="11"/>
      <c r="THA5" s="11"/>
      <c r="THB5" s="11"/>
      <c r="THC5" s="11"/>
      <c r="THD5" s="11"/>
      <c r="THE5" s="11"/>
      <c r="THF5" s="11"/>
      <c r="THG5" s="11"/>
      <c r="THH5" s="11"/>
      <c r="THI5" s="11"/>
      <c r="THJ5" s="11"/>
      <c r="THK5" s="11"/>
      <c r="THL5" s="11"/>
      <c r="THM5" s="11"/>
      <c r="THN5" s="11"/>
      <c r="THO5" s="11"/>
      <c r="THP5" s="11"/>
      <c r="THQ5" s="11"/>
      <c r="THR5" s="11"/>
      <c r="THS5" s="11"/>
      <c r="THT5" s="11"/>
      <c r="THU5" s="11"/>
      <c r="THV5" s="11"/>
      <c r="THW5" s="11"/>
      <c r="THX5" s="11"/>
      <c r="THY5" s="11"/>
      <c r="THZ5" s="11"/>
      <c r="TIA5" s="11"/>
      <c r="TIB5" s="11"/>
      <c r="TIC5" s="11"/>
      <c r="TID5" s="11"/>
      <c r="TIE5" s="11"/>
      <c r="TIG5" s="6"/>
      <c r="TIJ5" s="11"/>
      <c r="TIK5" s="11"/>
      <c r="TIL5" s="11"/>
      <c r="TIM5" s="11"/>
      <c r="TIN5" s="11"/>
      <c r="TIO5" s="11"/>
      <c r="TIP5" s="11"/>
      <c r="TIQ5" s="11"/>
      <c r="TIR5" s="11"/>
      <c r="TIS5" s="11"/>
      <c r="TIT5" s="11"/>
      <c r="TIU5" s="11"/>
      <c r="TIV5" s="11"/>
      <c r="TIW5" s="11"/>
      <c r="TIX5" s="11"/>
      <c r="TIY5" s="11"/>
      <c r="TIZ5" s="11"/>
      <c r="TJA5" s="11"/>
      <c r="TJB5" s="11"/>
      <c r="TJC5" s="11"/>
      <c r="TJD5" s="11"/>
      <c r="TJE5" s="11"/>
      <c r="TJF5" s="11"/>
      <c r="TJG5" s="11"/>
      <c r="TJH5" s="11"/>
      <c r="TJI5" s="11"/>
      <c r="TJJ5" s="11"/>
      <c r="TJK5" s="11"/>
      <c r="TJL5" s="11"/>
      <c r="TJM5" s="11"/>
      <c r="TJN5" s="11"/>
      <c r="TJO5" s="11"/>
      <c r="TJP5" s="11"/>
      <c r="TJQ5" s="11"/>
      <c r="TJR5" s="11"/>
      <c r="TJS5" s="11"/>
      <c r="TJU5" s="6"/>
      <c r="TJX5" s="11"/>
      <c r="TJY5" s="11"/>
      <c r="TJZ5" s="11"/>
      <c r="TKA5" s="11"/>
      <c r="TKB5" s="11"/>
      <c r="TKC5" s="11"/>
      <c r="TKD5" s="11"/>
      <c r="TKE5" s="11"/>
      <c r="TKF5" s="11"/>
      <c r="TKG5" s="11"/>
      <c r="TKH5" s="11"/>
      <c r="TKI5" s="11"/>
      <c r="TKJ5" s="11"/>
      <c r="TKK5" s="11"/>
      <c r="TKL5" s="11"/>
      <c r="TKM5" s="11"/>
      <c r="TKN5" s="11"/>
      <c r="TKO5" s="11"/>
      <c r="TKP5" s="11"/>
      <c r="TKQ5" s="11"/>
      <c r="TKR5" s="11"/>
      <c r="TKS5" s="11"/>
      <c r="TKT5" s="11"/>
      <c r="TKU5" s="11"/>
      <c r="TKV5" s="11"/>
      <c r="TKW5" s="11"/>
      <c r="TKX5" s="11"/>
      <c r="TKY5" s="11"/>
      <c r="TKZ5" s="11"/>
      <c r="TLA5" s="11"/>
      <c r="TLB5" s="11"/>
      <c r="TLC5" s="11"/>
      <c r="TLD5" s="11"/>
      <c r="TLE5" s="11"/>
      <c r="TLF5" s="11"/>
      <c r="TLG5" s="11"/>
      <c r="TLI5" s="6"/>
      <c r="TLL5" s="11"/>
      <c r="TLM5" s="11"/>
      <c r="TLN5" s="11"/>
      <c r="TLO5" s="11"/>
      <c r="TLP5" s="11"/>
      <c r="TLQ5" s="11"/>
      <c r="TLR5" s="11"/>
      <c r="TLS5" s="11"/>
      <c r="TLT5" s="11"/>
      <c r="TLU5" s="11"/>
      <c r="TLV5" s="11"/>
      <c r="TLW5" s="11"/>
      <c r="TLX5" s="11"/>
      <c r="TLY5" s="11"/>
      <c r="TLZ5" s="11"/>
      <c r="TMA5" s="11"/>
      <c r="TMB5" s="11"/>
      <c r="TMC5" s="11"/>
      <c r="TMD5" s="11"/>
      <c r="TME5" s="11"/>
      <c r="TMF5" s="11"/>
      <c r="TMG5" s="11"/>
      <c r="TMH5" s="11"/>
      <c r="TMI5" s="11"/>
      <c r="TMJ5" s="11"/>
      <c r="TMK5" s="11"/>
      <c r="TML5" s="11"/>
      <c r="TMM5" s="11"/>
      <c r="TMN5" s="11"/>
      <c r="TMO5" s="11"/>
      <c r="TMP5" s="11"/>
      <c r="TMQ5" s="11"/>
      <c r="TMR5" s="11"/>
      <c r="TMS5" s="11"/>
      <c r="TMT5" s="11"/>
      <c r="TMU5" s="11"/>
      <c r="TMW5" s="6"/>
      <c r="TMZ5" s="11"/>
      <c r="TNA5" s="11"/>
      <c r="TNB5" s="11"/>
      <c r="TNC5" s="11"/>
      <c r="TND5" s="11"/>
      <c r="TNE5" s="11"/>
      <c r="TNF5" s="11"/>
      <c r="TNG5" s="11"/>
      <c r="TNH5" s="11"/>
      <c r="TNI5" s="11"/>
      <c r="TNJ5" s="11"/>
      <c r="TNK5" s="11"/>
      <c r="TNL5" s="11"/>
      <c r="TNM5" s="11"/>
      <c r="TNN5" s="11"/>
      <c r="TNO5" s="11"/>
      <c r="TNP5" s="11"/>
      <c r="TNQ5" s="11"/>
      <c r="TNR5" s="11"/>
      <c r="TNS5" s="11"/>
      <c r="TNT5" s="11"/>
      <c r="TNU5" s="11"/>
      <c r="TNV5" s="11"/>
      <c r="TNW5" s="11"/>
      <c r="TNX5" s="11"/>
      <c r="TNY5" s="11"/>
      <c r="TNZ5" s="11"/>
      <c r="TOA5" s="11"/>
      <c r="TOB5" s="11"/>
      <c r="TOC5" s="11"/>
      <c r="TOD5" s="11"/>
      <c r="TOE5" s="11"/>
      <c r="TOF5" s="11"/>
      <c r="TOG5" s="11"/>
      <c r="TOH5" s="11"/>
      <c r="TOI5" s="11"/>
      <c r="TOK5" s="6"/>
      <c r="TON5" s="11"/>
      <c r="TOO5" s="11"/>
      <c r="TOP5" s="11"/>
      <c r="TOQ5" s="11"/>
      <c r="TOR5" s="11"/>
      <c r="TOS5" s="11"/>
      <c r="TOT5" s="11"/>
      <c r="TOU5" s="11"/>
      <c r="TOV5" s="11"/>
      <c r="TOW5" s="11"/>
      <c r="TOX5" s="11"/>
      <c r="TOY5" s="11"/>
      <c r="TOZ5" s="11"/>
      <c r="TPA5" s="11"/>
      <c r="TPB5" s="11"/>
      <c r="TPC5" s="11"/>
      <c r="TPD5" s="11"/>
      <c r="TPE5" s="11"/>
      <c r="TPF5" s="11"/>
      <c r="TPG5" s="11"/>
      <c r="TPH5" s="11"/>
      <c r="TPI5" s="11"/>
      <c r="TPJ5" s="11"/>
      <c r="TPK5" s="11"/>
      <c r="TPL5" s="11"/>
      <c r="TPM5" s="11"/>
      <c r="TPN5" s="11"/>
      <c r="TPO5" s="11"/>
      <c r="TPP5" s="11"/>
      <c r="TPQ5" s="11"/>
      <c r="TPR5" s="11"/>
      <c r="TPS5" s="11"/>
      <c r="TPT5" s="11"/>
      <c r="TPU5" s="11"/>
      <c r="TPV5" s="11"/>
      <c r="TPW5" s="11"/>
      <c r="TPY5" s="6"/>
      <c r="TQB5" s="11"/>
      <c r="TQC5" s="11"/>
      <c r="TQD5" s="11"/>
      <c r="TQE5" s="11"/>
      <c r="TQF5" s="11"/>
      <c r="TQG5" s="11"/>
      <c r="TQH5" s="11"/>
      <c r="TQI5" s="11"/>
      <c r="TQJ5" s="11"/>
      <c r="TQK5" s="11"/>
      <c r="TQL5" s="11"/>
      <c r="TQM5" s="11"/>
      <c r="TQN5" s="11"/>
      <c r="TQO5" s="11"/>
      <c r="TQP5" s="11"/>
      <c r="TQQ5" s="11"/>
      <c r="TQR5" s="11"/>
      <c r="TQS5" s="11"/>
      <c r="TQT5" s="11"/>
      <c r="TQU5" s="11"/>
      <c r="TQV5" s="11"/>
      <c r="TQW5" s="11"/>
      <c r="TQX5" s="11"/>
      <c r="TQY5" s="11"/>
      <c r="TQZ5" s="11"/>
      <c r="TRA5" s="11"/>
      <c r="TRB5" s="11"/>
      <c r="TRC5" s="11"/>
      <c r="TRD5" s="11"/>
      <c r="TRE5" s="11"/>
      <c r="TRF5" s="11"/>
      <c r="TRG5" s="11"/>
      <c r="TRH5" s="11"/>
      <c r="TRI5" s="11"/>
      <c r="TRJ5" s="11"/>
      <c r="TRK5" s="11"/>
      <c r="TRM5" s="6"/>
      <c r="TRP5" s="11"/>
      <c r="TRQ5" s="11"/>
      <c r="TRR5" s="11"/>
      <c r="TRS5" s="11"/>
      <c r="TRT5" s="11"/>
      <c r="TRU5" s="11"/>
      <c r="TRV5" s="11"/>
      <c r="TRW5" s="11"/>
      <c r="TRX5" s="11"/>
      <c r="TRY5" s="11"/>
      <c r="TRZ5" s="11"/>
      <c r="TSA5" s="11"/>
      <c r="TSB5" s="11"/>
      <c r="TSC5" s="11"/>
      <c r="TSD5" s="11"/>
      <c r="TSE5" s="11"/>
      <c r="TSF5" s="11"/>
      <c r="TSG5" s="11"/>
      <c r="TSH5" s="11"/>
      <c r="TSI5" s="11"/>
      <c r="TSJ5" s="11"/>
      <c r="TSK5" s="11"/>
      <c r="TSL5" s="11"/>
      <c r="TSM5" s="11"/>
      <c r="TSN5" s="11"/>
      <c r="TSO5" s="11"/>
      <c r="TSP5" s="11"/>
      <c r="TSQ5" s="11"/>
      <c r="TSR5" s="11"/>
      <c r="TSS5" s="11"/>
      <c r="TST5" s="11"/>
      <c r="TSU5" s="11"/>
      <c r="TSV5" s="11"/>
      <c r="TSW5" s="11"/>
      <c r="TSX5" s="11"/>
      <c r="TSY5" s="11"/>
      <c r="TTA5" s="6"/>
      <c r="TTD5" s="11"/>
      <c r="TTE5" s="11"/>
      <c r="TTF5" s="11"/>
      <c r="TTG5" s="11"/>
      <c r="TTH5" s="11"/>
      <c r="TTI5" s="11"/>
      <c r="TTJ5" s="11"/>
      <c r="TTK5" s="11"/>
      <c r="TTL5" s="11"/>
      <c r="TTM5" s="11"/>
      <c r="TTN5" s="11"/>
      <c r="TTO5" s="11"/>
      <c r="TTP5" s="11"/>
      <c r="TTQ5" s="11"/>
      <c r="TTR5" s="11"/>
      <c r="TTS5" s="11"/>
      <c r="TTT5" s="11"/>
      <c r="TTU5" s="11"/>
      <c r="TTV5" s="11"/>
      <c r="TTW5" s="11"/>
      <c r="TTX5" s="11"/>
      <c r="TTY5" s="11"/>
      <c r="TTZ5" s="11"/>
      <c r="TUA5" s="11"/>
      <c r="TUB5" s="11"/>
      <c r="TUC5" s="11"/>
      <c r="TUD5" s="11"/>
      <c r="TUE5" s="11"/>
      <c r="TUF5" s="11"/>
      <c r="TUG5" s="11"/>
      <c r="TUH5" s="11"/>
      <c r="TUI5" s="11"/>
      <c r="TUJ5" s="11"/>
      <c r="TUK5" s="11"/>
      <c r="TUL5" s="11"/>
      <c r="TUM5" s="11"/>
      <c r="TUO5" s="6"/>
      <c r="TUR5" s="11"/>
      <c r="TUS5" s="11"/>
      <c r="TUT5" s="11"/>
      <c r="TUU5" s="11"/>
      <c r="TUV5" s="11"/>
      <c r="TUW5" s="11"/>
      <c r="TUX5" s="11"/>
      <c r="TUY5" s="11"/>
      <c r="TUZ5" s="11"/>
      <c r="TVA5" s="11"/>
      <c r="TVB5" s="11"/>
      <c r="TVC5" s="11"/>
      <c r="TVD5" s="11"/>
      <c r="TVE5" s="11"/>
      <c r="TVF5" s="11"/>
      <c r="TVG5" s="11"/>
      <c r="TVH5" s="11"/>
      <c r="TVI5" s="11"/>
      <c r="TVJ5" s="11"/>
      <c r="TVK5" s="11"/>
      <c r="TVL5" s="11"/>
      <c r="TVM5" s="11"/>
      <c r="TVN5" s="11"/>
      <c r="TVO5" s="11"/>
      <c r="TVP5" s="11"/>
      <c r="TVQ5" s="11"/>
      <c r="TVR5" s="11"/>
      <c r="TVS5" s="11"/>
      <c r="TVT5" s="11"/>
      <c r="TVU5" s="11"/>
      <c r="TVV5" s="11"/>
      <c r="TVW5" s="11"/>
      <c r="TVX5" s="11"/>
      <c r="TVY5" s="11"/>
      <c r="TVZ5" s="11"/>
      <c r="TWA5" s="11"/>
      <c r="TWC5" s="6"/>
      <c r="TWF5" s="11"/>
      <c r="TWG5" s="11"/>
      <c r="TWH5" s="11"/>
      <c r="TWI5" s="11"/>
      <c r="TWJ5" s="11"/>
      <c r="TWK5" s="11"/>
      <c r="TWL5" s="11"/>
      <c r="TWM5" s="11"/>
      <c r="TWN5" s="11"/>
      <c r="TWO5" s="11"/>
      <c r="TWP5" s="11"/>
      <c r="TWQ5" s="11"/>
      <c r="TWR5" s="11"/>
      <c r="TWS5" s="11"/>
      <c r="TWT5" s="11"/>
      <c r="TWU5" s="11"/>
      <c r="TWV5" s="11"/>
      <c r="TWW5" s="11"/>
      <c r="TWX5" s="11"/>
      <c r="TWY5" s="11"/>
      <c r="TWZ5" s="11"/>
      <c r="TXA5" s="11"/>
      <c r="TXB5" s="11"/>
      <c r="TXC5" s="11"/>
      <c r="TXD5" s="11"/>
      <c r="TXE5" s="11"/>
      <c r="TXF5" s="11"/>
      <c r="TXG5" s="11"/>
      <c r="TXH5" s="11"/>
      <c r="TXI5" s="11"/>
      <c r="TXJ5" s="11"/>
      <c r="TXK5" s="11"/>
      <c r="TXL5" s="11"/>
      <c r="TXM5" s="11"/>
      <c r="TXN5" s="11"/>
      <c r="TXO5" s="11"/>
      <c r="TXQ5" s="6"/>
      <c r="TXT5" s="11"/>
      <c r="TXU5" s="11"/>
      <c r="TXV5" s="11"/>
      <c r="TXW5" s="11"/>
      <c r="TXX5" s="11"/>
      <c r="TXY5" s="11"/>
      <c r="TXZ5" s="11"/>
      <c r="TYA5" s="11"/>
      <c r="TYB5" s="11"/>
      <c r="TYC5" s="11"/>
      <c r="TYD5" s="11"/>
      <c r="TYE5" s="11"/>
      <c r="TYF5" s="11"/>
      <c r="TYG5" s="11"/>
      <c r="TYH5" s="11"/>
      <c r="TYI5" s="11"/>
      <c r="TYJ5" s="11"/>
      <c r="TYK5" s="11"/>
      <c r="TYL5" s="11"/>
      <c r="TYM5" s="11"/>
      <c r="TYN5" s="11"/>
      <c r="TYO5" s="11"/>
      <c r="TYP5" s="11"/>
      <c r="TYQ5" s="11"/>
      <c r="TYR5" s="11"/>
      <c r="TYS5" s="11"/>
      <c r="TYT5" s="11"/>
      <c r="TYU5" s="11"/>
      <c r="TYV5" s="11"/>
      <c r="TYW5" s="11"/>
      <c r="TYX5" s="11"/>
      <c r="TYY5" s="11"/>
      <c r="TYZ5" s="11"/>
      <c r="TZA5" s="11"/>
      <c r="TZB5" s="11"/>
      <c r="TZC5" s="11"/>
      <c r="TZE5" s="6"/>
      <c r="TZH5" s="11"/>
      <c r="TZI5" s="11"/>
      <c r="TZJ5" s="11"/>
      <c r="TZK5" s="11"/>
      <c r="TZL5" s="11"/>
      <c r="TZM5" s="11"/>
      <c r="TZN5" s="11"/>
      <c r="TZO5" s="11"/>
      <c r="TZP5" s="11"/>
      <c r="TZQ5" s="11"/>
      <c r="TZR5" s="11"/>
      <c r="TZS5" s="11"/>
      <c r="TZT5" s="11"/>
      <c r="TZU5" s="11"/>
      <c r="TZV5" s="11"/>
      <c r="TZW5" s="11"/>
      <c r="TZX5" s="11"/>
      <c r="TZY5" s="11"/>
      <c r="TZZ5" s="11"/>
      <c r="UAA5" s="11"/>
      <c r="UAB5" s="11"/>
      <c r="UAC5" s="11"/>
      <c r="UAD5" s="11"/>
      <c r="UAE5" s="11"/>
      <c r="UAF5" s="11"/>
      <c r="UAG5" s="11"/>
      <c r="UAH5" s="11"/>
      <c r="UAI5" s="11"/>
      <c r="UAJ5" s="11"/>
      <c r="UAK5" s="11"/>
      <c r="UAL5" s="11"/>
      <c r="UAM5" s="11"/>
      <c r="UAN5" s="11"/>
      <c r="UAO5" s="11"/>
      <c r="UAP5" s="11"/>
      <c r="UAQ5" s="11"/>
      <c r="UAS5" s="6"/>
      <c r="UAV5" s="11"/>
      <c r="UAW5" s="11"/>
      <c r="UAX5" s="11"/>
      <c r="UAY5" s="11"/>
      <c r="UAZ5" s="11"/>
      <c r="UBA5" s="11"/>
      <c r="UBB5" s="11"/>
      <c r="UBC5" s="11"/>
      <c r="UBD5" s="11"/>
      <c r="UBE5" s="11"/>
      <c r="UBF5" s="11"/>
      <c r="UBG5" s="11"/>
      <c r="UBH5" s="11"/>
      <c r="UBI5" s="11"/>
      <c r="UBJ5" s="11"/>
      <c r="UBK5" s="11"/>
      <c r="UBL5" s="11"/>
      <c r="UBM5" s="11"/>
      <c r="UBN5" s="11"/>
      <c r="UBO5" s="11"/>
      <c r="UBP5" s="11"/>
      <c r="UBQ5" s="11"/>
      <c r="UBR5" s="11"/>
      <c r="UBS5" s="11"/>
      <c r="UBT5" s="11"/>
      <c r="UBU5" s="11"/>
      <c r="UBV5" s="11"/>
      <c r="UBW5" s="11"/>
      <c r="UBX5" s="11"/>
      <c r="UBY5" s="11"/>
      <c r="UBZ5" s="11"/>
      <c r="UCA5" s="11"/>
      <c r="UCB5" s="11"/>
      <c r="UCC5" s="11"/>
      <c r="UCD5" s="11"/>
      <c r="UCE5" s="11"/>
      <c r="UCG5" s="6"/>
      <c r="UCJ5" s="11"/>
      <c r="UCK5" s="11"/>
      <c r="UCL5" s="11"/>
      <c r="UCM5" s="11"/>
      <c r="UCN5" s="11"/>
      <c r="UCO5" s="11"/>
      <c r="UCP5" s="11"/>
      <c r="UCQ5" s="11"/>
      <c r="UCR5" s="11"/>
      <c r="UCS5" s="11"/>
      <c r="UCT5" s="11"/>
      <c r="UCU5" s="11"/>
      <c r="UCV5" s="11"/>
      <c r="UCW5" s="11"/>
      <c r="UCX5" s="11"/>
      <c r="UCY5" s="11"/>
      <c r="UCZ5" s="11"/>
      <c r="UDA5" s="11"/>
      <c r="UDB5" s="11"/>
      <c r="UDC5" s="11"/>
      <c r="UDD5" s="11"/>
      <c r="UDE5" s="11"/>
      <c r="UDF5" s="11"/>
      <c r="UDG5" s="11"/>
      <c r="UDH5" s="11"/>
      <c r="UDI5" s="11"/>
      <c r="UDJ5" s="11"/>
      <c r="UDK5" s="11"/>
      <c r="UDL5" s="11"/>
      <c r="UDM5" s="11"/>
      <c r="UDN5" s="11"/>
      <c r="UDO5" s="11"/>
      <c r="UDP5" s="11"/>
      <c r="UDQ5" s="11"/>
      <c r="UDR5" s="11"/>
      <c r="UDS5" s="11"/>
      <c r="UDU5" s="6"/>
      <c r="UDX5" s="11"/>
      <c r="UDY5" s="11"/>
      <c r="UDZ5" s="11"/>
      <c r="UEA5" s="11"/>
      <c r="UEB5" s="11"/>
      <c r="UEC5" s="11"/>
      <c r="UED5" s="11"/>
      <c r="UEE5" s="11"/>
      <c r="UEF5" s="11"/>
      <c r="UEG5" s="11"/>
      <c r="UEH5" s="11"/>
      <c r="UEI5" s="11"/>
      <c r="UEJ5" s="11"/>
      <c r="UEK5" s="11"/>
      <c r="UEL5" s="11"/>
      <c r="UEM5" s="11"/>
      <c r="UEN5" s="11"/>
      <c r="UEO5" s="11"/>
      <c r="UEP5" s="11"/>
      <c r="UEQ5" s="11"/>
      <c r="UER5" s="11"/>
      <c r="UES5" s="11"/>
      <c r="UET5" s="11"/>
      <c r="UEU5" s="11"/>
      <c r="UEV5" s="11"/>
      <c r="UEW5" s="11"/>
      <c r="UEX5" s="11"/>
      <c r="UEY5" s="11"/>
      <c r="UEZ5" s="11"/>
      <c r="UFA5" s="11"/>
      <c r="UFB5" s="11"/>
      <c r="UFC5" s="11"/>
      <c r="UFD5" s="11"/>
      <c r="UFE5" s="11"/>
      <c r="UFF5" s="11"/>
      <c r="UFG5" s="11"/>
      <c r="UFI5" s="6"/>
      <c r="UFL5" s="11"/>
      <c r="UFM5" s="11"/>
      <c r="UFN5" s="11"/>
      <c r="UFO5" s="11"/>
      <c r="UFP5" s="11"/>
      <c r="UFQ5" s="11"/>
      <c r="UFR5" s="11"/>
      <c r="UFS5" s="11"/>
      <c r="UFT5" s="11"/>
      <c r="UFU5" s="11"/>
      <c r="UFV5" s="11"/>
      <c r="UFW5" s="11"/>
      <c r="UFX5" s="11"/>
      <c r="UFY5" s="11"/>
      <c r="UFZ5" s="11"/>
      <c r="UGA5" s="11"/>
      <c r="UGB5" s="11"/>
      <c r="UGC5" s="11"/>
      <c r="UGD5" s="11"/>
      <c r="UGE5" s="11"/>
      <c r="UGF5" s="11"/>
      <c r="UGG5" s="11"/>
      <c r="UGH5" s="11"/>
      <c r="UGI5" s="11"/>
      <c r="UGJ5" s="11"/>
      <c r="UGK5" s="11"/>
      <c r="UGL5" s="11"/>
      <c r="UGM5" s="11"/>
      <c r="UGN5" s="11"/>
      <c r="UGO5" s="11"/>
      <c r="UGP5" s="11"/>
      <c r="UGQ5" s="11"/>
      <c r="UGR5" s="11"/>
      <c r="UGS5" s="11"/>
      <c r="UGT5" s="11"/>
      <c r="UGU5" s="11"/>
      <c r="UGW5" s="6"/>
      <c r="UGZ5" s="11"/>
      <c r="UHA5" s="11"/>
      <c r="UHB5" s="11"/>
      <c r="UHC5" s="11"/>
      <c r="UHD5" s="11"/>
      <c r="UHE5" s="11"/>
      <c r="UHF5" s="11"/>
      <c r="UHG5" s="11"/>
      <c r="UHH5" s="11"/>
      <c r="UHI5" s="11"/>
      <c r="UHJ5" s="11"/>
      <c r="UHK5" s="11"/>
      <c r="UHL5" s="11"/>
      <c r="UHM5" s="11"/>
      <c r="UHN5" s="11"/>
      <c r="UHO5" s="11"/>
      <c r="UHP5" s="11"/>
      <c r="UHQ5" s="11"/>
      <c r="UHR5" s="11"/>
      <c r="UHS5" s="11"/>
      <c r="UHT5" s="11"/>
      <c r="UHU5" s="11"/>
      <c r="UHV5" s="11"/>
      <c r="UHW5" s="11"/>
      <c r="UHX5" s="11"/>
      <c r="UHY5" s="11"/>
      <c r="UHZ5" s="11"/>
      <c r="UIA5" s="11"/>
      <c r="UIB5" s="11"/>
      <c r="UIC5" s="11"/>
      <c r="UID5" s="11"/>
      <c r="UIE5" s="11"/>
      <c r="UIF5" s="11"/>
      <c r="UIG5" s="11"/>
      <c r="UIH5" s="11"/>
      <c r="UII5" s="11"/>
      <c r="UIK5" s="6"/>
      <c r="UIN5" s="11"/>
      <c r="UIO5" s="11"/>
      <c r="UIP5" s="11"/>
      <c r="UIQ5" s="11"/>
      <c r="UIR5" s="11"/>
      <c r="UIS5" s="11"/>
      <c r="UIT5" s="11"/>
      <c r="UIU5" s="11"/>
      <c r="UIV5" s="11"/>
      <c r="UIW5" s="11"/>
      <c r="UIX5" s="11"/>
      <c r="UIY5" s="11"/>
      <c r="UIZ5" s="11"/>
      <c r="UJA5" s="11"/>
      <c r="UJB5" s="11"/>
      <c r="UJC5" s="11"/>
      <c r="UJD5" s="11"/>
      <c r="UJE5" s="11"/>
      <c r="UJF5" s="11"/>
      <c r="UJG5" s="11"/>
      <c r="UJH5" s="11"/>
      <c r="UJI5" s="11"/>
      <c r="UJJ5" s="11"/>
      <c r="UJK5" s="11"/>
      <c r="UJL5" s="11"/>
      <c r="UJM5" s="11"/>
      <c r="UJN5" s="11"/>
      <c r="UJO5" s="11"/>
      <c r="UJP5" s="11"/>
      <c r="UJQ5" s="11"/>
      <c r="UJR5" s="11"/>
      <c r="UJS5" s="11"/>
      <c r="UJT5" s="11"/>
      <c r="UJU5" s="11"/>
      <c r="UJV5" s="11"/>
      <c r="UJW5" s="11"/>
      <c r="UJY5" s="6"/>
      <c r="UKB5" s="11"/>
      <c r="UKC5" s="11"/>
      <c r="UKD5" s="11"/>
      <c r="UKE5" s="11"/>
      <c r="UKF5" s="11"/>
      <c r="UKG5" s="11"/>
      <c r="UKH5" s="11"/>
      <c r="UKI5" s="11"/>
      <c r="UKJ5" s="11"/>
      <c r="UKK5" s="11"/>
      <c r="UKL5" s="11"/>
      <c r="UKM5" s="11"/>
      <c r="UKN5" s="11"/>
      <c r="UKO5" s="11"/>
      <c r="UKP5" s="11"/>
      <c r="UKQ5" s="11"/>
      <c r="UKR5" s="11"/>
      <c r="UKS5" s="11"/>
      <c r="UKT5" s="11"/>
      <c r="UKU5" s="11"/>
      <c r="UKV5" s="11"/>
      <c r="UKW5" s="11"/>
      <c r="UKX5" s="11"/>
      <c r="UKY5" s="11"/>
      <c r="UKZ5" s="11"/>
      <c r="ULA5" s="11"/>
      <c r="ULB5" s="11"/>
      <c r="ULC5" s="11"/>
      <c r="ULD5" s="11"/>
      <c r="ULE5" s="11"/>
      <c r="ULF5" s="11"/>
      <c r="ULG5" s="11"/>
      <c r="ULH5" s="11"/>
      <c r="ULI5" s="11"/>
      <c r="ULJ5" s="11"/>
      <c r="ULK5" s="11"/>
      <c r="ULM5" s="6"/>
      <c r="ULP5" s="11"/>
      <c r="ULQ5" s="11"/>
      <c r="ULR5" s="11"/>
      <c r="ULS5" s="11"/>
      <c r="ULT5" s="11"/>
      <c r="ULU5" s="11"/>
      <c r="ULV5" s="11"/>
      <c r="ULW5" s="11"/>
      <c r="ULX5" s="11"/>
      <c r="ULY5" s="11"/>
      <c r="ULZ5" s="11"/>
      <c r="UMA5" s="11"/>
      <c r="UMB5" s="11"/>
      <c r="UMC5" s="11"/>
      <c r="UMD5" s="11"/>
      <c r="UME5" s="11"/>
      <c r="UMF5" s="11"/>
      <c r="UMG5" s="11"/>
      <c r="UMH5" s="11"/>
      <c r="UMI5" s="11"/>
      <c r="UMJ5" s="11"/>
      <c r="UMK5" s="11"/>
      <c r="UML5" s="11"/>
      <c r="UMM5" s="11"/>
      <c r="UMN5" s="11"/>
      <c r="UMO5" s="11"/>
      <c r="UMP5" s="11"/>
      <c r="UMQ5" s="11"/>
      <c r="UMR5" s="11"/>
      <c r="UMS5" s="11"/>
      <c r="UMT5" s="11"/>
      <c r="UMU5" s="11"/>
      <c r="UMV5" s="11"/>
      <c r="UMW5" s="11"/>
      <c r="UMX5" s="11"/>
      <c r="UMY5" s="11"/>
      <c r="UNA5" s="6"/>
      <c r="UND5" s="11"/>
      <c r="UNE5" s="11"/>
      <c r="UNF5" s="11"/>
      <c r="UNG5" s="11"/>
      <c r="UNH5" s="11"/>
      <c r="UNI5" s="11"/>
      <c r="UNJ5" s="11"/>
      <c r="UNK5" s="11"/>
      <c r="UNL5" s="11"/>
      <c r="UNM5" s="11"/>
      <c r="UNN5" s="11"/>
      <c r="UNO5" s="11"/>
      <c r="UNP5" s="11"/>
      <c r="UNQ5" s="11"/>
      <c r="UNR5" s="11"/>
      <c r="UNS5" s="11"/>
      <c r="UNT5" s="11"/>
      <c r="UNU5" s="11"/>
      <c r="UNV5" s="11"/>
      <c r="UNW5" s="11"/>
      <c r="UNX5" s="11"/>
      <c r="UNY5" s="11"/>
      <c r="UNZ5" s="11"/>
      <c r="UOA5" s="11"/>
      <c r="UOB5" s="11"/>
      <c r="UOC5" s="11"/>
      <c r="UOD5" s="11"/>
      <c r="UOE5" s="11"/>
      <c r="UOF5" s="11"/>
      <c r="UOG5" s="11"/>
      <c r="UOH5" s="11"/>
      <c r="UOI5" s="11"/>
      <c r="UOJ5" s="11"/>
      <c r="UOK5" s="11"/>
      <c r="UOL5" s="11"/>
      <c r="UOM5" s="11"/>
      <c r="UOO5" s="6"/>
      <c r="UOR5" s="11"/>
      <c r="UOS5" s="11"/>
      <c r="UOT5" s="11"/>
      <c r="UOU5" s="11"/>
      <c r="UOV5" s="11"/>
      <c r="UOW5" s="11"/>
      <c r="UOX5" s="11"/>
      <c r="UOY5" s="11"/>
      <c r="UOZ5" s="11"/>
      <c r="UPA5" s="11"/>
      <c r="UPB5" s="11"/>
      <c r="UPC5" s="11"/>
      <c r="UPD5" s="11"/>
      <c r="UPE5" s="11"/>
      <c r="UPF5" s="11"/>
      <c r="UPG5" s="11"/>
      <c r="UPH5" s="11"/>
      <c r="UPI5" s="11"/>
      <c r="UPJ5" s="11"/>
      <c r="UPK5" s="11"/>
      <c r="UPL5" s="11"/>
      <c r="UPM5" s="11"/>
      <c r="UPN5" s="11"/>
      <c r="UPO5" s="11"/>
      <c r="UPP5" s="11"/>
      <c r="UPQ5" s="11"/>
      <c r="UPR5" s="11"/>
      <c r="UPS5" s="11"/>
      <c r="UPT5" s="11"/>
      <c r="UPU5" s="11"/>
      <c r="UPV5" s="11"/>
      <c r="UPW5" s="11"/>
      <c r="UPX5" s="11"/>
      <c r="UPY5" s="11"/>
      <c r="UPZ5" s="11"/>
      <c r="UQA5" s="11"/>
      <c r="UQC5" s="6"/>
      <c r="UQF5" s="11"/>
      <c r="UQG5" s="11"/>
      <c r="UQH5" s="11"/>
      <c r="UQI5" s="11"/>
      <c r="UQJ5" s="11"/>
      <c r="UQK5" s="11"/>
      <c r="UQL5" s="11"/>
      <c r="UQM5" s="11"/>
      <c r="UQN5" s="11"/>
      <c r="UQO5" s="11"/>
      <c r="UQP5" s="11"/>
      <c r="UQQ5" s="11"/>
      <c r="UQR5" s="11"/>
      <c r="UQS5" s="11"/>
      <c r="UQT5" s="11"/>
      <c r="UQU5" s="11"/>
      <c r="UQV5" s="11"/>
      <c r="UQW5" s="11"/>
      <c r="UQX5" s="11"/>
      <c r="UQY5" s="11"/>
      <c r="UQZ5" s="11"/>
      <c r="URA5" s="11"/>
      <c r="URB5" s="11"/>
      <c r="URC5" s="11"/>
      <c r="URD5" s="11"/>
      <c r="URE5" s="11"/>
      <c r="URF5" s="11"/>
      <c r="URG5" s="11"/>
      <c r="URH5" s="11"/>
      <c r="URI5" s="11"/>
      <c r="URJ5" s="11"/>
      <c r="URK5" s="11"/>
      <c r="URL5" s="11"/>
      <c r="URM5" s="11"/>
      <c r="URN5" s="11"/>
      <c r="URO5" s="11"/>
      <c r="URQ5" s="6"/>
      <c r="URT5" s="11"/>
      <c r="URU5" s="11"/>
      <c r="URV5" s="11"/>
      <c r="URW5" s="11"/>
      <c r="URX5" s="11"/>
      <c r="URY5" s="11"/>
      <c r="URZ5" s="11"/>
      <c r="USA5" s="11"/>
      <c r="USB5" s="11"/>
      <c r="USC5" s="11"/>
      <c r="USD5" s="11"/>
      <c r="USE5" s="11"/>
      <c r="USF5" s="11"/>
      <c r="USG5" s="11"/>
      <c r="USH5" s="11"/>
      <c r="USI5" s="11"/>
      <c r="USJ5" s="11"/>
      <c r="USK5" s="11"/>
      <c r="USL5" s="11"/>
      <c r="USM5" s="11"/>
      <c r="USN5" s="11"/>
      <c r="USO5" s="11"/>
      <c r="USP5" s="11"/>
      <c r="USQ5" s="11"/>
      <c r="USR5" s="11"/>
      <c r="USS5" s="11"/>
      <c r="UST5" s="11"/>
      <c r="USU5" s="11"/>
      <c r="USV5" s="11"/>
      <c r="USW5" s="11"/>
      <c r="USX5" s="11"/>
      <c r="USY5" s="11"/>
      <c r="USZ5" s="11"/>
      <c r="UTA5" s="11"/>
      <c r="UTB5" s="11"/>
      <c r="UTC5" s="11"/>
      <c r="UTE5" s="6"/>
      <c r="UTH5" s="11"/>
      <c r="UTI5" s="11"/>
      <c r="UTJ5" s="11"/>
      <c r="UTK5" s="11"/>
      <c r="UTL5" s="11"/>
      <c r="UTM5" s="11"/>
      <c r="UTN5" s="11"/>
      <c r="UTO5" s="11"/>
      <c r="UTP5" s="11"/>
      <c r="UTQ5" s="11"/>
      <c r="UTR5" s="11"/>
      <c r="UTS5" s="11"/>
      <c r="UTT5" s="11"/>
      <c r="UTU5" s="11"/>
      <c r="UTV5" s="11"/>
      <c r="UTW5" s="11"/>
      <c r="UTX5" s="11"/>
      <c r="UTY5" s="11"/>
      <c r="UTZ5" s="11"/>
      <c r="UUA5" s="11"/>
      <c r="UUB5" s="11"/>
      <c r="UUC5" s="11"/>
      <c r="UUD5" s="11"/>
      <c r="UUE5" s="11"/>
      <c r="UUF5" s="11"/>
      <c r="UUG5" s="11"/>
      <c r="UUH5" s="11"/>
      <c r="UUI5" s="11"/>
      <c r="UUJ5" s="11"/>
      <c r="UUK5" s="11"/>
      <c r="UUL5" s="11"/>
      <c r="UUM5" s="11"/>
      <c r="UUN5" s="11"/>
      <c r="UUO5" s="11"/>
      <c r="UUP5" s="11"/>
      <c r="UUQ5" s="11"/>
      <c r="UUS5" s="6"/>
      <c r="UUV5" s="11"/>
      <c r="UUW5" s="11"/>
      <c r="UUX5" s="11"/>
      <c r="UUY5" s="11"/>
      <c r="UUZ5" s="11"/>
      <c r="UVA5" s="11"/>
      <c r="UVB5" s="11"/>
      <c r="UVC5" s="11"/>
      <c r="UVD5" s="11"/>
      <c r="UVE5" s="11"/>
      <c r="UVF5" s="11"/>
      <c r="UVG5" s="11"/>
      <c r="UVH5" s="11"/>
      <c r="UVI5" s="11"/>
      <c r="UVJ5" s="11"/>
      <c r="UVK5" s="11"/>
      <c r="UVL5" s="11"/>
      <c r="UVM5" s="11"/>
      <c r="UVN5" s="11"/>
      <c r="UVO5" s="11"/>
      <c r="UVP5" s="11"/>
      <c r="UVQ5" s="11"/>
      <c r="UVR5" s="11"/>
      <c r="UVS5" s="11"/>
      <c r="UVT5" s="11"/>
      <c r="UVU5" s="11"/>
      <c r="UVV5" s="11"/>
      <c r="UVW5" s="11"/>
      <c r="UVX5" s="11"/>
      <c r="UVY5" s="11"/>
      <c r="UVZ5" s="11"/>
      <c r="UWA5" s="11"/>
      <c r="UWB5" s="11"/>
      <c r="UWC5" s="11"/>
      <c r="UWD5" s="11"/>
      <c r="UWE5" s="11"/>
      <c r="UWG5" s="6"/>
      <c r="UWJ5" s="11"/>
      <c r="UWK5" s="11"/>
      <c r="UWL5" s="11"/>
      <c r="UWM5" s="11"/>
      <c r="UWN5" s="11"/>
      <c r="UWO5" s="11"/>
      <c r="UWP5" s="11"/>
      <c r="UWQ5" s="11"/>
      <c r="UWR5" s="11"/>
      <c r="UWS5" s="11"/>
      <c r="UWT5" s="11"/>
      <c r="UWU5" s="11"/>
      <c r="UWV5" s="11"/>
      <c r="UWW5" s="11"/>
      <c r="UWX5" s="11"/>
      <c r="UWY5" s="11"/>
      <c r="UWZ5" s="11"/>
      <c r="UXA5" s="11"/>
      <c r="UXB5" s="11"/>
      <c r="UXC5" s="11"/>
      <c r="UXD5" s="11"/>
      <c r="UXE5" s="11"/>
      <c r="UXF5" s="11"/>
      <c r="UXG5" s="11"/>
      <c r="UXH5" s="11"/>
      <c r="UXI5" s="11"/>
      <c r="UXJ5" s="11"/>
      <c r="UXK5" s="11"/>
      <c r="UXL5" s="11"/>
      <c r="UXM5" s="11"/>
      <c r="UXN5" s="11"/>
      <c r="UXO5" s="11"/>
      <c r="UXP5" s="11"/>
      <c r="UXQ5" s="11"/>
      <c r="UXR5" s="11"/>
      <c r="UXS5" s="11"/>
      <c r="UXU5" s="6"/>
      <c r="UXX5" s="11"/>
      <c r="UXY5" s="11"/>
      <c r="UXZ5" s="11"/>
      <c r="UYA5" s="11"/>
      <c r="UYB5" s="11"/>
      <c r="UYC5" s="11"/>
      <c r="UYD5" s="11"/>
      <c r="UYE5" s="11"/>
      <c r="UYF5" s="11"/>
      <c r="UYG5" s="11"/>
      <c r="UYH5" s="11"/>
      <c r="UYI5" s="11"/>
      <c r="UYJ5" s="11"/>
      <c r="UYK5" s="11"/>
      <c r="UYL5" s="11"/>
      <c r="UYM5" s="11"/>
      <c r="UYN5" s="11"/>
      <c r="UYO5" s="11"/>
      <c r="UYP5" s="11"/>
      <c r="UYQ5" s="11"/>
      <c r="UYR5" s="11"/>
      <c r="UYS5" s="11"/>
      <c r="UYT5" s="11"/>
      <c r="UYU5" s="11"/>
      <c r="UYV5" s="11"/>
      <c r="UYW5" s="11"/>
      <c r="UYX5" s="11"/>
      <c r="UYY5" s="11"/>
      <c r="UYZ5" s="11"/>
      <c r="UZA5" s="11"/>
      <c r="UZB5" s="11"/>
      <c r="UZC5" s="11"/>
      <c r="UZD5" s="11"/>
      <c r="UZE5" s="11"/>
      <c r="UZF5" s="11"/>
      <c r="UZG5" s="11"/>
      <c r="UZI5" s="6"/>
      <c r="UZL5" s="11"/>
      <c r="UZM5" s="11"/>
      <c r="UZN5" s="11"/>
      <c r="UZO5" s="11"/>
      <c r="UZP5" s="11"/>
      <c r="UZQ5" s="11"/>
      <c r="UZR5" s="11"/>
      <c r="UZS5" s="11"/>
      <c r="UZT5" s="11"/>
      <c r="UZU5" s="11"/>
      <c r="UZV5" s="11"/>
      <c r="UZW5" s="11"/>
      <c r="UZX5" s="11"/>
      <c r="UZY5" s="11"/>
      <c r="UZZ5" s="11"/>
      <c r="VAA5" s="11"/>
      <c r="VAB5" s="11"/>
      <c r="VAC5" s="11"/>
      <c r="VAD5" s="11"/>
      <c r="VAE5" s="11"/>
      <c r="VAF5" s="11"/>
      <c r="VAG5" s="11"/>
      <c r="VAH5" s="11"/>
      <c r="VAI5" s="11"/>
      <c r="VAJ5" s="11"/>
      <c r="VAK5" s="11"/>
      <c r="VAL5" s="11"/>
      <c r="VAM5" s="11"/>
      <c r="VAN5" s="11"/>
      <c r="VAO5" s="11"/>
      <c r="VAP5" s="11"/>
      <c r="VAQ5" s="11"/>
      <c r="VAR5" s="11"/>
      <c r="VAS5" s="11"/>
      <c r="VAT5" s="11"/>
      <c r="VAU5" s="11"/>
      <c r="VAW5" s="6"/>
      <c r="VAZ5" s="11"/>
      <c r="VBA5" s="11"/>
      <c r="VBB5" s="11"/>
      <c r="VBC5" s="11"/>
      <c r="VBD5" s="11"/>
      <c r="VBE5" s="11"/>
      <c r="VBF5" s="11"/>
      <c r="VBG5" s="11"/>
      <c r="VBH5" s="11"/>
      <c r="VBI5" s="11"/>
      <c r="VBJ5" s="11"/>
      <c r="VBK5" s="11"/>
      <c r="VBL5" s="11"/>
      <c r="VBM5" s="11"/>
      <c r="VBN5" s="11"/>
      <c r="VBO5" s="11"/>
      <c r="VBP5" s="11"/>
      <c r="VBQ5" s="11"/>
      <c r="VBR5" s="11"/>
      <c r="VBS5" s="11"/>
      <c r="VBT5" s="11"/>
      <c r="VBU5" s="11"/>
      <c r="VBV5" s="11"/>
      <c r="VBW5" s="11"/>
      <c r="VBX5" s="11"/>
      <c r="VBY5" s="11"/>
      <c r="VBZ5" s="11"/>
      <c r="VCA5" s="11"/>
      <c r="VCB5" s="11"/>
      <c r="VCC5" s="11"/>
      <c r="VCD5" s="11"/>
      <c r="VCE5" s="11"/>
      <c r="VCF5" s="11"/>
      <c r="VCG5" s="11"/>
      <c r="VCH5" s="11"/>
      <c r="VCI5" s="11"/>
      <c r="VCK5" s="6"/>
      <c r="VCN5" s="11"/>
      <c r="VCO5" s="11"/>
      <c r="VCP5" s="11"/>
      <c r="VCQ5" s="11"/>
      <c r="VCR5" s="11"/>
      <c r="VCS5" s="11"/>
      <c r="VCT5" s="11"/>
      <c r="VCU5" s="11"/>
      <c r="VCV5" s="11"/>
      <c r="VCW5" s="11"/>
      <c r="VCX5" s="11"/>
      <c r="VCY5" s="11"/>
      <c r="VCZ5" s="11"/>
      <c r="VDA5" s="11"/>
      <c r="VDB5" s="11"/>
      <c r="VDC5" s="11"/>
      <c r="VDD5" s="11"/>
      <c r="VDE5" s="11"/>
      <c r="VDF5" s="11"/>
      <c r="VDG5" s="11"/>
      <c r="VDH5" s="11"/>
      <c r="VDI5" s="11"/>
      <c r="VDJ5" s="11"/>
      <c r="VDK5" s="11"/>
      <c r="VDL5" s="11"/>
      <c r="VDM5" s="11"/>
      <c r="VDN5" s="11"/>
      <c r="VDO5" s="11"/>
      <c r="VDP5" s="11"/>
      <c r="VDQ5" s="11"/>
      <c r="VDR5" s="11"/>
      <c r="VDS5" s="11"/>
      <c r="VDT5" s="11"/>
      <c r="VDU5" s="11"/>
      <c r="VDV5" s="11"/>
      <c r="VDW5" s="11"/>
      <c r="VDY5" s="6"/>
      <c r="VEB5" s="11"/>
      <c r="VEC5" s="11"/>
      <c r="VED5" s="11"/>
      <c r="VEE5" s="11"/>
      <c r="VEF5" s="11"/>
      <c r="VEG5" s="11"/>
      <c r="VEH5" s="11"/>
      <c r="VEI5" s="11"/>
      <c r="VEJ5" s="11"/>
      <c r="VEK5" s="11"/>
      <c r="VEL5" s="11"/>
      <c r="VEM5" s="11"/>
      <c r="VEN5" s="11"/>
      <c r="VEO5" s="11"/>
      <c r="VEP5" s="11"/>
      <c r="VEQ5" s="11"/>
      <c r="VER5" s="11"/>
      <c r="VES5" s="11"/>
      <c r="VET5" s="11"/>
      <c r="VEU5" s="11"/>
      <c r="VEV5" s="11"/>
      <c r="VEW5" s="11"/>
      <c r="VEX5" s="11"/>
      <c r="VEY5" s="11"/>
      <c r="VEZ5" s="11"/>
      <c r="VFA5" s="11"/>
      <c r="VFB5" s="11"/>
      <c r="VFC5" s="11"/>
      <c r="VFD5" s="11"/>
      <c r="VFE5" s="11"/>
      <c r="VFF5" s="11"/>
      <c r="VFG5" s="11"/>
      <c r="VFH5" s="11"/>
      <c r="VFI5" s="11"/>
      <c r="VFJ5" s="11"/>
      <c r="VFK5" s="11"/>
      <c r="VFM5" s="6"/>
      <c r="VFP5" s="11"/>
      <c r="VFQ5" s="11"/>
      <c r="VFR5" s="11"/>
      <c r="VFS5" s="11"/>
      <c r="VFT5" s="11"/>
      <c r="VFU5" s="11"/>
      <c r="VFV5" s="11"/>
      <c r="VFW5" s="11"/>
      <c r="VFX5" s="11"/>
      <c r="VFY5" s="11"/>
      <c r="VFZ5" s="11"/>
      <c r="VGA5" s="11"/>
      <c r="VGB5" s="11"/>
      <c r="VGC5" s="11"/>
      <c r="VGD5" s="11"/>
      <c r="VGE5" s="11"/>
      <c r="VGF5" s="11"/>
      <c r="VGG5" s="11"/>
      <c r="VGH5" s="11"/>
      <c r="VGI5" s="11"/>
      <c r="VGJ5" s="11"/>
      <c r="VGK5" s="11"/>
      <c r="VGL5" s="11"/>
      <c r="VGM5" s="11"/>
      <c r="VGN5" s="11"/>
      <c r="VGO5" s="11"/>
      <c r="VGP5" s="11"/>
      <c r="VGQ5" s="11"/>
      <c r="VGR5" s="11"/>
      <c r="VGS5" s="11"/>
      <c r="VGT5" s="11"/>
      <c r="VGU5" s="11"/>
      <c r="VGV5" s="11"/>
      <c r="VGW5" s="11"/>
      <c r="VGX5" s="11"/>
      <c r="VGY5" s="11"/>
      <c r="VHA5" s="6"/>
      <c r="VHD5" s="11"/>
      <c r="VHE5" s="11"/>
      <c r="VHF5" s="11"/>
      <c r="VHG5" s="11"/>
      <c r="VHH5" s="11"/>
      <c r="VHI5" s="11"/>
      <c r="VHJ5" s="11"/>
      <c r="VHK5" s="11"/>
      <c r="VHL5" s="11"/>
      <c r="VHM5" s="11"/>
      <c r="VHN5" s="11"/>
      <c r="VHO5" s="11"/>
      <c r="VHP5" s="11"/>
      <c r="VHQ5" s="11"/>
      <c r="VHR5" s="11"/>
      <c r="VHS5" s="11"/>
      <c r="VHT5" s="11"/>
      <c r="VHU5" s="11"/>
      <c r="VHV5" s="11"/>
      <c r="VHW5" s="11"/>
      <c r="VHX5" s="11"/>
      <c r="VHY5" s="11"/>
      <c r="VHZ5" s="11"/>
      <c r="VIA5" s="11"/>
      <c r="VIB5" s="11"/>
      <c r="VIC5" s="11"/>
      <c r="VID5" s="11"/>
      <c r="VIE5" s="11"/>
      <c r="VIF5" s="11"/>
      <c r="VIG5" s="11"/>
      <c r="VIH5" s="11"/>
      <c r="VII5" s="11"/>
      <c r="VIJ5" s="11"/>
      <c r="VIK5" s="11"/>
      <c r="VIL5" s="11"/>
      <c r="VIM5" s="11"/>
      <c r="VIO5" s="6"/>
      <c r="VIR5" s="11"/>
      <c r="VIS5" s="11"/>
      <c r="VIT5" s="11"/>
      <c r="VIU5" s="11"/>
      <c r="VIV5" s="11"/>
      <c r="VIW5" s="11"/>
      <c r="VIX5" s="11"/>
      <c r="VIY5" s="11"/>
      <c r="VIZ5" s="11"/>
      <c r="VJA5" s="11"/>
      <c r="VJB5" s="11"/>
      <c r="VJC5" s="11"/>
      <c r="VJD5" s="11"/>
      <c r="VJE5" s="11"/>
      <c r="VJF5" s="11"/>
      <c r="VJG5" s="11"/>
      <c r="VJH5" s="11"/>
      <c r="VJI5" s="11"/>
      <c r="VJJ5" s="11"/>
      <c r="VJK5" s="11"/>
      <c r="VJL5" s="11"/>
      <c r="VJM5" s="11"/>
      <c r="VJN5" s="11"/>
      <c r="VJO5" s="11"/>
      <c r="VJP5" s="11"/>
      <c r="VJQ5" s="11"/>
      <c r="VJR5" s="11"/>
      <c r="VJS5" s="11"/>
      <c r="VJT5" s="11"/>
      <c r="VJU5" s="11"/>
      <c r="VJV5" s="11"/>
      <c r="VJW5" s="11"/>
      <c r="VJX5" s="11"/>
      <c r="VJY5" s="11"/>
      <c r="VJZ5" s="11"/>
      <c r="VKA5" s="11"/>
      <c r="VKC5" s="6"/>
      <c r="VKF5" s="11"/>
      <c r="VKG5" s="11"/>
      <c r="VKH5" s="11"/>
      <c r="VKI5" s="11"/>
      <c r="VKJ5" s="11"/>
      <c r="VKK5" s="11"/>
      <c r="VKL5" s="11"/>
      <c r="VKM5" s="11"/>
      <c r="VKN5" s="11"/>
      <c r="VKO5" s="11"/>
      <c r="VKP5" s="11"/>
      <c r="VKQ5" s="11"/>
      <c r="VKR5" s="11"/>
      <c r="VKS5" s="11"/>
      <c r="VKT5" s="11"/>
      <c r="VKU5" s="11"/>
      <c r="VKV5" s="11"/>
      <c r="VKW5" s="11"/>
      <c r="VKX5" s="11"/>
      <c r="VKY5" s="11"/>
      <c r="VKZ5" s="11"/>
      <c r="VLA5" s="11"/>
      <c r="VLB5" s="11"/>
      <c r="VLC5" s="11"/>
      <c r="VLD5" s="11"/>
      <c r="VLE5" s="11"/>
      <c r="VLF5" s="11"/>
      <c r="VLG5" s="11"/>
      <c r="VLH5" s="11"/>
      <c r="VLI5" s="11"/>
      <c r="VLJ5" s="11"/>
      <c r="VLK5" s="11"/>
      <c r="VLL5" s="11"/>
      <c r="VLM5" s="11"/>
      <c r="VLN5" s="11"/>
      <c r="VLO5" s="11"/>
      <c r="VLQ5" s="6"/>
      <c r="VLT5" s="11"/>
      <c r="VLU5" s="11"/>
      <c r="VLV5" s="11"/>
      <c r="VLW5" s="11"/>
      <c r="VLX5" s="11"/>
      <c r="VLY5" s="11"/>
      <c r="VLZ5" s="11"/>
      <c r="VMA5" s="11"/>
      <c r="VMB5" s="11"/>
      <c r="VMC5" s="11"/>
      <c r="VMD5" s="11"/>
      <c r="VME5" s="11"/>
      <c r="VMF5" s="11"/>
      <c r="VMG5" s="11"/>
      <c r="VMH5" s="11"/>
      <c r="VMI5" s="11"/>
      <c r="VMJ5" s="11"/>
      <c r="VMK5" s="11"/>
      <c r="VML5" s="11"/>
      <c r="VMM5" s="11"/>
      <c r="VMN5" s="11"/>
      <c r="VMO5" s="11"/>
      <c r="VMP5" s="11"/>
      <c r="VMQ5" s="11"/>
      <c r="VMR5" s="11"/>
      <c r="VMS5" s="11"/>
      <c r="VMT5" s="11"/>
      <c r="VMU5" s="11"/>
      <c r="VMV5" s="11"/>
      <c r="VMW5" s="11"/>
      <c r="VMX5" s="11"/>
      <c r="VMY5" s="11"/>
      <c r="VMZ5" s="11"/>
      <c r="VNA5" s="11"/>
      <c r="VNB5" s="11"/>
      <c r="VNC5" s="11"/>
      <c r="VNE5" s="6"/>
      <c r="VNH5" s="11"/>
      <c r="VNI5" s="11"/>
      <c r="VNJ5" s="11"/>
      <c r="VNK5" s="11"/>
      <c r="VNL5" s="11"/>
      <c r="VNM5" s="11"/>
      <c r="VNN5" s="11"/>
      <c r="VNO5" s="11"/>
      <c r="VNP5" s="11"/>
      <c r="VNQ5" s="11"/>
      <c r="VNR5" s="11"/>
      <c r="VNS5" s="11"/>
      <c r="VNT5" s="11"/>
      <c r="VNU5" s="11"/>
      <c r="VNV5" s="11"/>
      <c r="VNW5" s="11"/>
      <c r="VNX5" s="11"/>
      <c r="VNY5" s="11"/>
      <c r="VNZ5" s="11"/>
      <c r="VOA5" s="11"/>
      <c r="VOB5" s="11"/>
      <c r="VOC5" s="11"/>
      <c r="VOD5" s="11"/>
      <c r="VOE5" s="11"/>
      <c r="VOF5" s="11"/>
      <c r="VOG5" s="11"/>
      <c r="VOH5" s="11"/>
      <c r="VOI5" s="11"/>
      <c r="VOJ5" s="11"/>
      <c r="VOK5" s="11"/>
      <c r="VOL5" s="11"/>
      <c r="VOM5" s="11"/>
      <c r="VON5" s="11"/>
      <c r="VOO5" s="11"/>
      <c r="VOP5" s="11"/>
      <c r="VOQ5" s="11"/>
      <c r="VOS5" s="6"/>
      <c r="VOV5" s="11"/>
      <c r="VOW5" s="11"/>
      <c r="VOX5" s="11"/>
      <c r="VOY5" s="11"/>
      <c r="VOZ5" s="11"/>
      <c r="VPA5" s="11"/>
      <c r="VPB5" s="11"/>
      <c r="VPC5" s="11"/>
      <c r="VPD5" s="11"/>
      <c r="VPE5" s="11"/>
      <c r="VPF5" s="11"/>
      <c r="VPG5" s="11"/>
      <c r="VPH5" s="11"/>
      <c r="VPI5" s="11"/>
      <c r="VPJ5" s="11"/>
      <c r="VPK5" s="11"/>
      <c r="VPL5" s="11"/>
      <c r="VPM5" s="11"/>
      <c r="VPN5" s="11"/>
      <c r="VPO5" s="11"/>
      <c r="VPP5" s="11"/>
      <c r="VPQ5" s="11"/>
      <c r="VPR5" s="11"/>
      <c r="VPS5" s="11"/>
      <c r="VPT5" s="11"/>
      <c r="VPU5" s="11"/>
      <c r="VPV5" s="11"/>
      <c r="VPW5" s="11"/>
      <c r="VPX5" s="11"/>
      <c r="VPY5" s="11"/>
      <c r="VPZ5" s="11"/>
      <c r="VQA5" s="11"/>
      <c r="VQB5" s="11"/>
      <c r="VQC5" s="11"/>
      <c r="VQD5" s="11"/>
      <c r="VQE5" s="11"/>
      <c r="VQG5" s="6"/>
      <c r="VQJ5" s="11"/>
      <c r="VQK5" s="11"/>
      <c r="VQL5" s="11"/>
      <c r="VQM5" s="11"/>
      <c r="VQN5" s="11"/>
      <c r="VQO5" s="11"/>
      <c r="VQP5" s="11"/>
      <c r="VQQ5" s="11"/>
      <c r="VQR5" s="11"/>
      <c r="VQS5" s="11"/>
      <c r="VQT5" s="11"/>
      <c r="VQU5" s="11"/>
      <c r="VQV5" s="11"/>
      <c r="VQW5" s="11"/>
      <c r="VQX5" s="11"/>
      <c r="VQY5" s="11"/>
      <c r="VQZ5" s="11"/>
      <c r="VRA5" s="11"/>
      <c r="VRB5" s="11"/>
      <c r="VRC5" s="11"/>
      <c r="VRD5" s="11"/>
      <c r="VRE5" s="11"/>
      <c r="VRF5" s="11"/>
      <c r="VRG5" s="11"/>
      <c r="VRH5" s="11"/>
      <c r="VRI5" s="11"/>
      <c r="VRJ5" s="11"/>
      <c r="VRK5" s="11"/>
      <c r="VRL5" s="11"/>
      <c r="VRM5" s="11"/>
      <c r="VRN5" s="11"/>
      <c r="VRO5" s="11"/>
      <c r="VRP5" s="11"/>
      <c r="VRQ5" s="11"/>
      <c r="VRR5" s="11"/>
      <c r="VRS5" s="11"/>
      <c r="VRU5" s="6"/>
      <c r="VRX5" s="11"/>
      <c r="VRY5" s="11"/>
      <c r="VRZ5" s="11"/>
      <c r="VSA5" s="11"/>
      <c r="VSB5" s="11"/>
      <c r="VSC5" s="11"/>
      <c r="VSD5" s="11"/>
      <c r="VSE5" s="11"/>
      <c r="VSF5" s="11"/>
      <c r="VSG5" s="11"/>
      <c r="VSH5" s="11"/>
      <c r="VSI5" s="11"/>
      <c r="VSJ5" s="11"/>
      <c r="VSK5" s="11"/>
      <c r="VSL5" s="11"/>
      <c r="VSM5" s="11"/>
      <c r="VSN5" s="11"/>
      <c r="VSO5" s="11"/>
      <c r="VSP5" s="11"/>
      <c r="VSQ5" s="11"/>
      <c r="VSR5" s="11"/>
      <c r="VSS5" s="11"/>
      <c r="VST5" s="11"/>
      <c r="VSU5" s="11"/>
      <c r="VSV5" s="11"/>
      <c r="VSW5" s="11"/>
      <c r="VSX5" s="11"/>
      <c r="VSY5" s="11"/>
      <c r="VSZ5" s="11"/>
      <c r="VTA5" s="11"/>
      <c r="VTB5" s="11"/>
      <c r="VTC5" s="11"/>
      <c r="VTD5" s="11"/>
      <c r="VTE5" s="11"/>
      <c r="VTF5" s="11"/>
      <c r="VTG5" s="11"/>
      <c r="VTI5" s="6"/>
      <c r="VTL5" s="11"/>
      <c r="VTM5" s="11"/>
      <c r="VTN5" s="11"/>
      <c r="VTO5" s="11"/>
      <c r="VTP5" s="11"/>
      <c r="VTQ5" s="11"/>
      <c r="VTR5" s="11"/>
      <c r="VTS5" s="11"/>
      <c r="VTT5" s="11"/>
      <c r="VTU5" s="11"/>
      <c r="VTV5" s="11"/>
      <c r="VTW5" s="11"/>
      <c r="VTX5" s="11"/>
      <c r="VTY5" s="11"/>
      <c r="VTZ5" s="11"/>
      <c r="VUA5" s="11"/>
      <c r="VUB5" s="11"/>
      <c r="VUC5" s="11"/>
      <c r="VUD5" s="11"/>
      <c r="VUE5" s="11"/>
      <c r="VUF5" s="11"/>
      <c r="VUG5" s="11"/>
      <c r="VUH5" s="11"/>
      <c r="VUI5" s="11"/>
      <c r="VUJ5" s="11"/>
      <c r="VUK5" s="11"/>
      <c r="VUL5" s="11"/>
      <c r="VUM5" s="11"/>
      <c r="VUN5" s="11"/>
      <c r="VUO5" s="11"/>
      <c r="VUP5" s="11"/>
      <c r="VUQ5" s="11"/>
      <c r="VUR5" s="11"/>
      <c r="VUS5" s="11"/>
      <c r="VUT5" s="11"/>
      <c r="VUU5" s="11"/>
      <c r="VUW5" s="6"/>
      <c r="VUZ5" s="11"/>
      <c r="VVA5" s="11"/>
      <c r="VVB5" s="11"/>
      <c r="VVC5" s="11"/>
      <c r="VVD5" s="11"/>
      <c r="VVE5" s="11"/>
      <c r="VVF5" s="11"/>
      <c r="VVG5" s="11"/>
      <c r="VVH5" s="11"/>
      <c r="VVI5" s="11"/>
      <c r="VVJ5" s="11"/>
      <c r="VVK5" s="11"/>
      <c r="VVL5" s="11"/>
      <c r="VVM5" s="11"/>
      <c r="VVN5" s="11"/>
      <c r="VVO5" s="11"/>
      <c r="VVP5" s="11"/>
      <c r="VVQ5" s="11"/>
      <c r="VVR5" s="11"/>
      <c r="VVS5" s="11"/>
      <c r="VVT5" s="11"/>
      <c r="VVU5" s="11"/>
      <c r="VVV5" s="11"/>
      <c r="VVW5" s="11"/>
      <c r="VVX5" s="11"/>
      <c r="VVY5" s="11"/>
      <c r="VVZ5" s="11"/>
      <c r="VWA5" s="11"/>
      <c r="VWB5" s="11"/>
      <c r="VWC5" s="11"/>
      <c r="VWD5" s="11"/>
      <c r="VWE5" s="11"/>
      <c r="VWF5" s="11"/>
      <c r="VWG5" s="11"/>
      <c r="VWH5" s="11"/>
      <c r="VWI5" s="11"/>
      <c r="VWK5" s="6"/>
      <c r="VWN5" s="11"/>
      <c r="VWO5" s="11"/>
      <c r="VWP5" s="11"/>
      <c r="VWQ5" s="11"/>
      <c r="VWR5" s="11"/>
      <c r="VWS5" s="11"/>
      <c r="VWT5" s="11"/>
      <c r="VWU5" s="11"/>
      <c r="VWV5" s="11"/>
      <c r="VWW5" s="11"/>
      <c r="VWX5" s="11"/>
      <c r="VWY5" s="11"/>
      <c r="VWZ5" s="11"/>
      <c r="VXA5" s="11"/>
      <c r="VXB5" s="11"/>
      <c r="VXC5" s="11"/>
      <c r="VXD5" s="11"/>
      <c r="VXE5" s="11"/>
      <c r="VXF5" s="11"/>
      <c r="VXG5" s="11"/>
      <c r="VXH5" s="11"/>
      <c r="VXI5" s="11"/>
      <c r="VXJ5" s="11"/>
      <c r="VXK5" s="11"/>
      <c r="VXL5" s="11"/>
      <c r="VXM5" s="11"/>
      <c r="VXN5" s="11"/>
      <c r="VXO5" s="11"/>
      <c r="VXP5" s="11"/>
      <c r="VXQ5" s="11"/>
      <c r="VXR5" s="11"/>
      <c r="VXS5" s="11"/>
      <c r="VXT5" s="11"/>
      <c r="VXU5" s="11"/>
      <c r="VXV5" s="11"/>
      <c r="VXW5" s="11"/>
      <c r="VXY5" s="6"/>
      <c r="VYB5" s="11"/>
      <c r="VYC5" s="11"/>
      <c r="VYD5" s="11"/>
      <c r="VYE5" s="11"/>
      <c r="VYF5" s="11"/>
      <c r="VYG5" s="11"/>
      <c r="VYH5" s="11"/>
      <c r="VYI5" s="11"/>
      <c r="VYJ5" s="11"/>
      <c r="VYK5" s="11"/>
      <c r="VYL5" s="11"/>
      <c r="VYM5" s="11"/>
      <c r="VYN5" s="11"/>
      <c r="VYO5" s="11"/>
      <c r="VYP5" s="11"/>
      <c r="VYQ5" s="11"/>
      <c r="VYR5" s="11"/>
      <c r="VYS5" s="11"/>
      <c r="VYT5" s="11"/>
      <c r="VYU5" s="11"/>
      <c r="VYV5" s="11"/>
      <c r="VYW5" s="11"/>
      <c r="VYX5" s="11"/>
      <c r="VYY5" s="11"/>
      <c r="VYZ5" s="11"/>
      <c r="VZA5" s="11"/>
      <c r="VZB5" s="11"/>
      <c r="VZC5" s="11"/>
      <c r="VZD5" s="11"/>
      <c r="VZE5" s="11"/>
      <c r="VZF5" s="11"/>
      <c r="VZG5" s="11"/>
      <c r="VZH5" s="11"/>
      <c r="VZI5" s="11"/>
      <c r="VZJ5" s="11"/>
      <c r="VZK5" s="11"/>
      <c r="VZM5" s="6"/>
      <c r="VZP5" s="11"/>
      <c r="VZQ5" s="11"/>
      <c r="VZR5" s="11"/>
      <c r="VZS5" s="11"/>
      <c r="VZT5" s="11"/>
      <c r="VZU5" s="11"/>
      <c r="VZV5" s="11"/>
      <c r="VZW5" s="11"/>
      <c r="VZX5" s="11"/>
      <c r="VZY5" s="11"/>
      <c r="VZZ5" s="11"/>
      <c r="WAA5" s="11"/>
      <c r="WAB5" s="11"/>
      <c r="WAC5" s="11"/>
      <c r="WAD5" s="11"/>
      <c r="WAE5" s="11"/>
      <c r="WAF5" s="11"/>
      <c r="WAG5" s="11"/>
      <c r="WAH5" s="11"/>
      <c r="WAI5" s="11"/>
      <c r="WAJ5" s="11"/>
      <c r="WAK5" s="11"/>
      <c r="WAL5" s="11"/>
      <c r="WAM5" s="11"/>
      <c r="WAN5" s="11"/>
      <c r="WAO5" s="11"/>
      <c r="WAP5" s="11"/>
      <c r="WAQ5" s="11"/>
      <c r="WAR5" s="11"/>
      <c r="WAS5" s="11"/>
      <c r="WAT5" s="11"/>
      <c r="WAU5" s="11"/>
      <c r="WAV5" s="11"/>
      <c r="WAW5" s="11"/>
      <c r="WAX5" s="11"/>
      <c r="WAY5" s="11"/>
      <c r="WBA5" s="6"/>
      <c r="WBD5" s="11"/>
      <c r="WBE5" s="11"/>
      <c r="WBF5" s="11"/>
      <c r="WBG5" s="11"/>
      <c r="WBH5" s="11"/>
      <c r="WBI5" s="11"/>
      <c r="WBJ5" s="11"/>
      <c r="WBK5" s="11"/>
      <c r="WBL5" s="11"/>
      <c r="WBM5" s="11"/>
      <c r="WBN5" s="11"/>
      <c r="WBO5" s="11"/>
      <c r="WBP5" s="11"/>
      <c r="WBQ5" s="11"/>
      <c r="WBR5" s="11"/>
      <c r="WBS5" s="11"/>
      <c r="WBT5" s="11"/>
      <c r="WBU5" s="11"/>
      <c r="WBV5" s="11"/>
      <c r="WBW5" s="11"/>
      <c r="WBX5" s="11"/>
      <c r="WBY5" s="11"/>
      <c r="WBZ5" s="11"/>
      <c r="WCA5" s="11"/>
      <c r="WCB5" s="11"/>
      <c r="WCC5" s="11"/>
      <c r="WCD5" s="11"/>
      <c r="WCE5" s="11"/>
      <c r="WCF5" s="11"/>
      <c r="WCG5" s="11"/>
      <c r="WCH5" s="11"/>
      <c r="WCI5" s="11"/>
      <c r="WCJ5" s="11"/>
      <c r="WCK5" s="11"/>
      <c r="WCL5" s="11"/>
      <c r="WCM5" s="11"/>
      <c r="WCO5" s="6"/>
      <c r="WCR5" s="11"/>
      <c r="WCS5" s="11"/>
      <c r="WCT5" s="11"/>
      <c r="WCU5" s="11"/>
      <c r="WCV5" s="11"/>
      <c r="WCW5" s="11"/>
      <c r="WCX5" s="11"/>
      <c r="WCY5" s="11"/>
      <c r="WCZ5" s="11"/>
      <c r="WDA5" s="11"/>
      <c r="WDB5" s="11"/>
      <c r="WDC5" s="11"/>
      <c r="WDD5" s="11"/>
      <c r="WDE5" s="11"/>
      <c r="WDF5" s="11"/>
      <c r="WDG5" s="11"/>
      <c r="WDH5" s="11"/>
      <c r="WDI5" s="11"/>
      <c r="WDJ5" s="11"/>
      <c r="WDK5" s="11"/>
      <c r="WDL5" s="11"/>
      <c r="WDM5" s="11"/>
      <c r="WDN5" s="11"/>
      <c r="WDO5" s="11"/>
      <c r="WDP5" s="11"/>
      <c r="WDQ5" s="11"/>
      <c r="WDR5" s="11"/>
      <c r="WDS5" s="11"/>
      <c r="WDT5" s="11"/>
      <c r="WDU5" s="11"/>
      <c r="WDV5" s="11"/>
      <c r="WDW5" s="11"/>
      <c r="WDX5" s="11"/>
      <c r="WDY5" s="11"/>
      <c r="WDZ5" s="11"/>
      <c r="WEA5" s="11"/>
      <c r="WEC5" s="6"/>
      <c r="WEF5" s="11"/>
      <c r="WEG5" s="11"/>
      <c r="WEH5" s="11"/>
      <c r="WEI5" s="11"/>
      <c r="WEJ5" s="11"/>
      <c r="WEK5" s="11"/>
      <c r="WEL5" s="11"/>
      <c r="WEM5" s="11"/>
      <c r="WEN5" s="11"/>
      <c r="WEO5" s="11"/>
      <c r="WEP5" s="11"/>
      <c r="WEQ5" s="11"/>
      <c r="WER5" s="11"/>
      <c r="WES5" s="11"/>
      <c r="WET5" s="11"/>
      <c r="WEU5" s="11"/>
      <c r="WEV5" s="11"/>
      <c r="WEW5" s="11"/>
      <c r="WEX5" s="11"/>
      <c r="WEY5" s="11"/>
      <c r="WEZ5" s="11"/>
      <c r="WFA5" s="11"/>
      <c r="WFB5" s="11"/>
      <c r="WFC5" s="11"/>
      <c r="WFD5" s="11"/>
      <c r="WFE5" s="11"/>
      <c r="WFF5" s="11"/>
      <c r="WFG5" s="11"/>
      <c r="WFH5" s="11"/>
      <c r="WFI5" s="11"/>
      <c r="WFJ5" s="11"/>
      <c r="WFK5" s="11"/>
      <c r="WFL5" s="11"/>
      <c r="WFM5" s="11"/>
      <c r="WFN5" s="11"/>
      <c r="WFO5" s="11"/>
      <c r="WFQ5" s="6"/>
      <c r="WFT5" s="11"/>
      <c r="WFU5" s="11"/>
      <c r="WFV5" s="11"/>
      <c r="WFW5" s="11"/>
      <c r="WFX5" s="11"/>
      <c r="WFY5" s="11"/>
      <c r="WFZ5" s="11"/>
      <c r="WGA5" s="11"/>
      <c r="WGB5" s="11"/>
      <c r="WGC5" s="11"/>
      <c r="WGD5" s="11"/>
      <c r="WGE5" s="11"/>
      <c r="WGF5" s="11"/>
      <c r="WGG5" s="11"/>
      <c r="WGH5" s="11"/>
      <c r="WGI5" s="11"/>
      <c r="WGJ5" s="11"/>
      <c r="WGK5" s="11"/>
      <c r="WGL5" s="11"/>
      <c r="WGM5" s="11"/>
      <c r="WGN5" s="11"/>
      <c r="WGO5" s="11"/>
      <c r="WGP5" s="11"/>
      <c r="WGQ5" s="11"/>
      <c r="WGR5" s="11"/>
      <c r="WGS5" s="11"/>
      <c r="WGT5" s="11"/>
      <c r="WGU5" s="11"/>
      <c r="WGV5" s="11"/>
      <c r="WGW5" s="11"/>
      <c r="WGX5" s="11"/>
      <c r="WGY5" s="11"/>
      <c r="WGZ5" s="11"/>
      <c r="WHA5" s="11"/>
      <c r="WHB5" s="11"/>
      <c r="WHC5" s="11"/>
      <c r="WHE5" s="6"/>
      <c r="WHH5" s="11"/>
      <c r="WHI5" s="11"/>
      <c r="WHJ5" s="11"/>
      <c r="WHK5" s="11"/>
      <c r="WHL5" s="11"/>
      <c r="WHM5" s="11"/>
      <c r="WHN5" s="11"/>
      <c r="WHO5" s="11"/>
      <c r="WHP5" s="11"/>
      <c r="WHQ5" s="11"/>
      <c r="WHR5" s="11"/>
      <c r="WHS5" s="11"/>
      <c r="WHT5" s="11"/>
      <c r="WHU5" s="11"/>
      <c r="WHV5" s="11"/>
      <c r="WHW5" s="11"/>
      <c r="WHX5" s="11"/>
      <c r="WHY5" s="11"/>
      <c r="WHZ5" s="11"/>
      <c r="WIA5" s="11"/>
      <c r="WIB5" s="11"/>
      <c r="WIC5" s="11"/>
      <c r="WID5" s="11"/>
      <c r="WIE5" s="11"/>
      <c r="WIF5" s="11"/>
      <c r="WIG5" s="11"/>
      <c r="WIH5" s="11"/>
      <c r="WII5" s="11"/>
      <c r="WIJ5" s="11"/>
      <c r="WIK5" s="11"/>
      <c r="WIL5" s="11"/>
      <c r="WIM5" s="11"/>
      <c r="WIN5" s="11"/>
      <c r="WIO5" s="11"/>
      <c r="WIP5" s="11"/>
      <c r="WIQ5" s="11"/>
      <c r="WIS5" s="6"/>
      <c r="WIV5" s="11"/>
      <c r="WIW5" s="11"/>
      <c r="WIX5" s="11"/>
      <c r="WIY5" s="11"/>
      <c r="WIZ5" s="11"/>
      <c r="WJA5" s="11"/>
      <c r="WJB5" s="11"/>
      <c r="WJC5" s="11"/>
      <c r="WJD5" s="11"/>
      <c r="WJE5" s="11"/>
      <c r="WJF5" s="11"/>
      <c r="WJG5" s="11"/>
      <c r="WJH5" s="11"/>
      <c r="WJI5" s="11"/>
      <c r="WJJ5" s="11"/>
      <c r="WJK5" s="11"/>
      <c r="WJL5" s="11"/>
      <c r="WJM5" s="11"/>
      <c r="WJN5" s="11"/>
      <c r="WJO5" s="11"/>
      <c r="WJP5" s="11"/>
      <c r="WJQ5" s="11"/>
      <c r="WJR5" s="11"/>
      <c r="WJS5" s="11"/>
      <c r="WJT5" s="11"/>
      <c r="WJU5" s="11"/>
      <c r="WJV5" s="11"/>
      <c r="WJW5" s="11"/>
      <c r="WJX5" s="11"/>
      <c r="WJY5" s="11"/>
      <c r="WJZ5" s="11"/>
      <c r="WKA5" s="11"/>
      <c r="WKB5" s="11"/>
      <c r="WKC5" s="11"/>
      <c r="WKD5" s="11"/>
      <c r="WKE5" s="11"/>
      <c r="WKG5" s="6"/>
      <c r="WKJ5" s="11"/>
      <c r="WKK5" s="11"/>
      <c r="WKL5" s="11"/>
      <c r="WKM5" s="11"/>
      <c r="WKN5" s="11"/>
      <c r="WKO5" s="11"/>
      <c r="WKP5" s="11"/>
      <c r="WKQ5" s="11"/>
      <c r="WKR5" s="11"/>
      <c r="WKS5" s="11"/>
      <c r="WKT5" s="11"/>
      <c r="WKU5" s="11"/>
      <c r="WKV5" s="11"/>
      <c r="WKW5" s="11"/>
      <c r="WKX5" s="11"/>
      <c r="WKY5" s="11"/>
      <c r="WKZ5" s="11"/>
      <c r="WLA5" s="11"/>
      <c r="WLB5" s="11"/>
      <c r="WLC5" s="11"/>
      <c r="WLD5" s="11"/>
      <c r="WLE5" s="11"/>
      <c r="WLF5" s="11"/>
      <c r="WLG5" s="11"/>
      <c r="WLH5" s="11"/>
      <c r="WLI5" s="11"/>
      <c r="WLJ5" s="11"/>
      <c r="WLK5" s="11"/>
      <c r="WLL5" s="11"/>
      <c r="WLM5" s="11"/>
      <c r="WLN5" s="11"/>
      <c r="WLO5" s="11"/>
      <c r="WLP5" s="11"/>
      <c r="WLQ5" s="11"/>
      <c r="WLR5" s="11"/>
      <c r="WLS5" s="11"/>
      <c r="WLU5" s="6"/>
      <c r="WLX5" s="11"/>
      <c r="WLY5" s="11"/>
      <c r="WLZ5" s="11"/>
      <c r="WMA5" s="11"/>
      <c r="WMB5" s="11"/>
      <c r="WMC5" s="11"/>
      <c r="WMD5" s="11"/>
      <c r="WME5" s="11"/>
      <c r="WMF5" s="11"/>
      <c r="WMG5" s="11"/>
      <c r="WMH5" s="11"/>
      <c r="WMI5" s="11"/>
      <c r="WMJ5" s="11"/>
      <c r="WMK5" s="11"/>
      <c r="WML5" s="11"/>
      <c r="WMM5" s="11"/>
      <c r="WMN5" s="11"/>
      <c r="WMO5" s="11"/>
      <c r="WMP5" s="11"/>
      <c r="WMQ5" s="11"/>
      <c r="WMR5" s="11"/>
      <c r="WMS5" s="11"/>
      <c r="WMT5" s="11"/>
      <c r="WMU5" s="11"/>
      <c r="WMV5" s="11"/>
      <c r="WMW5" s="11"/>
      <c r="WMX5" s="11"/>
      <c r="WMY5" s="11"/>
      <c r="WMZ5" s="11"/>
      <c r="WNA5" s="11"/>
      <c r="WNB5" s="11"/>
      <c r="WNC5" s="11"/>
      <c r="WND5" s="11"/>
      <c r="WNE5" s="11"/>
      <c r="WNF5" s="11"/>
      <c r="WNG5" s="11"/>
      <c r="WNI5" s="6"/>
      <c r="WNL5" s="11"/>
      <c r="WNM5" s="11"/>
      <c r="WNN5" s="11"/>
      <c r="WNO5" s="11"/>
      <c r="WNP5" s="11"/>
      <c r="WNQ5" s="11"/>
      <c r="WNR5" s="11"/>
      <c r="WNS5" s="11"/>
      <c r="WNT5" s="11"/>
      <c r="WNU5" s="11"/>
      <c r="WNV5" s="11"/>
      <c r="WNW5" s="11"/>
      <c r="WNX5" s="11"/>
      <c r="WNY5" s="11"/>
      <c r="WNZ5" s="11"/>
      <c r="WOA5" s="11"/>
      <c r="WOB5" s="11"/>
      <c r="WOC5" s="11"/>
      <c r="WOD5" s="11"/>
      <c r="WOE5" s="11"/>
      <c r="WOF5" s="11"/>
      <c r="WOG5" s="11"/>
      <c r="WOH5" s="11"/>
      <c r="WOI5" s="11"/>
      <c r="WOJ5" s="11"/>
      <c r="WOK5" s="11"/>
      <c r="WOL5" s="11"/>
      <c r="WOM5" s="11"/>
      <c r="WON5" s="11"/>
      <c r="WOO5" s="11"/>
      <c r="WOP5" s="11"/>
      <c r="WOQ5" s="11"/>
      <c r="WOR5" s="11"/>
      <c r="WOS5" s="11"/>
      <c r="WOT5" s="11"/>
      <c r="WOU5" s="11"/>
      <c r="WOW5" s="6"/>
      <c r="WOZ5" s="11"/>
      <c r="WPA5" s="11"/>
      <c r="WPB5" s="11"/>
      <c r="WPC5" s="11"/>
      <c r="WPD5" s="11"/>
      <c r="WPE5" s="11"/>
      <c r="WPF5" s="11"/>
      <c r="WPG5" s="11"/>
      <c r="WPH5" s="11"/>
      <c r="WPI5" s="11"/>
      <c r="WPJ5" s="11"/>
      <c r="WPK5" s="11"/>
      <c r="WPL5" s="11"/>
      <c r="WPM5" s="11"/>
      <c r="WPN5" s="11"/>
      <c r="WPO5" s="11"/>
      <c r="WPP5" s="11"/>
      <c r="WPQ5" s="11"/>
      <c r="WPR5" s="11"/>
      <c r="WPS5" s="11"/>
      <c r="WPT5" s="11"/>
      <c r="WPU5" s="11"/>
      <c r="WPV5" s="11"/>
      <c r="WPW5" s="11"/>
      <c r="WPX5" s="11"/>
      <c r="WPY5" s="11"/>
      <c r="WPZ5" s="11"/>
      <c r="WQA5" s="11"/>
      <c r="WQB5" s="11"/>
      <c r="WQC5" s="11"/>
      <c r="WQD5" s="11"/>
      <c r="WQE5" s="11"/>
      <c r="WQF5" s="11"/>
      <c r="WQG5" s="11"/>
      <c r="WQH5" s="11"/>
      <c r="WQI5" s="11"/>
      <c r="WQK5" s="6"/>
      <c r="WQN5" s="11"/>
      <c r="WQO5" s="11"/>
      <c r="WQP5" s="11"/>
      <c r="WQQ5" s="11"/>
      <c r="WQR5" s="11"/>
      <c r="WQS5" s="11"/>
      <c r="WQT5" s="11"/>
      <c r="WQU5" s="11"/>
      <c r="WQV5" s="11"/>
      <c r="WQW5" s="11"/>
      <c r="WQX5" s="11"/>
      <c r="WQY5" s="11"/>
      <c r="WQZ5" s="11"/>
      <c r="WRA5" s="11"/>
      <c r="WRB5" s="11"/>
      <c r="WRC5" s="11"/>
      <c r="WRD5" s="11"/>
      <c r="WRE5" s="11"/>
      <c r="WRF5" s="11"/>
      <c r="WRG5" s="11"/>
      <c r="WRH5" s="11"/>
      <c r="WRI5" s="11"/>
      <c r="WRJ5" s="11"/>
      <c r="WRK5" s="11"/>
      <c r="WRL5" s="11"/>
      <c r="WRM5" s="11"/>
      <c r="WRN5" s="11"/>
      <c r="WRO5" s="11"/>
      <c r="WRP5" s="11"/>
      <c r="WRQ5" s="11"/>
      <c r="WRR5" s="11"/>
      <c r="WRS5" s="11"/>
      <c r="WRT5" s="11"/>
      <c r="WRU5" s="11"/>
      <c r="WRV5" s="11"/>
      <c r="WRW5" s="11"/>
      <c r="WRY5" s="6"/>
      <c r="WSB5" s="11"/>
      <c r="WSC5" s="11"/>
      <c r="WSD5" s="11"/>
      <c r="WSE5" s="11"/>
      <c r="WSF5" s="11"/>
      <c r="WSG5" s="11"/>
      <c r="WSH5" s="11"/>
      <c r="WSI5" s="11"/>
      <c r="WSJ5" s="11"/>
      <c r="WSK5" s="11"/>
      <c r="WSL5" s="11"/>
      <c r="WSM5" s="11"/>
      <c r="WSN5" s="11"/>
      <c r="WSO5" s="11"/>
      <c r="WSP5" s="11"/>
      <c r="WSQ5" s="11"/>
      <c r="WSR5" s="11"/>
      <c r="WSS5" s="11"/>
      <c r="WST5" s="11"/>
      <c r="WSU5" s="11"/>
      <c r="WSV5" s="11"/>
      <c r="WSW5" s="11"/>
      <c r="WSX5" s="11"/>
      <c r="WSY5" s="11"/>
      <c r="WSZ5" s="11"/>
      <c r="WTA5" s="11"/>
      <c r="WTB5" s="11"/>
      <c r="WTC5" s="11"/>
      <c r="WTD5" s="11"/>
      <c r="WTE5" s="11"/>
      <c r="WTF5" s="11"/>
      <c r="WTG5" s="11"/>
      <c r="WTH5" s="11"/>
      <c r="WTI5" s="11"/>
      <c r="WTJ5" s="11"/>
      <c r="WTK5" s="11"/>
      <c r="WTM5" s="6"/>
      <c r="WTP5" s="11"/>
      <c r="WTQ5" s="11"/>
      <c r="WTR5" s="11"/>
      <c r="WTS5" s="11"/>
      <c r="WTT5" s="11"/>
      <c r="WTU5" s="11"/>
      <c r="WTV5" s="11"/>
      <c r="WTW5" s="11"/>
      <c r="WTX5" s="11"/>
      <c r="WTY5" s="11"/>
      <c r="WTZ5" s="11"/>
      <c r="WUA5" s="11"/>
      <c r="WUB5" s="11"/>
      <c r="WUC5" s="11"/>
      <c r="WUD5" s="11"/>
      <c r="WUE5" s="11"/>
      <c r="WUF5" s="11"/>
      <c r="WUG5" s="11"/>
      <c r="WUH5" s="11"/>
      <c r="WUI5" s="11"/>
      <c r="WUJ5" s="11"/>
      <c r="WUK5" s="11"/>
      <c r="WUL5" s="11"/>
      <c r="WUM5" s="11"/>
      <c r="WUN5" s="11"/>
      <c r="WUO5" s="11"/>
      <c r="WUP5" s="11"/>
      <c r="WUQ5" s="11"/>
      <c r="WUR5" s="11"/>
      <c r="WUS5" s="11"/>
      <c r="WUT5" s="11"/>
      <c r="WUU5" s="11"/>
      <c r="WUV5" s="11"/>
      <c r="WUW5" s="11"/>
      <c r="WUX5" s="11"/>
      <c r="WUY5" s="11"/>
      <c r="WVA5" s="6"/>
      <c r="WVD5" s="11"/>
      <c r="WVE5" s="11"/>
      <c r="WVF5" s="11"/>
      <c r="WVG5" s="11"/>
      <c r="WVH5" s="11"/>
      <c r="WVI5" s="11"/>
      <c r="WVJ5" s="11"/>
      <c r="WVK5" s="11"/>
      <c r="WVL5" s="11"/>
      <c r="WVM5" s="11"/>
      <c r="WVN5" s="11"/>
      <c r="WVO5" s="11"/>
      <c r="WVP5" s="11"/>
      <c r="WVQ5" s="11"/>
      <c r="WVR5" s="11"/>
      <c r="WVS5" s="11"/>
      <c r="WVT5" s="11"/>
      <c r="WVU5" s="11"/>
      <c r="WVV5" s="11"/>
      <c r="WVW5" s="11"/>
      <c r="WVX5" s="11"/>
      <c r="WVY5" s="11"/>
      <c r="WVZ5" s="11"/>
      <c r="WWA5" s="11"/>
      <c r="WWB5" s="11"/>
      <c r="WWC5" s="11"/>
      <c r="WWD5" s="11"/>
      <c r="WWE5" s="11"/>
      <c r="WWF5" s="11"/>
      <c r="WWG5" s="11"/>
      <c r="WWH5" s="11"/>
      <c r="WWI5" s="11"/>
      <c r="WWJ5" s="11"/>
      <c r="WWK5" s="11"/>
      <c r="WWL5" s="11"/>
      <c r="WWM5" s="11"/>
      <c r="WWO5" s="6"/>
      <c r="WWR5" s="11"/>
      <c r="WWS5" s="11"/>
      <c r="WWT5" s="11"/>
      <c r="WWU5" s="11"/>
      <c r="WWV5" s="11"/>
      <c r="WWW5" s="11"/>
      <c r="WWX5" s="11"/>
      <c r="WWY5" s="11"/>
      <c r="WWZ5" s="11"/>
      <c r="WXA5" s="11"/>
      <c r="WXB5" s="11"/>
      <c r="WXC5" s="11"/>
      <c r="WXD5" s="11"/>
      <c r="WXE5" s="11"/>
      <c r="WXF5" s="11"/>
      <c r="WXG5" s="11"/>
      <c r="WXH5" s="11"/>
      <c r="WXI5" s="11"/>
      <c r="WXJ5" s="11"/>
      <c r="WXK5" s="11"/>
      <c r="WXL5" s="11"/>
      <c r="WXM5" s="11"/>
      <c r="WXN5" s="11"/>
      <c r="WXO5" s="11"/>
      <c r="WXP5" s="11"/>
      <c r="WXQ5" s="11"/>
      <c r="WXR5" s="11"/>
      <c r="WXS5" s="11"/>
      <c r="WXT5" s="11"/>
      <c r="WXU5" s="11"/>
      <c r="WXV5" s="11"/>
      <c r="WXW5" s="11"/>
      <c r="WXX5" s="11"/>
      <c r="WXY5" s="11"/>
      <c r="WXZ5" s="11"/>
      <c r="WYA5" s="11"/>
      <c r="WYC5" s="6"/>
      <c r="WYF5" s="11"/>
      <c r="WYG5" s="11"/>
      <c r="WYH5" s="11"/>
      <c r="WYI5" s="11"/>
      <c r="WYJ5" s="11"/>
      <c r="WYK5" s="11"/>
      <c r="WYL5" s="11"/>
      <c r="WYM5" s="11"/>
      <c r="WYN5" s="11"/>
      <c r="WYO5" s="11"/>
      <c r="WYP5" s="11"/>
      <c r="WYQ5" s="11"/>
      <c r="WYR5" s="11"/>
      <c r="WYS5" s="11"/>
      <c r="WYT5" s="11"/>
      <c r="WYU5" s="11"/>
      <c r="WYV5" s="11"/>
      <c r="WYW5" s="11"/>
      <c r="WYX5" s="11"/>
      <c r="WYY5" s="11"/>
      <c r="WYZ5" s="11"/>
      <c r="WZA5" s="11"/>
      <c r="WZB5" s="11"/>
      <c r="WZC5" s="11"/>
      <c r="WZD5" s="11"/>
      <c r="WZE5" s="11"/>
      <c r="WZF5" s="11"/>
      <c r="WZG5" s="11"/>
      <c r="WZH5" s="11"/>
      <c r="WZI5" s="11"/>
      <c r="WZJ5" s="11"/>
      <c r="WZK5" s="11"/>
      <c r="WZL5" s="11"/>
      <c r="WZM5" s="11"/>
      <c r="WZN5" s="11"/>
      <c r="WZO5" s="11"/>
      <c r="WZQ5" s="6"/>
      <c r="WZT5" s="11"/>
      <c r="WZU5" s="11"/>
      <c r="WZV5" s="11"/>
      <c r="WZW5" s="11"/>
      <c r="WZX5" s="11"/>
      <c r="WZY5" s="11"/>
      <c r="WZZ5" s="11"/>
      <c r="XAA5" s="11"/>
      <c r="XAB5" s="11"/>
      <c r="XAC5" s="11"/>
      <c r="XAD5" s="11"/>
      <c r="XAE5" s="11"/>
      <c r="XAF5" s="11"/>
      <c r="XAG5" s="11"/>
      <c r="XAH5" s="11"/>
      <c r="XAI5" s="11"/>
      <c r="XAJ5" s="11"/>
      <c r="XAK5" s="11"/>
      <c r="XAL5" s="11"/>
      <c r="XAM5" s="11"/>
      <c r="XAN5" s="11"/>
      <c r="XAO5" s="11"/>
      <c r="XAP5" s="11"/>
      <c r="XAQ5" s="11"/>
      <c r="XAR5" s="11"/>
      <c r="XAS5" s="11"/>
      <c r="XAT5" s="11"/>
      <c r="XAU5" s="11"/>
      <c r="XAV5" s="11"/>
      <c r="XAW5" s="11"/>
      <c r="XAX5" s="11"/>
      <c r="XAY5" s="11"/>
      <c r="XAZ5" s="11"/>
      <c r="XBA5" s="11"/>
      <c r="XBB5" s="11"/>
      <c r="XBC5" s="11"/>
      <c r="XBE5" s="6"/>
      <c r="XBH5" s="11"/>
      <c r="XBI5" s="11"/>
      <c r="XBJ5" s="11"/>
      <c r="XBK5" s="11"/>
      <c r="XBL5" s="11"/>
      <c r="XBM5" s="11"/>
      <c r="XBN5" s="11"/>
      <c r="XBO5" s="11"/>
      <c r="XBP5" s="11"/>
      <c r="XBQ5" s="11"/>
      <c r="XBR5" s="11"/>
      <c r="XBS5" s="11"/>
      <c r="XBT5" s="11"/>
      <c r="XBU5" s="11"/>
      <c r="XBV5" s="11"/>
      <c r="XBW5" s="11"/>
      <c r="XBX5" s="11"/>
      <c r="XBY5" s="11"/>
      <c r="XBZ5" s="11"/>
      <c r="XCA5" s="11"/>
      <c r="XCB5" s="11"/>
      <c r="XCC5" s="11"/>
      <c r="XCD5" s="11"/>
      <c r="XCE5" s="11"/>
      <c r="XCF5" s="11"/>
      <c r="XCG5" s="11"/>
      <c r="XCH5" s="11"/>
      <c r="XCI5" s="11"/>
      <c r="XCJ5" s="11"/>
      <c r="XCK5" s="11"/>
      <c r="XCL5" s="11"/>
      <c r="XCM5" s="11"/>
      <c r="XCN5" s="11"/>
      <c r="XCO5" s="11"/>
      <c r="XCP5" s="11"/>
      <c r="XCQ5" s="11"/>
      <c r="XCS5" s="6"/>
      <c r="XCV5" s="11"/>
      <c r="XCW5" s="11"/>
      <c r="XCX5" s="11"/>
      <c r="XCY5" s="11"/>
      <c r="XCZ5" s="11"/>
      <c r="XDA5" s="11"/>
      <c r="XDB5" s="11"/>
      <c r="XDC5" s="11"/>
      <c r="XDD5" s="11"/>
      <c r="XDE5" s="11"/>
      <c r="XDF5" s="11"/>
      <c r="XDG5" s="11"/>
      <c r="XDH5" s="11"/>
      <c r="XDI5" s="11"/>
      <c r="XDJ5" s="11"/>
      <c r="XDK5" s="11"/>
      <c r="XDL5" s="11"/>
      <c r="XDM5" s="11"/>
      <c r="XDN5" s="11"/>
      <c r="XDO5" s="11"/>
      <c r="XDP5" s="11"/>
      <c r="XDQ5" s="11"/>
      <c r="XDR5" s="11"/>
      <c r="XDS5" s="11"/>
      <c r="XDT5" s="11"/>
      <c r="XDU5" s="11"/>
      <c r="XDV5" s="11"/>
      <c r="XDW5" s="11"/>
      <c r="XDX5" s="11"/>
      <c r="XDY5" s="11"/>
      <c r="XDZ5" s="11"/>
      <c r="XEA5" s="11"/>
      <c r="XEB5" s="11"/>
      <c r="XEC5" s="11"/>
      <c r="XED5" s="11"/>
      <c r="XEE5" s="11"/>
      <c r="XEG5" s="6"/>
      <c r="XEJ5" s="11"/>
      <c r="XEK5" s="11"/>
      <c r="XEL5" s="11"/>
      <c r="XEM5" s="11"/>
      <c r="XEN5" s="11"/>
      <c r="XEO5" s="11"/>
      <c r="XEP5" s="11"/>
      <c r="XEQ5" s="11"/>
      <c r="XER5" s="11"/>
      <c r="XES5" s="11"/>
      <c r="XET5" s="11"/>
      <c r="XEU5" s="11"/>
      <c r="XEV5" s="11"/>
      <c r="XEW5" s="11"/>
      <c r="XEX5" s="11"/>
      <c r="XEY5" s="11"/>
      <c r="XEZ5" s="11"/>
      <c r="XFA5" s="11"/>
      <c r="XFB5" s="11"/>
      <c r="XFC5" s="11"/>
      <c r="XFD5" s="11"/>
    </row>
    <row r="6" spans="1:5119 5121:10239 10241:15359 15361:16384">
      <c r="A6" s="6" t="s">
        <v>62</v>
      </c>
      <c r="B6" s="4" t="s">
        <v>68</v>
      </c>
      <c r="C6" s="4">
        <f>VLOOKUP($B6,Data!$A$3:$EX$360,(C$3-1979)*4+C$1+2,FALSE)</f>
        <v>5318</v>
      </c>
      <c r="D6" s="11">
        <f>VLOOKUP($B6,Data!$A$3:$EX$360,(D$3-1979)*4+D$1+2,FALSE)</f>
        <v>5976</v>
      </c>
      <c r="E6" s="11">
        <f>VLOOKUP($B6,Data!$A$3:$EX$360,(E$3-1979)*4+E$1+2,FALSE)</f>
        <v>3228</v>
      </c>
      <c r="F6" s="11">
        <f>VLOOKUP($B6,Data!$A$3:$EX$360,(F$3-1979)*4+F$1+2,FALSE)</f>
        <v>3589</v>
      </c>
      <c r="G6" s="11">
        <f>VLOOKUP($B6,Data!$A$3:$EX$360,(G$3-1979)*4+G$1+2,FALSE)</f>
        <v>4820</v>
      </c>
      <c r="H6" s="11">
        <f>VLOOKUP($B6,Data!$A$3:$EX$360,(H$3-1979)*4+H$1+2,FALSE)</f>
        <v>5518</v>
      </c>
      <c r="I6" s="11">
        <f>VLOOKUP($B6,Data!$A$3:$EX$360,(I$3-1979)*4+I$1+2,FALSE)</f>
        <v>6998</v>
      </c>
      <c r="J6" s="11">
        <f>VLOOKUP($B6,Data!$A$3:$EX$360,(J$3-1979)*4+J$1+2,FALSE)</f>
        <v>11865</v>
      </c>
      <c r="K6" s="11">
        <f>VLOOKUP($B6,Data!$A$3:$EX$360,(K$3-1979)*4+K$1+2,FALSE)</f>
        <v>16378</v>
      </c>
      <c r="L6" s="11">
        <f>VLOOKUP($B6,Data!$A$3:$EX$360,(L$3-1979)*4+L$1+2,FALSE)</f>
        <v>21607</v>
      </c>
      <c r="M6" s="11">
        <f>VLOOKUP($B6,Data!$A$3:$EX$360,(M$3-1979)*4+M$1+2,FALSE)</f>
        <v>25690</v>
      </c>
      <c r="N6" s="11">
        <f>VLOOKUP($B6,Data!$A$3:$EX$360,(N$3-1979)*4+N$1+2,FALSE)</f>
        <v>28727</v>
      </c>
      <c r="O6" s="11">
        <f>VLOOKUP($B6,Data!$A$3:$EX$360,(O$3-1979)*4+O$1+2,FALSE)</f>
        <v>26102</v>
      </c>
      <c r="P6" s="11">
        <f>VLOOKUP($B6,Data!$A$3:$EX$360,(P$3-1979)*4+P$1+2,FALSE)</f>
        <v>23831</v>
      </c>
      <c r="Q6" s="11">
        <f>VLOOKUP($B6,Data!$A$3:$EX$360,(Q$3-1979)*4+Q$1+2,FALSE)</f>
        <v>22458</v>
      </c>
      <c r="R6" s="11">
        <f>VLOOKUP($B6,Data!$A$3:$EX$360,(R$3-1979)*4+R$1+2,FALSE)</f>
        <v>22442</v>
      </c>
      <c r="S6" s="11">
        <f>VLOOKUP($B6,Data!$A$3:$EX$360,(S$3-1979)*4+S$1+2,FALSE)</f>
        <v>26893</v>
      </c>
      <c r="T6" s="11">
        <f>VLOOKUP($B6,Data!$A$3:$EX$360,(T$3-1979)*4+T$1+2,FALSE)</f>
        <v>32499</v>
      </c>
      <c r="U6" s="11">
        <f>VLOOKUP($B6,Data!$A$3:$EX$360,(U$3-1979)*4+U$1+2,FALSE)</f>
        <v>37794</v>
      </c>
      <c r="V6" s="11">
        <f>VLOOKUP($B6,Data!$A$3:$EX$360,(V$3-1979)*4+V$1+2,FALSE)</f>
        <v>48255</v>
      </c>
      <c r="W6" s="11">
        <f>VLOOKUP($B6,Data!$A$3:$EX$360,(W$3-1979)*4+W$1+2,FALSE)</f>
        <v>57478</v>
      </c>
      <c r="X6" s="11">
        <f>VLOOKUP($B6,Data!$A$3:$EX$360,(X$3-1979)*4+X$1+2,FALSE)</f>
        <v>65989</v>
      </c>
      <c r="Y6" s="11">
        <f>VLOOKUP($B6,Data!$A$3:$EX$360,(Y$3-1979)*4+Y$1+2,FALSE)</f>
        <v>81610</v>
      </c>
      <c r="Z6" s="11">
        <f>VLOOKUP($B6,Data!$A$3:$EX$360,(Z$3-1979)*4+Z$1+2,FALSE)</f>
        <v>94539</v>
      </c>
      <c r="AA6" s="11">
        <f>VLOOKUP($B6,Data!$A$3:$EX$360,(AA$3-1979)*4+AA$1+2,FALSE)</f>
        <v>108737</v>
      </c>
      <c r="AB6" s="11">
        <f>VLOOKUP($B6,Data!$A$3:$EX$360,(AB$3-1979)*4+AB$1+2,FALSE)</f>
        <v>105734</v>
      </c>
      <c r="AC6" s="11">
        <f>VLOOKUP($B6,Data!$A$3:$EX$360,(AC$3-1979)*4+AC$1+2,FALSE)</f>
        <v>101282</v>
      </c>
      <c r="AD6" s="11">
        <f>VLOOKUP($B6,Data!$A$3:$EX$360,(AD$3-1979)*4+AD$1+2,FALSE)</f>
        <v>88816</v>
      </c>
      <c r="AE6" s="11">
        <f>VLOOKUP($B6,Data!$A$3:$EX$360,(AE$3-1979)*4+AE$1+2,FALSE)</f>
        <v>88116</v>
      </c>
      <c r="AF6" s="11">
        <f>VLOOKUP($B6,Data!$A$3:$EX$360,(AF$3-1979)*4+AF$1+2,FALSE)</f>
        <v>92765</v>
      </c>
      <c r="AG6" s="11">
        <f>VLOOKUP($B6,Data!$A$3:$EX$360,(AG$3-1979)*4+AG$1+2,FALSE)</f>
        <v>105723</v>
      </c>
      <c r="AH6" s="11">
        <f>VLOOKUP($B6,Data!$A$3:$EX$360,(AH$3-1979)*4+AH$1+2,FALSE)</f>
        <v>68091</v>
      </c>
      <c r="AI6" s="11">
        <f>VLOOKUP($B6,Data!$A$3:$EX$360,(AI$3-1979)*4+AI$1+2,FALSE)</f>
        <v>87332</v>
      </c>
      <c r="AJ6" s="11">
        <f>VLOOKUP($B6,Data!$A$3:$EX$360,(AJ$3-1979)*4+AJ$1+2,FALSE)</f>
        <v>114222</v>
      </c>
      <c r="AK6" s="11">
        <f>VLOOKUP($B6,Data!$A$3:$EX$360,(AK$3-1979)*4+AK$1+2,FALSE)</f>
        <v>147810</v>
      </c>
      <c r="AL6" s="11">
        <f>VLOOKUP($B6,Data!$A$3:$EX$360,(AL$3-1979)*4+AL$1+2,FALSE)</f>
        <v>172106</v>
      </c>
      <c r="AM6" s="11">
        <f>VLOOKUP($B6,Data!$A$3:$EX$360,(AM$3-1979)*4+AM$1+2,FALSE)</f>
        <v>204284</v>
      </c>
      <c r="AN6" s="4">
        <f>VLOOKUP($B6,Data!$A$3:$EX$360,(AN$3-1979)*4+AN$1+2,FALSE)</f>
        <v>0</v>
      </c>
      <c r="AO6" s="6"/>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C6" s="6"/>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Q6" s="6"/>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E6" s="6"/>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S6" s="6"/>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G6" s="6"/>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U6" s="6"/>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I6" s="6"/>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W6" s="6"/>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K6" s="6"/>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Y6" s="6"/>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M6" s="6"/>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TA6" s="6"/>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O6" s="6"/>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C6" s="6"/>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Q6" s="6"/>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E6" s="6"/>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S6" s="6"/>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G6" s="6"/>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U6" s="6"/>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I6" s="6"/>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W6" s="6"/>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K6" s="6"/>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Y6" s="6"/>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M6" s="6"/>
      <c r="ALP6" s="11"/>
      <c r="ALQ6" s="11"/>
      <c r="ALR6" s="11"/>
      <c r="ALS6" s="11"/>
      <c r="ALT6" s="11"/>
      <c r="ALU6" s="11"/>
      <c r="ALV6" s="11"/>
      <c r="ALW6" s="11"/>
      <c r="ALX6" s="11"/>
      <c r="ALY6" s="11"/>
      <c r="ALZ6" s="11"/>
      <c r="AMA6" s="11"/>
      <c r="AMB6" s="11"/>
      <c r="AMC6" s="11"/>
      <c r="AMD6" s="11"/>
      <c r="AME6" s="11"/>
      <c r="AMF6" s="11"/>
      <c r="AMG6" s="11"/>
      <c r="AMH6" s="11"/>
      <c r="AMI6" s="11"/>
      <c r="AMJ6" s="11"/>
      <c r="AMK6" s="11"/>
      <c r="AML6" s="11"/>
      <c r="AMM6" s="11"/>
      <c r="AMN6" s="11"/>
      <c r="AMO6" s="11"/>
      <c r="AMP6" s="11"/>
      <c r="AMQ6" s="11"/>
      <c r="AMR6" s="11"/>
      <c r="AMS6" s="11"/>
      <c r="AMT6" s="11"/>
      <c r="AMU6" s="11"/>
      <c r="AMV6" s="11"/>
      <c r="AMW6" s="11"/>
      <c r="AMX6" s="11"/>
      <c r="AMY6" s="11"/>
      <c r="ANA6" s="6"/>
      <c r="AND6" s="11"/>
      <c r="ANE6" s="11"/>
      <c r="ANF6" s="11"/>
      <c r="ANG6" s="11"/>
      <c r="ANH6" s="11"/>
      <c r="ANI6" s="11"/>
      <c r="ANJ6" s="11"/>
      <c r="ANK6" s="11"/>
      <c r="ANL6" s="11"/>
      <c r="ANM6" s="11"/>
      <c r="ANN6" s="11"/>
      <c r="ANO6" s="11"/>
      <c r="ANP6" s="11"/>
      <c r="ANQ6" s="11"/>
      <c r="ANR6" s="11"/>
      <c r="ANS6" s="11"/>
      <c r="ANT6" s="11"/>
      <c r="ANU6" s="11"/>
      <c r="ANV6" s="11"/>
      <c r="ANW6" s="11"/>
      <c r="ANX6" s="11"/>
      <c r="ANY6" s="11"/>
      <c r="ANZ6" s="11"/>
      <c r="AOA6" s="11"/>
      <c r="AOB6" s="11"/>
      <c r="AOC6" s="11"/>
      <c r="AOD6" s="11"/>
      <c r="AOE6" s="11"/>
      <c r="AOF6" s="11"/>
      <c r="AOG6" s="11"/>
      <c r="AOH6" s="11"/>
      <c r="AOI6" s="11"/>
      <c r="AOJ6" s="11"/>
      <c r="AOK6" s="11"/>
      <c r="AOL6" s="11"/>
      <c r="AOM6" s="11"/>
      <c r="AOO6" s="6"/>
      <c r="AOR6" s="11"/>
      <c r="AOS6" s="11"/>
      <c r="AOT6" s="11"/>
      <c r="AOU6" s="11"/>
      <c r="AOV6" s="11"/>
      <c r="AOW6" s="11"/>
      <c r="AOX6" s="11"/>
      <c r="AOY6" s="11"/>
      <c r="AOZ6" s="11"/>
      <c r="APA6" s="11"/>
      <c r="APB6" s="11"/>
      <c r="APC6" s="11"/>
      <c r="APD6" s="11"/>
      <c r="APE6" s="11"/>
      <c r="APF6" s="11"/>
      <c r="APG6" s="11"/>
      <c r="APH6" s="11"/>
      <c r="API6" s="11"/>
      <c r="APJ6" s="11"/>
      <c r="APK6" s="11"/>
      <c r="APL6" s="11"/>
      <c r="APM6" s="11"/>
      <c r="APN6" s="11"/>
      <c r="APO6" s="11"/>
      <c r="APP6" s="11"/>
      <c r="APQ6" s="11"/>
      <c r="APR6" s="11"/>
      <c r="APS6" s="11"/>
      <c r="APT6" s="11"/>
      <c r="APU6" s="11"/>
      <c r="APV6" s="11"/>
      <c r="APW6" s="11"/>
      <c r="APX6" s="11"/>
      <c r="APY6" s="11"/>
      <c r="APZ6" s="11"/>
      <c r="AQA6" s="11"/>
      <c r="AQC6" s="6"/>
      <c r="AQF6" s="11"/>
      <c r="AQG6" s="11"/>
      <c r="AQH6" s="11"/>
      <c r="AQI6" s="11"/>
      <c r="AQJ6" s="11"/>
      <c r="AQK6" s="11"/>
      <c r="AQL6" s="11"/>
      <c r="AQM6" s="11"/>
      <c r="AQN6" s="11"/>
      <c r="AQO6" s="11"/>
      <c r="AQP6" s="11"/>
      <c r="AQQ6" s="11"/>
      <c r="AQR6" s="11"/>
      <c r="AQS6" s="11"/>
      <c r="AQT6" s="11"/>
      <c r="AQU6" s="11"/>
      <c r="AQV6" s="11"/>
      <c r="AQW6" s="11"/>
      <c r="AQX6" s="11"/>
      <c r="AQY6" s="11"/>
      <c r="AQZ6" s="11"/>
      <c r="ARA6" s="11"/>
      <c r="ARB6" s="11"/>
      <c r="ARC6" s="11"/>
      <c r="ARD6" s="11"/>
      <c r="ARE6" s="11"/>
      <c r="ARF6" s="11"/>
      <c r="ARG6" s="11"/>
      <c r="ARH6" s="11"/>
      <c r="ARI6" s="11"/>
      <c r="ARJ6" s="11"/>
      <c r="ARK6" s="11"/>
      <c r="ARL6" s="11"/>
      <c r="ARM6" s="11"/>
      <c r="ARN6" s="11"/>
      <c r="ARO6" s="11"/>
      <c r="ARQ6" s="6"/>
      <c r="ART6" s="11"/>
      <c r="ARU6" s="11"/>
      <c r="ARV6" s="11"/>
      <c r="ARW6" s="11"/>
      <c r="ARX6" s="11"/>
      <c r="ARY6" s="11"/>
      <c r="ARZ6" s="11"/>
      <c r="ASA6" s="11"/>
      <c r="ASB6" s="11"/>
      <c r="ASC6" s="11"/>
      <c r="ASD6" s="11"/>
      <c r="ASE6" s="11"/>
      <c r="ASF6" s="11"/>
      <c r="ASG6" s="11"/>
      <c r="ASH6" s="11"/>
      <c r="ASI6" s="11"/>
      <c r="ASJ6" s="11"/>
      <c r="ASK6" s="11"/>
      <c r="ASL6" s="11"/>
      <c r="ASM6" s="11"/>
      <c r="ASN6" s="11"/>
      <c r="ASO6" s="11"/>
      <c r="ASP6" s="11"/>
      <c r="ASQ6" s="11"/>
      <c r="ASR6" s="11"/>
      <c r="ASS6" s="11"/>
      <c r="AST6" s="11"/>
      <c r="ASU6" s="11"/>
      <c r="ASV6" s="11"/>
      <c r="ASW6" s="11"/>
      <c r="ASX6" s="11"/>
      <c r="ASY6" s="11"/>
      <c r="ASZ6" s="11"/>
      <c r="ATA6" s="11"/>
      <c r="ATB6" s="11"/>
      <c r="ATC6" s="11"/>
      <c r="ATE6" s="6"/>
      <c r="ATH6" s="11"/>
      <c r="ATI6" s="11"/>
      <c r="ATJ6" s="11"/>
      <c r="ATK6" s="11"/>
      <c r="ATL6" s="11"/>
      <c r="ATM6" s="11"/>
      <c r="ATN6" s="11"/>
      <c r="ATO6" s="11"/>
      <c r="ATP6" s="11"/>
      <c r="ATQ6" s="11"/>
      <c r="ATR6" s="11"/>
      <c r="ATS6" s="11"/>
      <c r="ATT6" s="11"/>
      <c r="ATU6" s="11"/>
      <c r="ATV6" s="11"/>
      <c r="ATW6" s="11"/>
      <c r="ATX6" s="11"/>
      <c r="ATY6" s="11"/>
      <c r="ATZ6" s="11"/>
      <c r="AUA6" s="11"/>
      <c r="AUB6" s="11"/>
      <c r="AUC6" s="11"/>
      <c r="AUD6" s="11"/>
      <c r="AUE6" s="11"/>
      <c r="AUF6" s="11"/>
      <c r="AUG6" s="11"/>
      <c r="AUH6" s="11"/>
      <c r="AUI6" s="11"/>
      <c r="AUJ6" s="11"/>
      <c r="AUK6" s="11"/>
      <c r="AUL6" s="11"/>
      <c r="AUM6" s="11"/>
      <c r="AUN6" s="11"/>
      <c r="AUO6" s="11"/>
      <c r="AUP6" s="11"/>
      <c r="AUQ6" s="11"/>
      <c r="AUS6" s="6"/>
      <c r="AUV6" s="11"/>
      <c r="AUW6" s="11"/>
      <c r="AUX6" s="11"/>
      <c r="AUY6" s="11"/>
      <c r="AUZ6" s="11"/>
      <c r="AVA6" s="11"/>
      <c r="AVB6" s="11"/>
      <c r="AVC6" s="11"/>
      <c r="AVD6" s="11"/>
      <c r="AVE6" s="11"/>
      <c r="AVF6" s="11"/>
      <c r="AVG6" s="11"/>
      <c r="AVH6" s="11"/>
      <c r="AVI6" s="11"/>
      <c r="AVJ6" s="11"/>
      <c r="AVK6" s="11"/>
      <c r="AVL6" s="11"/>
      <c r="AVM6" s="11"/>
      <c r="AVN6" s="11"/>
      <c r="AVO6" s="11"/>
      <c r="AVP6" s="11"/>
      <c r="AVQ6" s="11"/>
      <c r="AVR6" s="11"/>
      <c r="AVS6" s="11"/>
      <c r="AVT6" s="11"/>
      <c r="AVU6" s="11"/>
      <c r="AVV6" s="11"/>
      <c r="AVW6" s="11"/>
      <c r="AVX6" s="11"/>
      <c r="AVY6" s="11"/>
      <c r="AVZ6" s="11"/>
      <c r="AWA6" s="11"/>
      <c r="AWB6" s="11"/>
      <c r="AWC6" s="11"/>
      <c r="AWD6" s="11"/>
      <c r="AWE6" s="11"/>
      <c r="AWG6" s="6"/>
      <c r="AWJ6" s="11"/>
      <c r="AWK6" s="11"/>
      <c r="AWL6" s="11"/>
      <c r="AWM6" s="11"/>
      <c r="AWN6" s="11"/>
      <c r="AWO6" s="11"/>
      <c r="AWP6" s="11"/>
      <c r="AWQ6" s="11"/>
      <c r="AWR6" s="11"/>
      <c r="AWS6" s="11"/>
      <c r="AWT6" s="11"/>
      <c r="AWU6" s="11"/>
      <c r="AWV6" s="11"/>
      <c r="AWW6" s="11"/>
      <c r="AWX6" s="11"/>
      <c r="AWY6" s="11"/>
      <c r="AWZ6" s="11"/>
      <c r="AXA6" s="11"/>
      <c r="AXB6" s="11"/>
      <c r="AXC6" s="11"/>
      <c r="AXD6" s="11"/>
      <c r="AXE6" s="11"/>
      <c r="AXF6" s="11"/>
      <c r="AXG6" s="11"/>
      <c r="AXH6" s="11"/>
      <c r="AXI6" s="11"/>
      <c r="AXJ6" s="11"/>
      <c r="AXK6" s="11"/>
      <c r="AXL6" s="11"/>
      <c r="AXM6" s="11"/>
      <c r="AXN6" s="11"/>
      <c r="AXO6" s="11"/>
      <c r="AXP6" s="11"/>
      <c r="AXQ6" s="11"/>
      <c r="AXR6" s="11"/>
      <c r="AXS6" s="11"/>
      <c r="AXU6" s="6"/>
      <c r="AXX6" s="11"/>
      <c r="AXY6" s="11"/>
      <c r="AXZ6" s="11"/>
      <c r="AYA6" s="11"/>
      <c r="AYB6" s="11"/>
      <c r="AYC6" s="11"/>
      <c r="AYD6" s="11"/>
      <c r="AYE6" s="11"/>
      <c r="AYF6" s="11"/>
      <c r="AYG6" s="11"/>
      <c r="AYH6" s="11"/>
      <c r="AYI6" s="11"/>
      <c r="AYJ6" s="11"/>
      <c r="AYK6" s="11"/>
      <c r="AYL6" s="11"/>
      <c r="AYM6" s="11"/>
      <c r="AYN6" s="11"/>
      <c r="AYO6" s="11"/>
      <c r="AYP6" s="11"/>
      <c r="AYQ6" s="11"/>
      <c r="AYR6" s="11"/>
      <c r="AYS6" s="11"/>
      <c r="AYT6" s="11"/>
      <c r="AYU6" s="11"/>
      <c r="AYV6" s="11"/>
      <c r="AYW6" s="11"/>
      <c r="AYX6" s="11"/>
      <c r="AYY6" s="11"/>
      <c r="AYZ6" s="11"/>
      <c r="AZA6" s="11"/>
      <c r="AZB6" s="11"/>
      <c r="AZC6" s="11"/>
      <c r="AZD6" s="11"/>
      <c r="AZE6" s="11"/>
      <c r="AZF6" s="11"/>
      <c r="AZG6" s="11"/>
      <c r="AZI6" s="6"/>
      <c r="AZL6" s="11"/>
      <c r="AZM6" s="11"/>
      <c r="AZN6" s="11"/>
      <c r="AZO6" s="11"/>
      <c r="AZP6" s="11"/>
      <c r="AZQ6" s="11"/>
      <c r="AZR6" s="11"/>
      <c r="AZS6" s="11"/>
      <c r="AZT6" s="11"/>
      <c r="AZU6" s="11"/>
      <c r="AZV6" s="11"/>
      <c r="AZW6" s="11"/>
      <c r="AZX6" s="11"/>
      <c r="AZY6" s="11"/>
      <c r="AZZ6" s="11"/>
      <c r="BAA6" s="11"/>
      <c r="BAB6" s="11"/>
      <c r="BAC6" s="11"/>
      <c r="BAD6" s="11"/>
      <c r="BAE6" s="11"/>
      <c r="BAF6" s="11"/>
      <c r="BAG6" s="11"/>
      <c r="BAH6" s="11"/>
      <c r="BAI6" s="11"/>
      <c r="BAJ6" s="11"/>
      <c r="BAK6" s="11"/>
      <c r="BAL6" s="11"/>
      <c r="BAM6" s="11"/>
      <c r="BAN6" s="11"/>
      <c r="BAO6" s="11"/>
      <c r="BAP6" s="11"/>
      <c r="BAQ6" s="11"/>
      <c r="BAR6" s="11"/>
      <c r="BAS6" s="11"/>
      <c r="BAT6" s="11"/>
      <c r="BAU6" s="11"/>
      <c r="BAW6" s="6"/>
      <c r="BAZ6" s="11"/>
      <c r="BBA6" s="11"/>
      <c r="BBB6" s="11"/>
      <c r="BBC6" s="11"/>
      <c r="BBD6" s="11"/>
      <c r="BBE6" s="11"/>
      <c r="BBF6" s="11"/>
      <c r="BBG6" s="11"/>
      <c r="BBH6" s="11"/>
      <c r="BBI6" s="11"/>
      <c r="BBJ6" s="11"/>
      <c r="BBK6" s="11"/>
      <c r="BBL6" s="11"/>
      <c r="BBM6" s="11"/>
      <c r="BBN6" s="11"/>
      <c r="BBO6" s="11"/>
      <c r="BBP6" s="11"/>
      <c r="BBQ6" s="11"/>
      <c r="BBR6" s="11"/>
      <c r="BBS6" s="11"/>
      <c r="BBT6" s="11"/>
      <c r="BBU6" s="11"/>
      <c r="BBV6" s="11"/>
      <c r="BBW6" s="11"/>
      <c r="BBX6" s="11"/>
      <c r="BBY6" s="11"/>
      <c r="BBZ6" s="11"/>
      <c r="BCA6" s="11"/>
      <c r="BCB6" s="11"/>
      <c r="BCC6" s="11"/>
      <c r="BCD6" s="11"/>
      <c r="BCE6" s="11"/>
      <c r="BCF6" s="11"/>
      <c r="BCG6" s="11"/>
      <c r="BCH6" s="11"/>
      <c r="BCI6" s="11"/>
      <c r="BCK6" s="6"/>
      <c r="BCN6" s="11"/>
      <c r="BCO6" s="11"/>
      <c r="BCP6" s="11"/>
      <c r="BCQ6" s="11"/>
      <c r="BCR6" s="11"/>
      <c r="BCS6" s="11"/>
      <c r="BCT6" s="11"/>
      <c r="BCU6" s="11"/>
      <c r="BCV6" s="11"/>
      <c r="BCW6" s="11"/>
      <c r="BCX6" s="11"/>
      <c r="BCY6" s="11"/>
      <c r="BCZ6" s="11"/>
      <c r="BDA6" s="11"/>
      <c r="BDB6" s="11"/>
      <c r="BDC6" s="11"/>
      <c r="BDD6" s="11"/>
      <c r="BDE6" s="11"/>
      <c r="BDF6" s="11"/>
      <c r="BDG6" s="11"/>
      <c r="BDH6" s="11"/>
      <c r="BDI6" s="11"/>
      <c r="BDJ6" s="11"/>
      <c r="BDK6" s="11"/>
      <c r="BDL6" s="11"/>
      <c r="BDM6" s="11"/>
      <c r="BDN6" s="11"/>
      <c r="BDO6" s="11"/>
      <c r="BDP6" s="11"/>
      <c r="BDQ6" s="11"/>
      <c r="BDR6" s="11"/>
      <c r="BDS6" s="11"/>
      <c r="BDT6" s="11"/>
      <c r="BDU6" s="11"/>
      <c r="BDV6" s="11"/>
      <c r="BDW6" s="11"/>
      <c r="BDY6" s="6"/>
      <c r="BEB6" s="11"/>
      <c r="BEC6" s="11"/>
      <c r="BED6" s="11"/>
      <c r="BEE6" s="11"/>
      <c r="BEF6" s="11"/>
      <c r="BEG6" s="11"/>
      <c r="BEH6" s="11"/>
      <c r="BEI6" s="11"/>
      <c r="BEJ6" s="11"/>
      <c r="BEK6" s="11"/>
      <c r="BEL6" s="11"/>
      <c r="BEM6" s="11"/>
      <c r="BEN6" s="11"/>
      <c r="BEO6" s="11"/>
      <c r="BEP6" s="11"/>
      <c r="BEQ6" s="11"/>
      <c r="BER6" s="11"/>
      <c r="BES6" s="11"/>
      <c r="BET6" s="11"/>
      <c r="BEU6" s="11"/>
      <c r="BEV6" s="11"/>
      <c r="BEW6" s="11"/>
      <c r="BEX6" s="11"/>
      <c r="BEY6" s="11"/>
      <c r="BEZ6" s="11"/>
      <c r="BFA6" s="11"/>
      <c r="BFB6" s="11"/>
      <c r="BFC6" s="11"/>
      <c r="BFD6" s="11"/>
      <c r="BFE6" s="11"/>
      <c r="BFF6" s="11"/>
      <c r="BFG6" s="11"/>
      <c r="BFH6" s="11"/>
      <c r="BFI6" s="11"/>
      <c r="BFJ6" s="11"/>
      <c r="BFK6" s="11"/>
      <c r="BFM6" s="6"/>
      <c r="BFP6" s="11"/>
      <c r="BFQ6" s="11"/>
      <c r="BFR6" s="11"/>
      <c r="BFS6" s="11"/>
      <c r="BFT6" s="11"/>
      <c r="BFU6" s="11"/>
      <c r="BFV6" s="11"/>
      <c r="BFW6" s="11"/>
      <c r="BFX6" s="11"/>
      <c r="BFY6" s="11"/>
      <c r="BFZ6" s="11"/>
      <c r="BGA6" s="11"/>
      <c r="BGB6" s="11"/>
      <c r="BGC6" s="11"/>
      <c r="BGD6" s="11"/>
      <c r="BGE6" s="11"/>
      <c r="BGF6" s="11"/>
      <c r="BGG6" s="11"/>
      <c r="BGH6" s="11"/>
      <c r="BGI6" s="11"/>
      <c r="BGJ6" s="11"/>
      <c r="BGK6" s="11"/>
      <c r="BGL6" s="11"/>
      <c r="BGM6" s="11"/>
      <c r="BGN6" s="11"/>
      <c r="BGO6" s="11"/>
      <c r="BGP6" s="11"/>
      <c r="BGQ6" s="11"/>
      <c r="BGR6" s="11"/>
      <c r="BGS6" s="11"/>
      <c r="BGT6" s="11"/>
      <c r="BGU6" s="11"/>
      <c r="BGV6" s="11"/>
      <c r="BGW6" s="11"/>
      <c r="BGX6" s="11"/>
      <c r="BGY6" s="11"/>
      <c r="BHA6" s="6"/>
      <c r="BHD6" s="11"/>
      <c r="BHE6" s="11"/>
      <c r="BHF6" s="11"/>
      <c r="BHG6" s="11"/>
      <c r="BHH6" s="11"/>
      <c r="BHI6" s="11"/>
      <c r="BHJ6" s="11"/>
      <c r="BHK6" s="11"/>
      <c r="BHL6" s="11"/>
      <c r="BHM6" s="11"/>
      <c r="BHN6" s="11"/>
      <c r="BHO6" s="11"/>
      <c r="BHP6" s="11"/>
      <c r="BHQ6" s="11"/>
      <c r="BHR6" s="11"/>
      <c r="BHS6" s="11"/>
      <c r="BHT6" s="11"/>
      <c r="BHU6" s="11"/>
      <c r="BHV6" s="11"/>
      <c r="BHW6" s="11"/>
      <c r="BHX6" s="11"/>
      <c r="BHY6" s="11"/>
      <c r="BHZ6" s="11"/>
      <c r="BIA6" s="11"/>
      <c r="BIB6" s="11"/>
      <c r="BIC6" s="11"/>
      <c r="BID6" s="11"/>
      <c r="BIE6" s="11"/>
      <c r="BIF6" s="11"/>
      <c r="BIG6" s="11"/>
      <c r="BIH6" s="11"/>
      <c r="BII6" s="11"/>
      <c r="BIJ6" s="11"/>
      <c r="BIK6" s="11"/>
      <c r="BIL6" s="11"/>
      <c r="BIM6" s="11"/>
      <c r="BIO6" s="6"/>
      <c r="BIR6" s="11"/>
      <c r="BIS6" s="11"/>
      <c r="BIT6" s="11"/>
      <c r="BIU6" s="11"/>
      <c r="BIV6" s="11"/>
      <c r="BIW6" s="11"/>
      <c r="BIX6" s="11"/>
      <c r="BIY6" s="11"/>
      <c r="BIZ6" s="11"/>
      <c r="BJA6" s="11"/>
      <c r="BJB6" s="11"/>
      <c r="BJC6" s="11"/>
      <c r="BJD6" s="11"/>
      <c r="BJE6" s="11"/>
      <c r="BJF6" s="11"/>
      <c r="BJG6" s="11"/>
      <c r="BJH6" s="11"/>
      <c r="BJI6" s="11"/>
      <c r="BJJ6" s="11"/>
      <c r="BJK6" s="11"/>
      <c r="BJL6" s="11"/>
      <c r="BJM6" s="11"/>
      <c r="BJN6" s="11"/>
      <c r="BJO6" s="11"/>
      <c r="BJP6" s="11"/>
      <c r="BJQ6" s="11"/>
      <c r="BJR6" s="11"/>
      <c r="BJS6" s="11"/>
      <c r="BJT6" s="11"/>
      <c r="BJU6" s="11"/>
      <c r="BJV6" s="11"/>
      <c r="BJW6" s="11"/>
      <c r="BJX6" s="11"/>
      <c r="BJY6" s="11"/>
      <c r="BJZ6" s="11"/>
      <c r="BKA6" s="11"/>
      <c r="BKC6" s="6"/>
      <c r="BKF6" s="11"/>
      <c r="BKG6" s="11"/>
      <c r="BKH6" s="11"/>
      <c r="BKI6" s="11"/>
      <c r="BKJ6" s="11"/>
      <c r="BKK6" s="11"/>
      <c r="BKL6" s="11"/>
      <c r="BKM6" s="11"/>
      <c r="BKN6" s="11"/>
      <c r="BKO6" s="11"/>
      <c r="BKP6" s="11"/>
      <c r="BKQ6" s="11"/>
      <c r="BKR6" s="11"/>
      <c r="BKS6" s="11"/>
      <c r="BKT6" s="11"/>
      <c r="BKU6" s="11"/>
      <c r="BKV6" s="11"/>
      <c r="BKW6" s="11"/>
      <c r="BKX6" s="11"/>
      <c r="BKY6" s="11"/>
      <c r="BKZ6" s="11"/>
      <c r="BLA6" s="11"/>
      <c r="BLB6" s="11"/>
      <c r="BLC6" s="11"/>
      <c r="BLD6" s="11"/>
      <c r="BLE6" s="11"/>
      <c r="BLF6" s="11"/>
      <c r="BLG6" s="11"/>
      <c r="BLH6" s="11"/>
      <c r="BLI6" s="11"/>
      <c r="BLJ6" s="11"/>
      <c r="BLK6" s="11"/>
      <c r="BLL6" s="11"/>
      <c r="BLM6" s="11"/>
      <c r="BLN6" s="11"/>
      <c r="BLO6" s="11"/>
      <c r="BLQ6" s="6"/>
      <c r="BLT6" s="11"/>
      <c r="BLU6" s="11"/>
      <c r="BLV6" s="11"/>
      <c r="BLW6" s="11"/>
      <c r="BLX6" s="11"/>
      <c r="BLY6" s="11"/>
      <c r="BLZ6" s="11"/>
      <c r="BMA6" s="11"/>
      <c r="BMB6" s="11"/>
      <c r="BMC6" s="11"/>
      <c r="BMD6" s="11"/>
      <c r="BME6" s="11"/>
      <c r="BMF6" s="11"/>
      <c r="BMG6" s="11"/>
      <c r="BMH6" s="11"/>
      <c r="BMI6" s="11"/>
      <c r="BMJ6" s="11"/>
      <c r="BMK6" s="11"/>
      <c r="BML6" s="11"/>
      <c r="BMM6" s="11"/>
      <c r="BMN6" s="11"/>
      <c r="BMO6" s="11"/>
      <c r="BMP6" s="11"/>
      <c r="BMQ6" s="11"/>
      <c r="BMR6" s="11"/>
      <c r="BMS6" s="11"/>
      <c r="BMT6" s="11"/>
      <c r="BMU6" s="11"/>
      <c r="BMV6" s="11"/>
      <c r="BMW6" s="11"/>
      <c r="BMX6" s="11"/>
      <c r="BMY6" s="11"/>
      <c r="BMZ6" s="11"/>
      <c r="BNA6" s="11"/>
      <c r="BNB6" s="11"/>
      <c r="BNC6" s="11"/>
      <c r="BNE6" s="6"/>
      <c r="BNH6" s="11"/>
      <c r="BNI6" s="11"/>
      <c r="BNJ6" s="11"/>
      <c r="BNK6" s="11"/>
      <c r="BNL6" s="11"/>
      <c r="BNM6" s="11"/>
      <c r="BNN6" s="11"/>
      <c r="BNO6" s="11"/>
      <c r="BNP6" s="11"/>
      <c r="BNQ6" s="11"/>
      <c r="BNR6" s="11"/>
      <c r="BNS6" s="11"/>
      <c r="BNT6" s="11"/>
      <c r="BNU6" s="11"/>
      <c r="BNV6" s="11"/>
      <c r="BNW6" s="11"/>
      <c r="BNX6" s="11"/>
      <c r="BNY6" s="11"/>
      <c r="BNZ6" s="11"/>
      <c r="BOA6" s="11"/>
      <c r="BOB6" s="11"/>
      <c r="BOC6" s="11"/>
      <c r="BOD6" s="11"/>
      <c r="BOE6" s="11"/>
      <c r="BOF6" s="11"/>
      <c r="BOG6" s="11"/>
      <c r="BOH6" s="11"/>
      <c r="BOI6" s="11"/>
      <c r="BOJ6" s="11"/>
      <c r="BOK6" s="11"/>
      <c r="BOL6" s="11"/>
      <c r="BOM6" s="11"/>
      <c r="BON6" s="11"/>
      <c r="BOO6" s="11"/>
      <c r="BOP6" s="11"/>
      <c r="BOQ6" s="11"/>
      <c r="BOS6" s="6"/>
      <c r="BOV6" s="11"/>
      <c r="BOW6" s="11"/>
      <c r="BOX6" s="11"/>
      <c r="BOY6" s="11"/>
      <c r="BOZ6" s="11"/>
      <c r="BPA6" s="11"/>
      <c r="BPB6" s="11"/>
      <c r="BPC6" s="11"/>
      <c r="BPD6" s="11"/>
      <c r="BPE6" s="11"/>
      <c r="BPF6" s="11"/>
      <c r="BPG6" s="11"/>
      <c r="BPH6" s="11"/>
      <c r="BPI6" s="11"/>
      <c r="BPJ6" s="11"/>
      <c r="BPK6" s="11"/>
      <c r="BPL6" s="11"/>
      <c r="BPM6" s="11"/>
      <c r="BPN6" s="11"/>
      <c r="BPO6" s="11"/>
      <c r="BPP6" s="11"/>
      <c r="BPQ6" s="11"/>
      <c r="BPR6" s="11"/>
      <c r="BPS6" s="11"/>
      <c r="BPT6" s="11"/>
      <c r="BPU6" s="11"/>
      <c r="BPV6" s="11"/>
      <c r="BPW6" s="11"/>
      <c r="BPX6" s="11"/>
      <c r="BPY6" s="11"/>
      <c r="BPZ6" s="11"/>
      <c r="BQA6" s="11"/>
      <c r="BQB6" s="11"/>
      <c r="BQC6" s="11"/>
      <c r="BQD6" s="11"/>
      <c r="BQE6" s="11"/>
      <c r="BQG6" s="6"/>
      <c r="BQJ6" s="11"/>
      <c r="BQK6" s="11"/>
      <c r="BQL6" s="11"/>
      <c r="BQM6" s="11"/>
      <c r="BQN6" s="11"/>
      <c r="BQO6" s="11"/>
      <c r="BQP6" s="11"/>
      <c r="BQQ6" s="11"/>
      <c r="BQR6" s="11"/>
      <c r="BQS6" s="11"/>
      <c r="BQT6" s="11"/>
      <c r="BQU6" s="11"/>
      <c r="BQV6" s="11"/>
      <c r="BQW6" s="11"/>
      <c r="BQX6" s="11"/>
      <c r="BQY6" s="11"/>
      <c r="BQZ6" s="11"/>
      <c r="BRA6" s="11"/>
      <c r="BRB6" s="11"/>
      <c r="BRC6" s="11"/>
      <c r="BRD6" s="11"/>
      <c r="BRE6" s="11"/>
      <c r="BRF6" s="11"/>
      <c r="BRG6" s="11"/>
      <c r="BRH6" s="11"/>
      <c r="BRI6" s="11"/>
      <c r="BRJ6" s="11"/>
      <c r="BRK6" s="11"/>
      <c r="BRL6" s="11"/>
      <c r="BRM6" s="11"/>
      <c r="BRN6" s="11"/>
      <c r="BRO6" s="11"/>
      <c r="BRP6" s="11"/>
      <c r="BRQ6" s="11"/>
      <c r="BRR6" s="11"/>
      <c r="BRS6" s="11"/>
      <c r="BRU6" s="6"/>
      <c r="BRX6" s="11"/>
      <c r="BRY6" s="11"/>
      <c r="BRZ6" s="11"/>
      <c r="BSA6" s="11"/>
      <c r="BSB6" s="11"/>
      <c r="BSC6" s="11"/>
      <c r="BSD6" s="11"/>
      <c r="BSE6" s="11"/>
      <c r="BSF6" s="11"/>
      <c r="BSG6" s="11"/>
      <c r="BSH6" s="11"/>
      <c r="BSI6" s="11"/>
      <c r="BSJ6" s="11"/>
      <c r="BSK6" s="11"/>
      <c r="BSL6" s="11"/>
      <c r="BSM6" s="11"/>
      <c r="BSN6" s="11"/>
      <c r="BSO6" s="11"/>
      <c r="BSP6" s="11"/>
      <c r="BSQ6" s="11"/>
      <c r="BSR6" s="11"/>
      <c r="BSS6" s="11"/>
      <c r="BST6" s="11"/>
      <c r="BSU6" s="11"/>
      <c r="BSV6" s="11"/>
      <c r="BSW6" s="11"/>
      <c r="BSX6" s="11"/>
      <c r="BSY6" s="11"/>
      <c r="BSZ6" s="11"/>
      <c r="BTA6" s="11"/>
      <c r="BTB6" s="11"/>
      <c r="BTC6" s="11"/>
      <c r="BTD6" s="11"/>
      <c r="BTE6" s="11"/>
      <c r="BTF6" s="11"/>
      <c r="BTG6" s="11"/>
      <c r="BTI6" s="6"/>
      <c r="BTL6" s="11"/>
      <c r="BTM6" s="11"/>
      <c r="BTN6" s="11"/>
      <c r="BTO6" s="11"/>
      <c r="BTP6" s="11"/>
      <c r="BTQ6" s="11"/>
      <c r="BTR6" s="11"/>
      <c r="BTS6" s="11"/>
      <c r="BTT6" s="11"/>
      <c r="BTU6" s="11"/>
      <c r="BTV6" s="11"/>
      <c r="BTW6" s="11"/>
      <c r="BTX6" s="11"/>
      <c r="BTY6" s="11"/>
      <c r="BTZ6" s="11"/>
      <c r="BUA6" s="11"/>
      <c r="BUB6" s="11"/>
      <c r="BUC6" s="11"/>
      <c r="BUD6" s="11"/>
      <c r="BUE6" s="11"/>
      <c r="BUF6" s="11"/>
      <c r="BUG6" s="11"/>
      <c r="BUH6" s="11"/>
      <c r="BUI6" s="11"/>
      <c r="BUJ6" s="11"/>
      <c r="BUK6" s="11"/>
      <c r="BUL6" s="11"/>
      <c r="BUM6" s="11"/>
      <c r="BUN6" s="11"/>
      <c r="BUO6" s="11"/>
      <c r="BUP6" s="11"/>
      <c r="BUQ6" s="11"/>
      <c r="BUR6" s="11"/>
      <c r="BUS6" s="11"/>
      <c r="BUT6" s="11"/>
      <c r="BUU6" s="11"/>
      <c r="BUW6" s="6"/>
      <c r="BUZ6" s="11"/>
      <c r="BVA6" s="11"/>
      <c r="BVB6" s="11"/>
      <c r="BVC6" s="11"/>
      <c r="BVD6" s="11"/>
      <c r="BVE6" s="11"/>
      <c r="BVF6" s="11"/>
      <c r="BVG6" s="11"/>
      <c r="BVH6" s="11"/>
      <c r="BVI6" s="11"/>
      <c r="BVJ6" s="11"/>
      <c r="BVK6" s="11"/>
      <c r="BVL6" s="11"/>
      <c r="BVM6" s="11"/>
      <c r="BVN6" s="11"/>
      <c r="BVO6" s="11"/>
      <c r="BVP6" s="11"/>
      <c r="BVQ6" s="11"/>
      <c r="BVR6" s="11"/>
      <c r="BVS6" s="11"/>
      <c r="BVT6" s="11"/>
      <c r="BVU6" s="11"/>
      <c r="BVV6" s="11"/>
      <c r="BVW6" s="11"/>
      <c r="BVX6" s="11"/>
      <c r="BVY6" s="11"/>
      <c r="BVZ6" s="11"/>
      <c r="BWA6" s="11"/>
      <c r="BWB6" s="11"/>
      <c r="BWC6" s="11"/>
      <c r="BWD6" s="11"/>
      <c r="BWE6" s="11"/>
      <c r="BWF6" s="11"/>
      <c r="BWG6" s="11"/>
      <c r="BWH6" s="11"/>
      <c r="BWI6" s="11"/>
      <c r="BWK6" s="6"/>
      <c r="BWN6" s="11"/>
      <c r="BWO6" s="11"/>
      <c r="BWP6" s="11"/>
      <c r="BWQ6" s="11"/>
      <c r="BWR6" s="11"/>
      <c r="BWS6" s="11"/>
      <c r="BWT6" s="11"/>
      <c r="BWU6" s="11"/>
      <c r="BWV6" s="11"/>
      <c r="BWW6" s="11"/>
      <c r="BWX6" s="11"/>
      <c r="BWY6" s="11"/>
      <c r="BWZ6" s="11"/>
      <c r="BXA6" s="11"/>
      <c r="BXB6" s="11"/>
      <c r="BXC6" s="11"/>
      <c r="BXD6" s="11"/>
      <c r="BXE6" s="11"/>
      <c r="BXF6" s="11"/>
      <c r="BXG6" s="11"/>
      <c r="BXH6" s="11"/>
      <c r="BXI6" s="11"/>
      <c r="BXJ6" s="11"/>
      <c r="BXK6" s="11"/>
      <c r="BXL6" s="11"/>
      <c r="BXM6" s="11"/>
      <c r="BXN6" s="11"/>
      <c r="BXO6" s="11"/>
      <c r="BXP6" s="11"/>
      <c r="BXQ6" s="11"/>
      <c r="BXR6" s="11"/>
      <c r="BXS6" s="11"/>
      <c r="BXT6" s="11"/>
      <c r="BXU6" s="11"/>
      <c r="BXV6" s="11"/>
      <c r="BXW6" s="11"/>
      <c r="BXY6" s="6"/>
      <c r="BYB6" s="11"/>
      <c r="BYC6" s="11"/>
      <c r="BYD6" s="11"/>
      <c r="BYE6" s="11"/>
      <c r="BYF6" s="11"/>
      <c r="BYG6" s="11"/>
      <c r="BYH6" s="11"/>
      <c r="BYI6" s="11"/>
      <c r="BYJ6" s="11"/>
      <c r="BYK6" s="11"/>
      <c r="BYL6" s="11"/>
      <c r="BYM6" s="11"/>
      <c r="BYN6" s="11"/>
      <c r="BYO6" s="11"/>
      <c r="BYP6" s="11"/>
      <c r="BYQ6" s="11"/>
      <c r="BYR6" s="11"/>
      <c r="BYS6" s="11"/>
      <c r="BYT6" s="11"/>
      <c r="BYU6" s="11"/>
      <c r="BYV6" s="11"/>
      <c r="BYW6" s="11"/>
      <c r="BYX6" s="11"/>
      <c r="BYY6" s="11"/>
      <c r="BYZ6" s="11"/>
      <c r="BZA6" s="11"/>
      <c r="BZB6" s="11"/>
      <c r="BZC6" s="11"/>
      <c r="BZD6" s="11"/>
      <c r="BZE6" s="11"/>
      <c r="BZF6" s="11"/>
      <c r="BZG6" s="11"/>
      <c r="BZH6" s="11"/>
      <c r="BZI6" s="11"/>
      <c r="BZJ6" s="11"/>
      <c r="BZK6" s="11"/>
      <c r="BZM6" s="6"/>
      <c r="BZP6" s="11"/>
      <c r="BZQ6" s="11"/>
      <c r="BZR6" s="11"/>
      <c r="BZS6" s="11"/>
      <c r="BZT6" s="11"/>
      <c r="BZU6" s="11"/>
      <c r="BZV6" s="11"/>
      <c r="BZW6" s="11"/>
      <c r="BZX6" s="11"/>
      <c r="BZY6" s="11"/>
      <c r="BZZ6" s="11"/>
      <c r="CAA6" s="11"/>
      <c r="CAB6" s="11"/>
      <c r="CAC6" s="11"/>
      <c r="CAD6" s="11"/>
      <c r="CAE6" s="11"/>
      <c r="CAF6" s="11"/>
      <c r="CAG6" s="11"/>
      <c r="CAH6" s="11"/>
      <c r="CAI6" s="11"/>
      <c r="CAJ6" s="11"/>
      <c r="CAK6" s="11"/>
      <c r="CAL6" s="11"/>
      <c r="CAM6" s="11"/>
      <c r="CAN6" s="11"/>
      <c r="CAO6" s="11"/>
      <c r="CAP6" s="11"/>
      <c r="CAQ6" s="11"/>
      <c r="CAR6" s="11"/>
      <c r="CAS6" s="11"/>
      <c r="CAT6" s="11"/>
      <c r="CAU6" s="11"/>
      <c r="CAV6" s="11"/>
      <c r="CAW6" s="11"/>
      <c r="CAX6" s="11"/>
      <c r="CAY6" s="11"/>
      <c r="CBA6" s="6"/>
      <c r="CBD6" s="11"/>
      <c r="CBE6" s="11"/>
      <c r="CBF6" s="11"/>
      <c r="CBG6" s="11"/>
      <c r="CBH6" s="11"/>
      <c r="CBI6" s="11"/>
      <c r="CBJ6" s="11"/>
      <c r="CBK6" s="11"/>
      <c r="CBL6" s="11"/>
      <c r="CBM6" s="11"/>
      <c r="CBN6" s="11"/>
      <c r="CBO6" s="11"/>
      <c r="CBP6" s="11"/>
      <c r="CBQ6" s="11"/>
      <c r="CBR6" s="11"/>
      <c r="CBS6" s="11"/>
      <c r="CBT6" s="11"/>
      <c r="CBU6" s="11"/>
      <c r="CBV6" s="11"/>
      <c r="CBW6" s="11"/>
      <c r="CBX6" s="11"/>
      <c r="CBY6" s="11"/>
      <c r="CBZ6" s="11"/>
      <c r="CCA6" s="11"/>
      <c r="CCB6" s="11"/>
      <c r="CCC6" s="11"/>
      <c r="CCD6" s="11"/>
      <c r="CCE6" s="11"/>
      <c r="CCF6" s="11"/>
      <c r="CCG6" s="11"/>
      <c r="CCH6" s="11"/>
      <c r="CCI6" s="11"/>
      <c r="CCJ6" s="11"/>
      <c r="CCK6" s="11"/>
      <c r="CCL6" s="11"/>
      <c r="CCM6" s="11"/>
      <c r="CCO6" s="6"/>
      <c r="CCR6" s="11"/>
      <c r="CCS6" s="11"/>
      <c r="CCT6" s="11"/>
      <c r="CCU6" s="11"/>
      <c r="CCV6" s="11"/>
      <c r="CCW6" s="11"/>
      <c r="CCX6" s="11"/>
      <c r="CCY6" s="11"/>
      <c r="CCZ6" s="11"/>
      <c r="CDA6" s="11"/>
      <c r="CDB6" s="11"/>
      <c r="CDC6" s="11"/>
      <c r="CDD6" s="11"/>
      <c r="CDE6" s="11"/>
      <c r="CDF6" s="11"/>
      <c r="CDG6" s="11"/>
      <c r="CDH6" s="11"/>
      <c r="CDI6" s="11"/>
      <c r="CDJ6" s="11"/>
      <c r="CDK6" s="11"/>
      <c r="CDL6" s="11"/>
      <c r="CDM6" s="11"/>
      <c r="CDN6" s="11"/>
      <c r="CDO6" s="11"/>
      <c r="CDP6" s="11"/>
      <c r="CDQ6" s="11"/>
      <c r="CDR6" s="11"/>
      <c r="CDS6" s="11"/>
      <c r="CDT6" s="11"/>
      <c r="CDU6" s="11"/>
      <c r="CDV6" s="11"/>
      <c r="CDW6" s="11"/>
      <c r="CDX6" s="11"/>
      <c r="CDY6" s="11"/>
      <c r="CDZ6" s="11"/>
      <c r="CEA6" s="11"/>
      <c r="CEC6" s="6"/>
      <c r="CEF6" s="11"/>
      <c r="CEG6" s="11"/>
      <c r="CEH6" s="11"/>
      <c r="CEI6" s="11"/>
      <c r="CEJ6" s="11"/>
      <c r="CEK6" s="11"/>
      <c r="CEL6" s="11"/>
      <c r="CEM6" s="11"/>
      <c r="CEN6" s="11"/>
      <c r="CEO6" s="11"/>
      <c r="CEP6" s="11"/>
      <c r="CEQ6" s="11"/>
      <c r="CER6" s="11"/>
      <c r="CES6" s="11"/>
      <c r="CET6" s="11"/>
      <c r="CEU6" s="11"/>
      <c r="CEV6" s="11"/>
      <c r="CEW6" s="11"/>
      <c r="CEX6" s="11"/>
      <c r="CEY6" s="11"/>
      <c r="CEZ6" s="11"/>
      <c r="CFA6" s="11"/>
      <c r="CFB6" s="11"/>
      <c r="CFC6" s="11"/>
      <c r="CFD6" s="11"/>
      <c r="CFE6" s="11"/>
      <c r="CFF6" s="11"/>
      <c r="CFG6" s="11"/>
      <c r="CFH6" s="11"/>
      <c r="CFI6" s="11"/>
      <c r="CFJ6" s="11"/>
      <c r="CFK6" s="11"/>
      <c r="CFL6" s="11"/>
      <c r="CFM6" s="11"/>
      <c r="CFN6" s="11"/>
      <c r="CFO6" s="11"/>
      <c r="CFQ6" s="6"/>
      <c r="CFT6" s="11"/>
      <c r="CFU6" s="11"/>
      <c r="CFV6" s="11"/>
      <c r="CFW6" s="11"/>
      <c r="CFX6" s="11"/>
      <c r="CFY6" s="11"/>
      <c r="CFZ6" s="11"/>
      <c r="CGA6" s="11"/>
      <c r="CGB6" s="11"/>
      <c r="CGC6" s="11"/>
      <c r="CGD6" s="11"/>
      <c r="CGE6" s="11"/>
      <c r="CGF6" s="11"/>
      <c r="CGG6" s="11"/>
      <c r="CGH6" s="11"/>
      <c r="CGI6" s="11"/>
      <c r="CGJ6" s="11"/>
      <c r="CGK6" s="11"/>
      <c r="CGL6" s="11"/>
      <c r="CGM6" s="11"/>
      <c r="CGN6" s="11"/>
      <c r="CGO6" s="11"/>
      <c r="CGP6" s="11"/>
      <c r="CGQ6" s="11"/>
      <c r="CGR6" s="11"/>
      <c r="CGS6" s="11"/>
      <c r="CGT6" s="11"/>
      <c r="CGU6" s="11"/>
      <c r="CGV6" s="11"/>
      <c r="CGW6" s="11"/>
      <c r="CGX6" s="11"/>
      <c r="CGY6" s="11"/>
      <c r="CGZ6" s="11"/>
      <c r="CHA6" s="11"/>
      <c r="CHB6" s="11"/>
      <c r="CHC6" s="11"/>
      <c r="CHE6" s="6"/>
      <c r="CHH6" s="11"/>
      <c r="CHI6" s="11"/>
      <c r="CHJ6" s="11"/>
      <c r="CHK6" s="11"/>
      <c r="CHL6" s="11"/>
      <c r="CHM6" s="11"/>
      <c r="CHN6" s="11"/>
      <c r="CHO6" s="11"/>
      <c r="CHP6" s="11"/>
      <c r="CHQ6" s="11"/>
      <c r="CHR6" s="11"/>
      <c r="CHS6" s="11"/>
      <c r="CHT6" s="11"/>
      <c r="CHU6" s="11"/>
      <c r="CHV6" s="11"/>
      <c r="CHW6" s="11"/>
      <c r="CHX6" s="11"/>
      <c r="CHY6" s="11"/>
      <c r="CHZ6" s="11"/>
      <c r="CIA6" s="11"/>
      <c r="CIB6" s="11"/>
      <c r="CIC6" s="11"/>
      <c r="CID6" s="11"/>
      <c r="CIE6" s="11"/>
      <c r="CIF6" s="11"/>
      <c r="CIG6" s="11"/>
      <c r="CIH6" s="11"/>
      <c r="CII6" s="11"/>
      <c r="CIJ6" s="11"/>
      <c r="CIK6" s="11"/>
      <c r="CIL6" s="11"/>
      <c r="CIM6" s="11"/>
      <c r="CIN6" s="11"/>
      <c r="CIO6" s="11"/>
      <c r="CIP6" s="11"/>
      <c r="CIQ6" s="11"/>
      <c r="CIS6" s="6"/>
      <c r="CIV6" s="11"/>
      <c r="CIW6" s="11"/>
      <c r="CIX6" s="11"/>
      <c r="CIY6" s="11"/>
      <c r="CIZ6" s="11"/>
      <c r="CJA6" s="11"/>
      <c r="CJB6" s="11"/>
      <c r="CJC6" s="11"/>
      <c r="CJD6" s="11"/>
      <c r="CJE6" s="11"/>
      <c r="CJF6" s="11"/>
      <c r="CJG6" s="11"/>
      <c r="CJH6" s="11"/>
      <c r="CJI6" s="11"/>
      <c r="CJJ6" s="11"/>
      <c r="CJK6" s="11"/>
      <c r="CJL6" s="11"/>
      <c r="CJM6" s="11"/>
      <c r="CJN6" s="11"/>
      <c r="CJO6" s="11"/>
      <c r="CJP6" s="11"/>
      <c r="CJQ6" s="11"/>
      <c r="CJR6" s="11"/>
      <c r="CJS6" s="11"/>
      <c r="CJT6" s="11"/>
      <c r="CJU6" s="11"/>
      <c r="CJV6" s="11"/>
      <c r="CJW6" s="11"/>
      <c r="CJX6" s="11"/>
      <c r="CJY6" s="11"/>
      <c r="CJZ6" s="11"/>
      <c r="CKA6" s="11"/>
      <c r="CKB6" s="11"/>
      <c r="CKC6" s="11"/>
      <c r="CKD6" s="11"/>
      <c r="CKE6" s="11"/>
      <c r="CKG6" s="6"/>
      <c r="CKJ6" s="11"/>
      <c r="CKK6" s="11"/>
      <c r="CKL6" s="11"/>
      <c r="CKM6" s="11"/>
      <c r="CKN6" s="11"/>
      <c r="CKO6" s="11"/>
      <c r="CKP6" s="11"/>
      <c r="CKQ6" s="11"/>
      <c r="CKR6" s="11"/>
      <c r="CKS6" s="11"/>
      <c r="CKT6" s="11"/>
      <c r="CKU6" s="11"/>
      <c r="CKV6" s="11"/>
      <c r="CKW6" s="11"/>
      <c r="CKX6" s="11"/>
      <c r="CKY6" s="11"/>
      <c r="CKZ6" s="11"/>
      <c r="CLA6" s="11"/>
      <c r="CLB6" s="11"/>
      <c r="CLC6" s="11"/>
      <c r="CLD6" s="11"/>
      <c r="CLE6" s="11"/>
      <c r="CLF6" s="11"/>
      <c r="CLG6" s="11"/>
      <c r="CLH6" s="11"/>
      <c r="CLI6" s="11"/>
      <c r="CLJ6" s="11"/>
      <c r="CLK6" s="11"/>
      <c r="CLL6" s="11"/>
      <c r="CLM6" s="11"/>
      <c r="CLN6" s="11"/>
      <c r="CLO6" s="11"/>
      <c r="CLP6" s="11"/>
      <c r="CLQ6" s="11"/>
      <c r="CLR6" s="11"/>
      <c r="CLS6" s="11"/>
      <c r="CLU6" s="6"/>
      <c r="CLX6" s="11"/>
      <c r="CLY6" s="11"/>
      <c r="CLZ6" s="11"/>
      <c r="CMA6" s="11"/>
      <c r="CMB6" s="11"/>
      <c r="CMC6" s="11"/>
      <c r="CMD6" s="11"/>
      <c r="CME6" s="11"/>
      <c r="CMF6" s="11"/>
      <c r="CMG6" s="11"/>
      <c r="CMH6" s="11"/>
      <c r="CMI6" s="11"/>
      <c r="CMJ6" s="11"/>
      <c r="CMK6" s="11"/>
      <c r="CML6" s="11"/>
      <c r="CMM6" s="11"/>
      <c r="CMN6" s="11"/>
      <c r="CMO6" s="11"/>
      <c r="CMP6" s="11"/>
      <c r="CMQ6" s="11"/>
      <c r="CMR6" s="11"/>
      <c r="CMS6" s="11"/>
      <c r="CMT6" s="11"/>
      <c r="CMU6" s="11"/>
      <c r="CMV6" s="11"/>
      <c r="CMW6" s="11"/>
      <c r="CMX6" s="11"/>
      <c r="CMY6" s="11"/>
      <c r="CMZ6" s="11"/>
      <c r="CNA6" s="11"/>
      <c r="CNB6" s="11"/>
      <c r="CNC6" s="11"/>
      <c r="CND6" s="11"/>
      <c r="CNE6" s="11"/>
      <c r="CNF6" s="11"/>
      <c r="CNG6" s="11"/>
      <c r="CNI6" s="6"/>
      <c r="CNL6" s="11"/>
      <c r="CNM6" s="11"/>
      <c r="CNN6" s="11"/>
      <c r="CNO6" s="11"/>
      <c r="CNP6" s="11"/>
      <c r="CNQ6" s="11"/>
      <c r="CNR6" s="11"/>
      <c r="CNS6" s="11"/>
      <c r="CNT6" s="11"/>
      <c r="CNU6" s="11"/>
      <c r="CNV6" s="11"/>
      <c r="CNW6" s="11"/>
      <c r="CNX6" s="11"/>
      <c r="CNY6" s="11"/>
      <c r="CNZ6" s="11"/>
      <c r="COA6" s="11"/>
      <c r="COB6" s="11"/>
      <c r="COC6" s="11"/>
      <c r="COD6" s="11"/>
      <c r="COE6" s="11"/>
      <c r="COF6" s="11"/>
      <c r="COG6" s="11"/>
      <c r="COH6" s="11"/>
      <c r="COI6" s="11"/>
      <c r="COJ6" s="11"/>
      <c r="COK6" s="11"/>
      <c r="COL6" s="11"/>
      <c r="COM6" s="11"/>
      <c r="CON6" s="11"/>
      <c r="COO6" s="11"/>
      <c r="COP6" s="11"/>
      <c r="COQ6" s="11"/>
      <c r="COR6" s="11"/>
      <c r="COS6" s="11"/>
      <c r="COT6" s="11"/>
      <c r="COU6" s="11"/>
      <c r="COW6" s="6"/>
      <c r="COZ6" s="11"/>
      <c r="CPA6" s="11"/>
      <c r="CPB6" s="11"/>
      <c r="CPC6" s="11"/>
      <c r="CPD6" s="11"/>
      <c r="CPE6" s="11"/>
      <c r="CPF6" s="11"/>
      <c r="CPG6" s="11"/>
      <c r="CPH6" s="11"/>
      <c r="CPI6" s="11"/>
      <c r="CPJ6" s="11"/>
      <c r="CPK6" s="11"/>
      <c r="CPL6" s="11"/>
      <c r="CPM6" s="11"/>
      <c r="CPN6" s="11"/>
      <c r="CPO6" s="11"/>
      <c r="CPP6" s="11"/>
      <c r="CPQ6" s="11"/>
      <c r="CPR6" s="11"/>
      <c r="CPS6" s="11"/>
      <c r="CPT6" s="11"/>
      <c r="CPU6" s="11"/>
      <c r="CPV6" s="11"/>
      <c r="CPW6" s="11"/>
      <c r="CPX6" s="11"/>
      <c r="CPY6" s="11"/>
      <c r="CPZ6" s="11"/>
      <c r="CQA6" s="11"/>
      <c r="CQB6" s="11"/>
      <c r="CQC6" s="11"/>
      <c r="CQD6" s="11"/>
      <c r="CQE6" s="11"/>
      <c r="CQF6" s="11"/>
      <c r="CQG6" s="11"/>
      <c r="CQH6" s="11"/>
      <c r="CQI6" s="11"/>
      <c r="CQK6" s="6"/>
      <c r="CQN6" s="11"/>
      <c r="CQO6" s="11"/>
      <c r="CQP6" s="11"/>
      <c r="CQQ6" s="11"/>
      <c r="CQR6" s="11"/>
      <c r="CQS6" s="11"/>
      <c r="CQT6" s="11"/>
      <c r="CQU6" s="11"/>
      <c r="CQV6" s="11"/>
      <c r="CQW6" s="11"/>
      <c r="CQX6" s="11"/>
      <c r="CQY6" s="11"/>
      <c r="CQZ6" s="11"/>
      <c r="CRA6" s="11"/>
      <c r="CRB6" s="11"/>
      <c r="CRC6" s="11"/>
      <c r="CRD6" s="11"/>
      <c r="CRE6" s="11"/>
      <c r="CRF6" s="11"/>
      <c r="CRG6" s="11"/>
      <c r="CRH6" s="11"/>
      <c r="CRI6" s="11"/>
      <c r="CRJ6" s="11"/>
      <c r="CRK6" s="11"/>
      <c r="CRL6" s="11"/>
      <c r="CRM6" s="11"/>
      <c r="CRN6" s="11"/>
      <c r="CRO6" s="11"/>
      <c r="CRP6" s="11"/>
      <c r="CRQ6" s="11"/>
      <c r="CRR6" s="11"/>
      <c r="CRS6" s="11"/>
      <c r="CRT6" s="11"/>
      <c r="CRU6" s="11"/>
      <c r="CRV6" s="11"/>
      <c r="CRW6" s="11"/>
      <c r="CRY6" s="6"/>
      <c r="CSB6" s="11"/>
      <c r="CSC6" s="11"/>
      <c r="CSD6" s="11"/>
      <c r="CSE6" s="11"/>
      <c r="CSF6" s="11"/>
      <c r="CSG6" s="11"/>
      <c r="CSH6" s="11"/>
      <c r="CSI6" s="11"/>
      <c r="CSJ6" s="11"/>
      <c r="CSK6" s="11"/>
      <c r="CSL6" s="11"/>
      <c r="CSM6" s="11"/>
      <c r="CSN6" s="11"/>
      <c r="CSO6" s="11"/>
      <c r="CSP6" s="11"/>
      <c r="CSQ6" s="11"/>
      <c r="CSR6" s="11"/>
      <c r="CSS6" s="11"/>
      <c r="CST6" s="11"/>
      <c r="CSU6" s="11"/>
      <c r="CSV6" s="11"/>
      <c r="CSW6" s="11"/>
      <c r="CSX6" s="11"/>
      <c r="CSY6" s="11"/>
      <c r="CSZ6" s="11"/>
      <c r="CTA6" s="11"/>
      <c r="CTB6" s="11"/>
      <c r="CTC6" s="11"/>
      <c r="CTD6" s="11"/>
      <c r="CTE6" s="11"/>
      <c r="CTF6" s="11"/>
      <c r="CTG6" s="11"/>
      <c r="CTH6" s="11"/>
      <c r="CTI6" s="11"/>
      <c r="CTJ6" s="11"/>
      <c r="CTK6" s="11"/>
      <c r="CTM6" s="6"/>
      <c r="CTP6" s="11"/>
      <c r="CTQ6" s="11"/>
      <c r="CTR6" s="11"/>
      <c r="CTS6" s="11"/>
      <c r="CTT6" s="11"/>
      <c r="CTU6" s="11"/>
      <c r="CTV6" s="11"/>
      <c r="CTW6" s="11"/>
      <c r="CTX6" s="11"/>
      <c r="CTY6" s="11"/>
      <c r="CTZ6" s="11"/>
      <c r="CUA6" s="11"/>
      <c r="CUB6" s="11"/>
      <c r="CUC6" s="11"/>
      <c r="CUD6" s="11"/>
      <c r="CUE6" s="11"/>
      <c r="CUF6" s="11"/>
      <c r="CUG6" s="11"/>
      <c r="CUH6" s="11"/>
      <c r="CUI6" s="11"/>
      <c r="CUJ6" s="11"/>
      <c r="CUK6" s="11"/>
      <c r="CUL6" s="11"/>
      <c r="CUM6" s="11"/>
      <c r="CUN6" s="11"/>
      <c r="CUO6" s="11"/>
      <c r="CUP6" s="11"/>
      <c r="CUQ6" s="11"/>
      <c r="CUR6" s="11"/>
      <c r="CUS6" s="11"/>
      <c r="CUT6" s="11"/>
      <c r="CUU6" s="11"/>
      <c r="CUV6" s="11"/>
      <c r="CUW6" s="11"/>
      <c r="CUX6" s="11"/>
      <c r="CUY6" s="11"/>
      <c r="CVA6" s="6"/>
      <c r="CVD6" s="11"/>
      <c r="CVE6" s="11"/>
      <c r="CVF6" s="11"/>
      <c r="CVG6" s="11"/>
      <c r="CVH6" s="11"/>
      <c r="CVI6" s="11"/>
      <c r="CVJ6" s="11"/>
      <c r="CVK6" s="11"/>
      <c r="CVL6" s="11"/>
      <c r="CVM6" s="11"/>
      <c r="CVN6" s="11"/>
      <c r="CVO6" s="11"/>
      <c r="CVP6" s="11"/>
      <c r="CVQ6" s="11"/>
      <c r="CVR6" s="11"/>
      <c r="CVS6" s="11"/>
      <c r="CVT6" s="11"/>
      <c r="CVU6" s="11"/>
      <c r="CVV6" s="11"/>
      <c r="CVW6" s="11"/>
      <c r="CVX6" s="11"/>
      <c r="CVY6" s="11"/>
      <c r="CVZ6" s="11"/>
      <c r="CWA6" s="11"/>
      <c r="CWB6" s="11"/>
      <c r="CWC6" s="11"/>
      <c r="CWD6" s="11"/>
      <c r="CWE6" s="11"/>
      <c r="CWF6" s="11"/>
      <c r="CWG6" s="11"/>
      <c r="CWH6" s="11"/>
      <c r="CWI6" s="11"/>
      <c r="CWJ6" s="11"/>
      <c r="CWK6" s="11"/>
      <c r="CWL6" s="11"/>
      <c r="CWM6" s="11"/>
      <c r="CWO6" s="6"/>
      <c r="CWR6" s="11"/>
      <c r="CWS6" s="11"/>
      <c r="CWT6" s="11"/>
      <c r="CWU6" s="11"/>
      <c r="CWV6" s="11"/>
      <c r="CWW6" s="11"/>
      <c r="CWX6" s="11"/>
      <c r="CWY6" s="11"/>
      <c r="CWZ6" s="11"/>
      <c r="CXA6" s="11"/>
      <c r="CXB6" s="11"/>
      <c r="CXC6" s="11"/>
      <c r="CXD6" s="11"/>
      <c r="CXE6" s="11"/>
      <c r="CXF6" s="11"/>
      <c r="CXG6" s="11"/>
      <c r="CXH6" s="11"/>
      <c r="CXI6" s="11"/>
      <c r="CXJ6" s="11"/>
      <c r="CXK6" s="11"/>
      <c r="CXL6" s="11"/>
      <c r="CXM6" s="11"/>
      <c r="CXN6" s="11"/>
      <c r="CXO6" s="11"/>
      <c r="CXP6" s="11"/>
      <c r="CXQ6" s="11"/>
      <c r="CXR6" s="11"/>
      <c r="CXS6" s="11"/>
      <c r="CXT6" s="11"/>
      <c r="CXU6" s="11"/>
      <c r="CXV6" s="11"/>
      <c r="CXW6" s="11"/>
      <c r="CXX6" s="11"/>
      <c r="CXY6" s="11"/>
      <c r="CXZ6" s="11"/>
      <c r="CYA6" s="11"/>
      <c r="CYC6" s="6"/>
      <c r="CYF6" s="11"/>
      <c r="CYG6" s="11"/>
      <c r="CYH6" s="11"/>
      <c r="CYI6" s="11"/>
      <c r="CYJ6" s="11"/>
      <c r="CYK6" s="11"/>
      <c r="CYL6" s="11"/>
      <c r="CYM6" s="11"/>
      <c r="CYN6" s="11"/>
      <c r="CYO6" s="11"/>
      <c r="CYP6" s="11"/>
      <c r="CYQ6" s="11"/>
      <c r="CYR6" s="11"/>
      <c r="CYS6" s="11"/>
      <c r="CYT6" s="11"/>
      <c r="CYU6" s="11"/>
      <c r="CYV6" s="11"/>
      <c r="CYW6" s="11"/>
      <c r="CYX6" s="11"/>
      <c r="CYY6" s="11"/>
      <c r="CYZ6" s="11"/>
      <c r="CZA6" s="11"/>
      <c r="CZB6" s="11"/>
      <c r="CZC6" s="11"/>
      <c r="CZD6" s="11"/>
      <c r="CZE6" s="11"/>
      <c r="CZF6" s="11"/>
      <c r="CZG6" s="11"/>
      <c r="CZH6" s="11"/>
      <c r="CZI6" s="11"/>
      <c r="CZJ6" s="11"/>
      <c r="CZK6" s="11"/>
      <c r="CZL6" s="11"/>
      <c r="CZM6" s="11"/>
      <c r="CZN6" s="11"/>
      <c r="CZO6" s="11"/>
      <c r="CZQ6" s="6"/>
      <c r="CZT6" s="11"/>
      <c r="CZU6" s="11"/>
      <c r="CZV6" s="11"/>
      <c r="CZW6" s="11"/>
      <c r="CZX6" s="11"/>
      <c r="CZY6" s="11"/>
      <c r="CZZ6" s="11"/>
      <c r="DAA6" s="11"/>
      <c r="DAB6" s="11"/>
      <c r="DAC6" s="11"/>
      <c r="DAD6" s="11"/>
      <c r="DAE6" s="11"/>
      <c r="DAF6" s="11"/>
      <c r="DAG6" s="11"/>
      <c r="DAH6" s="11"/>
      <c r="DAI6" s="11"/>
      <c r="DAJ6" s="11"/>
      <c r="DAK6" s="11"/>
      <c r="DAL6" s="11"/>
      <c r="DAM6" s="11"/>
      <c r="DAN6" s="11"/>
      <c r="DAO6" s="11"/>
      <c r="DAP6" s="11"/>
      <c r="DAQ6" s="11"/>
      <c r="DAR6" s="11"/>
      <c r="DAS6" s="11"/>
      <c r="DAT6" s="11"/>
      <c r="DAU6" s="11"/>
      <c r="DAV6" s="11"/>
      <c r="DAW6" s="11"/>
      <c r="DAX6" s="11"/>
      <c r="DAY6" s="11"/>
      <c r="DAZ6" s="11"/>
      <c r="DBA6" s="11"/>
      <c r="DBB6" s="11"/>
      <c r="DBC6" s="11"/>
      <c r="DBE6" s="6"/>
      <c r="DBH6" s="11"/>
      <c r="DBI6" s="11"/>
      <c r="DBJ6" s="11"/>
      <c r="DBK6" s="11"/>
      <c r="DBL6" s="11"/>
      <c r="DBM6" s="11"/>
      <c r="DBN6" s="11"/>
      <c r="DBO6" s="11"/>
      <c r="DBP6" s="11"/>
      <c r="DBQ6" s="11"/>
      <c r="DBR6" s="11"/>
      <c r="DBS6" s="11"/>
      <c r="DBT6" s="11"/>
      <c r="DBU6" s="11"/>
      <c r="DBV6" s="11"/>
      <c r="DBW6" s="11"/>
      <c r="DBX6" s="11"/>
      <c r="DBY6" s="11"/>
      <c r="DBZ6" s="11"/>
      <c r="DCA6" s="11"/>
      <c r="DCB6" s="11"/>
      <c r="DCC6" s="11"/>
      <c r="DCD6" s="11"/>
      <c r="DCE6" s="11"/>
      <c r="DCF6" s="11"/>
      <c r="DCG6" s="11"/>
      <c r="DCH6" s="11"/>
      <c r="DCI6" s="11"/>
      <c r="DCJ6" s="11"/>
      <c r="DCK6" s="11"/>
      <c r="DCL6" s="11"/>
      <c r="DCM6" s="11"/>
      <c r="DCN6" s="11"/>
      <c r="DCO6" s="11"/>
      <c r="DCP6" s="11"/>
      <c r="DCQ6" s="11"/>
      <c r="DCS6" s="6"/>
      <c r="DCV6" s="11"/>
      <c r="DCW6" s="11"/>
      <c r="DCX6" s="11"/>
      <c r="DCY6" s="11"/>
      <c r="DCZ6" s="11"/>
      <c r="DDA6" s="11"/>
      <c r="DDB6" s="11"/>
      <c r="DDC6" s="11"/>
      <c r="DDD6" s="11"/>
      <c r="DDE6" s="11"/>
      <c r="DDF6" s="11"/>
      <c r="DDG6" s="11"/>
      <c r="DDH6" s="11"/>
      <c r="DDI6" s="11"/>
      <c r="DDJ6" s="11"/>
      <c r="DDK6" s="11"/>
      <c r="DDL6" s="11"/>
      <c r="DDM6" s="11"/>
      <c r="DDN6" s="11"/>
      <c r="DDO6" s="11"/>
      <c r="DDP6" s="11"/>
      <c r="DDQ6" s="11"/>
      <c r="DDR6" s="11"/>
      <c r="DDS6" s="11"/>
      <c r="DDT6" s="11"/>
      <c r="DDU6" s="11"/>
      <c r="DDV6" s="11"/>
      <c r="DDW6" s="11"/>
      <c r="DDX6" s="11"/>
      <c r="DDY6" s="11"/>
      <c r="DDZ6" s="11"/>
      <c r="DEA6" s="11"/>
      <c r="DEB6" s="11"/>
      <c r="DEC6" s="11"/>
      <c r="DED6" s="11"/>
      <c r="DEE6" s="11"/>
      <c r="DEG6" s="6"/>
      <c r="DEJ6" s="11"/>
      <c r="DEK6" s="11"/>
      <c r="DEL6" s="11"/>
      <c r="DEM6" s="11"/>
      <c r="DEN6" s="11"/>
      <c r="DEO6" s="11"/>
      <c r="DEP6" s="11"/>
      <c r="DEQ6" s="11"/>
      <c r="DER6" s="11"/>
      <c r="DES6" s="11"/>
      <c r="DET6" s="11"/>
      <c r="DEU6" s="11"/>
      <c r="DEV6" s="11"/>
      <c r="DEW6" s="11"/>
      <c r="DEX6" s="11"/>
      <c r="DEY6" s="11"/>
      <c r="DEZ6" s="11"/>
      <c r="DFA6" s="11"/>
      <c r="DFB6" s="11"/>
      <c r="DFC6" s="11"/>
      <c r="DFD6" s="11"/>
      <c r="DFE6" s="11"/>
      <c r="DFF6" s="11"/>
      <c r="DFG6" s="11"/>
      <c r="DFH6" s="11"/>
      <c r="DFI6" s="11"/>
      <c r="DFJ6" s="11"/>
      <c r="DFK6" s="11"/>
      <c r="DFL6" s="11"/>
      <c r="DFM6" s="11"/>
      <c r="DFN6" s="11"/>
      <c r="DFO6" s="11"/>
      <c r="DFP6" s="11"/>
      <c r="DFQ6" s="11"/>
      <c r="DFR6" s="11"/>
      <c r="DFS6" s="11"/>
      <c r="DFU6" s="6"/>
      <c r="DFX6" s="11"/>
      <c r="DFY6" s="11"/>
      <c r="DFZ6" s="11"/>
      <c r="DGA6" s="11"/>
      <c r="DGB6" s="11"/>
      <c r="DGC6" s="11"/>
      <c r="DGD6" s="11"/>
      <c r="DGE6" s="11"/>
      <c r="DGF6" s="11"/>
      <c r="DGG6" s="11"/>
      <c r="DGH6" s="11"/>
      <c r="DGI6" s="11"/>
      <c r="DGJ6" s="11"/>
      <c r="DGK6" s="11"/>
      <c r="DGL6" s="11"/>
      <c r="DGM6" s="11"/>
      <c r="DGN6" s="11"/>
      <c r="DGO6" s="11"/>
      <c r="DGP6" s="11"/>
      <c r="DGQ6" s="11"/>
      <c r="DGR6" s="11"/>
      <c r="DGS6" s="11"/>
      <c r="DGT6" s="11"/>
      <c r="DGU6" s="11"/>
      <c r="DGV6" s="11"/>
      <c r="DGW6" s="11"/>
      <c r="DGX6" s="11"/>
      <c r="DGY6" s="11"/>
      <c r="DGZ6" s="11"/>
      <c r="DHA6" s="11"/>
      <c r="DHB6" s="11"/>
      <c r="DHC6" s="11"/>
      <c r="DHD6" s="11"/>
      <c r="DHE6" s="11"/>
      <c r="DHF6" s="11"/>
      <c r="DHG6" s="11"/>
      <c r="DHI6" s="6"/>
      <c r="DHL6" s="11"/>
      <c r="DHM6" s="11"/>
      <c r="DHN6" s="11"/>
      <c r="DHO6" s="11"/>
      <c r="DHP6" s="11"/>
      <c r="DHQ6" s="11"/>
      <c r="DHR6" s="11"/>
      <c r="DHS6" s="11"/>
      <c r="DHT6" s="11"/>
      <c r="DHU6" s="11"/>
      <c r="DHV6" s="11"/>
      <c r="DHW6" s="11"/>
      <c r="DHX6" s="11"/>
      <c r="DHY6" s="11"/>
      <c r="DHZ6" s="11"/>
      <c r="DIA6" s="11"/>
      <c r="DIB6" s="11"/>
      <c r="DIC6" s="11"/>
      <c r="DID6" s="11"/>
      <c r="DIE6" s="11"/>
      <c r="DIF6" s="11"/>
      <c r="DIG6" s="11"/>
      <c r="DIH6" s="11"/>
      <c r="DII6" s="11"/>
      <c r="DIJ6" s="11"/>
      <c r="DIK6" s="11"/>
      <c r="DIL6" s="11"/>
      <c r="DIM6" s="11"/>
      <c r="DIN6" s="11"/>
      <c r="DIO6" s="11"/>
      <c r="DIP6" s="11"/>
      <c r="DIQ6" s="11"/>
      <c r="DIR6" s="11"/>
      <c r="DIS6" s="11"/>
      <c r="DIT6" s="11"/>
      <c r="DIU6" s="11"/>
      <c r="DIW6" s="6"/>
      <c r="DIZ6" s="11"/>
      <c r="DJA6" s="11"/>
      <c r="DJB6" s="11"/>
      <c r="DJC6" s="11"/>
      <c r="DJD6" s="11"/>
      <c r="DJE6" s="11"/>
      <c r="DJF6" s="11"/>
      <c r="DJG6" s="11"/>
      <c r="DJH6" s="11"/>
      <c r="DJI6" s="11"/>
      <c r="DJJ6" s="11"/>
      <c r="DJK6" s="11"/>
      <c r="DJL6" s="11"/>
      <c r="DJM6" s="11"/>
      <c r="DJN6" s="11"/>
      <c r="DJO6" s="11"/>
      <c r="DJP6" s="11"/>
      <c r="DJQ6" s="11"/>
      <c r="DJR6" s="11"/>
      <c r="DJS6" s="11"/>
      <c r="DJT6" s="11"/>
      <c r="DJU6" s="11"/>
      <c r="DJV6" s="11"/>
      <c r="DJW6" s="11"/>
      <c r="DJX6" s="11"/>
      <c r="DJY6" s="11"/>
      <c r="DJZ6" s="11"/>
      <c r="DKA6" s="11"/>
      <c r="DKB6" s="11"/>
      <c r="DKC6" s="11"/>
      <c r="DKD6" s="11"/>
      <c r="DKE6" s="11"/>
      <c r="DKF6" s="11"/>
      <c r="DKG6" s="11"/>
      <c r="DKH6" s="11"/>
      <c r="DKI6" s="11"/>
      <c r="DKK6" s="6"/>
      <c r="DKN6" s="11"/>
      <c r="DKO6" s="11"/>
      <c r="DKP6" s="11"/>
      <c r="DKQ6" s="11"/>
      <c r="DKR6" s="11"/>
      <c r="DKS6" s="11"/>
      <c r="DKT6" s="11"/>
      <c r="DKU6" s="11"/>
      <c r="DKV6" s="11"/>
      <c r="DKW6" s="11"/>
      <c r="DKX6" s="11"/>
      <c r="DKY6" s="11"/>
      <c r="DKZ6" s="11"/>
      <c r="DLA6" s="11"/>
      <c r="DLB6" s="11"/>
      <c r="DLC6" s="11"/>
      <c r="DLD6" s="11"/>
      <c r="DLE6" s="11"/>
      <c r="DLF6" s="11"/>
      <c r="DLG6" s="11"/>
      <c r="DLH6" s="11"/>
      <c r="DLI6" s="11"/>
      <c r="DLJ6" s="11"/>
      <c r="DLK6" s="11"/>
      <c r="DLL6" s="11"/>
      <c r="DLM6" s="11"/>
      <c r="DLN6" s="11"/>
      <c r="DLO6" s="11"/>
      <c r="DLP6" s="11"/>
      <c r="DLQ6" s="11"/>
      <c r="DLR6" s="11"/>
      <c r="DLS6" s="11"/>
      <c r="DLT6" s="11"/>
      <c r="DLU6" s="11"/>
      <c r="DLV6" s="11"/>
      <c r="DLW6" s="11"/>
      <c r="DLY6" s="6"/>
      <c r="DMB6" s="11"/>
      <c r="DMC6" s="11"/>
      <c r="DMD6" s="11"/>
      <c r="DME6" s="11"/>
      <c r="DMF6" s="11"/>
      <c r="DMG6" s="11"/>
      <c r="DMH6" s="11"/>
      <c r="DMI6" s="11"/>
      <c r="DMJ6" s="11"/>
      <c r="DMK6" s="11"/>
      <c r="DML6" s="11"/>
      <c r="DMM6" s="11"/>
      <c r="DMN6" s="11"/>
      <c r="DMO6" s="11"/>
      <c r="DMP6" s="11"/>
      <c r="DMQ6" s="11"/>
      <c r="DMR6" s="11"/>
      <c r="DMS6" s="11"/>
      <c r="DMT6" s="11"/>
      <c r="DMU6" s="11"/>
      <c r="DMV6" s="11"/>
      <c r="DMW6" s="11"/>
      <c r="DMX6" s="11"/>
      <c r="DMY6" s="11"/>
      <c r="DMZ6" s="11"/>
      <c r="DNA6" s="11"/>
      <c r="DNB6" s="11"/>
      <c r="DNC6" s="11"/>
      <c r="DND6" s="11"/>
      <c r="DNE6" s="11"/>
      <c r="DNF6" s="11"/>
      <c r="DNG6" s="11"/>
      <c r="DNH6" s="11"/>
      <c r="DNI6" s="11"/>
      <c r="DNJ6" s="11"/>
      <c r="DNK6" s="11"/>
      <c r="DNM6" s="6"/>
      <c r="DNP6" s="11"/>
      <c r="DNQ6" s="11"/>
      <c r="DNR6" s="11"/>
      <c r="DNS6" s="11"/>
      <c r="DNT6" s="11"/>
      <c r="DNU6" s="11"/>
      <c r="DNV6" s="11"/>
      <c r="DNW6" s="11"/>
      <c r="DNX6" s="11"/>
      <c r="DNY6" s="11"/>
      <c r="DNZ6" s="11"/>
      <c r="DOA6" s="11"/>
      <c r="DOB6" s="11"/>
      <c r="DOC6" s="11"/>
      <c r="DOD6" s="11"/>
      <c r="DOE6" s="11"/>
      <c r="DOF6" s="11"/>
      <c r="DOG6" s="11"/>
      <c r="DOH6" s="11"/>
      <c r="DOI6" s="11"/>
      <c r="DOJ6" s="11"/>
      <c r="DOK6" s="11"/>
      <c r="DOL6" s="11"/>
      <c r="DOM6" s="11"/>
      <c r="DON6" s="11"/>
      <c r="DOO6" s="11"/>
      <c r="DOP6" s="11"/>
      <c r="DOQ6" s="11"/>
      <c r="DOR6" s="11"/>
      <c r="DOS6" s="11"/>
      <c r="DOT6" s="11"/>
      <c r="DOU6" s="11"/>
      <c r="DOV6" s="11"/>
      <c r="DOW6" s="11"/>
      <c r="DOX6" s="11"/>
      <c r="DOY6" s="11"/>
      <c r="DPA6" s="6"/>
      <c r="DPD6" s="11"/>
      <c r="DPE6" s="11"/>
      <c r="DPF6" s="11"/>
      <c r="DPG6" s="11"/>
      <c r="DPH6" s="11"/>
      <c r="DPI6" s="11"/>
      <c r="DPJ6" s="11"/>
      <c r="DPK6" s="11"/>
      <c r="DPL6" s="11"/>
      <c r="DPM6" s="11"/>
      <c r="DPN6" s="11"/>
      <c r="DPO6" s="11"/>
      <c r="DPP6" s="11"/>
      <c r="DPQ6" s="11"/>
      <c r="DPR6" s="11"/>
      <c r="DPS6" s="11"/>
      <c r="DPT6" s="11"/>
      <c r="DPU6" s="11"/>
      <c r="DPV6" s="11"/>
      <c r="DPW6" s="11"/>
      <c r="DPX6" s="11"/>
      <c r="DPY6" s="11"/>
      <c r="DPZ6" s="11"/>
      <c r="DQA6" s="11"/>
      <c r="DQB6" s="11"/>
      <c r="DQC6" s="11"/>
      <c r="DQD6" s="11"/>
      <c r="DQE6" s="11"/>
      <c r="DQF6" s="11"/>
      <c r="DQG6" s="11"/>
      <c r="DQH6" s="11"/>
      <c r="DQI6" s="11"/>
      <c r="DQJ6" s="11"/>
      <c r="DQK6" s="11"/>
      <c r="DQL6" s="11"/>
      <c r="DQM6" s="11"/>
      <c r="DQO6" s="6"/>
      <c r="DQR6" s="11"/>
      <c r="DQS6" s="11"/>
      <c r="DQT6" s="11"/>
      <c r="DQU6" s="11"/>
      <c r="DQV6" s="11"/>
      <c r="DQW6" s="11"/>
      <c r="DQX6" s="11"/>
      <c r="DQY6" s="11"/>
      <c r="DQZ6" s="11"/>
      <c r="DRA6" s="11"/>
      <c r="DRB6" s="11"/>
      <c r="DRC6" s="11"/>
      <c r="DRD6" s="11"/>
      <c r="DRE6" s="11"/>
      <c r="DRF6" s="11"/>
      <c r="DRG6" s="11"/>
      <c r="DRH6" s="11"/>
      <c r="DRI6" s="11"/>
      <c r="DRJ6" s="11"/>
      <c r="DRK6" s="11"/>
      <c r="DRL6" s="11"/>
      <c r="DRM6" s="11"/>
      <c r="DRN6" s="11"/>
      <c r="DRO6" s="11"/>
      <c r="DRP6" s="11"/>
      <c r="DRQ6" s="11"/>
      <c r="DRR6" s="11"/>
      <c r="DRS6" s="11"/>
      <c r="DRT6" s="11"/>
      <c r="DRU6" s="11"/>
      <c r="DRV6" s="11"/>
      <c r="DRW6" s="11"/>
      <c r="DRX6" s="11"/>
      <c r="DRY6" s="11"/>
      <c r="DRZ6" s="11"/>
      <c r="DSA6" s="11"/>
      <c r="DSC6" s="6"/>
      <c r="DSF6" s="11"/>
      <c r="DSG6" s="11"/>
      <c r="DSH6" s="11"/>
      <c r="DSI6" s="11"/>
      <c r="DSJ6" s="11"/>
      <c r="DSK6" s="11"/>
      <c r="DSL6" s="11"/>
      <c r="DSM6" s="11"/>
      <c r="DSN6" s="11"/>
      <c r="DSO6" s="11"/>
      <c r="DSP6" s="11"/>
      <c r="DSQ6" s="11"/>
      <c r="DSR6" s="11"/>
      <c r="DSS6" s="11"/>
      <c r="DST6" s="11"/>
      <c r="DSU6" s="11"/>
      <c r="DSV6" s="11"/>
      <c r="DSW6" s="11"/>
      <c r="DSX6" s="11"/>
      <c r="DSY6" s="11"/>
      <c r="DSZ6" s="11"/>
      <c r="DTA6" s="11"/>
      <c r="DTB6" s="11"/>
      <c r="DTC6" s="11"/>
      <c r="DTD6" s="11"/>
      <c r="DTE6" s="11"/>
      <c r="DTF6" s="11"/>
      <c r="DTG6" s="11"/>
      <c r="DTH6" s="11"/>
      <c r="DTI6" s="11"/>
      <c r="DTJ6" s="11"/>
      <c r="DTK6" s="11"/>
      <c r="DTL6" s="11"/>
      <c r="DTM6" s="11"/>
      <c r="DTN6" s="11"/>
      <c r="DTO6" s="11"/>
      <c r="DTQ6" s="6"/>
      <c r="DTT6" s="11"/>
      <c r="DTU6" s="11"/>
      <c r="DTV6" s="11"/>
      <c r="DTW6" s="11"/>
      <c r="DTX6" s="11"/>
      <c r="DTY6" s="11"/>
      <c r="DTZ6" s="11"/>
      <c r="DUA6" s="11"/>
      <c r="DUB6" s="11"/>
      <c r="DUC6" s="11"/>
      <c r="DUD6" s="11"/>
      <c r="DUE6" s="11"/>
      <c r="DUF6" s="11"/>
      <c r="DUG6" s="11"/>
      <c r="DUH6" s="11"/>
      <c r="DUI6" s="11"/>
      <c r="DUJ6" s="11"/>
      <c r="DUK6" s="11"/>
      <c r="DUL6" s="11"/>
      <c r="DUM6" s="11"/>
      <c r="DUN6" s="11"/>
      <c r="DUO6" s="11"/>
      <c r="DUP6" s="11"/>
      <c r="DUQ6" s="11"/>
      <c r="DUR6" s="11"/>
      <c r="DUS6" s="11"/>
      <c r="DUT6" s="11"/>
      <c r="DUU6" s="11"/>
      <c r="DUV6" s="11"/>
      <c r="DUW6" s="11"/>
      <c r="DUX6" s="11"/>
      <c r="DUY6" s="11"/>
      <c r="DUZ6" s="11"/>
      <c r="DVA6" s="11"/>
      <c r="DVB6" s="11"/>
      <c r="DVC6" s="11"/>
      <c r="DVE6" s="6"/>
      <c r="DVH6" s="11"/>
      <c r="DVI6" s="11"/>
      <c r="DVJ6" s="11"/>
      <c r="DVK6" s="11"/>
      <c r="DVL6" s="11"/>
      <c r="DVM6" s="11"/>
      <c r="DVN6" s="11"/>
      <c r="DVO6" s="11"/>
      <c r="DVP6" s="11"/>
      <c r="DVQ6" s="11"/>
      <c r="DVR6" s="11"/>
      <c r="DVS6" s="11"/>
      <c r="DVT6" s="11"/>
      <c r="DVU6" s="11"/>
      <c r="DVV6" s="11"/>
      <c r="DVW6" s="11"/>
      <c r="DVX6" s="11"/>
      <c r="DVY6" s="11"/>
      <c r="DVZ6" s="11"/>
      <c r="DWA6" s="11"/>
      <c r="DWB6" s="11"/>
      <c r="DWC6" s="11"/>
      <c r="DWD6" s="11"/>
      <c r="DWE6" s="11"/>
      <c r="DWF6" s="11"/>
      <c r="DWG6" s="11"/>
      <c r="DWH6" s="11"/>
      <c r="DWI6" s="11"/>
      <c r="DWJ6" s="11"/>
      <c r="DWK6" s="11"/>
      <c r="DWL6" s="11"/>
      <c r="DWM6" s="11"/>
      <c r="DWN6" s="11"/>
      <c r="DWO6" s="11"/>
      <c r="DWP6" s="11"/>
      <c r="DWQ6" s="11"/>
      <c r="DWS6" s="6"/>
      <c r="DWV6" s="11"/>
      <c r="DWW6" s="11"/>
      <c r="DWX6" s="11"/>
      <c r="DWY6" s="11"/>
      <c r="DWZ6" s="11"/>
      <c r="DXA6" s="11"/>
      <c r="DXB6" s="11"/>
      <c r="DXC6" s="11"/>
      <c r="DXD6" s="11"/>
      <c r="DXE6" s="11"/>
      <c r="DXF6" s="11"/>
      <c r="DXG6" s="11"/>
      <c r="DXH6" s="11"/>
      <c r="DXI6" s="11"/>
      <c r="DXJ6" s="11"/>
      <c r="DXK6" s="11"/>
      <c r="DXL6" s="11"/>
      <c r="DXM6" s="11"/>
      <c r="DXN6" s="11"/>
      <c r="DXO6" s="11"/>
      <c r="DXP6" s="11"/>
      <c r="DXQ6" s="11"/>
      <c r="DXR6" s="11"/>
      <c r="DXS6" s="11"/>
      <c r="DXT6" s="11"/>
      <c r="DXU6" s="11"/>
      <c r="DXV6" s="11"/>
      <c r="DXW6" s="11"/>
      <c r="DXX6" s="11"/>
      <c r="DXY6" s="11"/>
      <c r="DXZ6" s="11"/>
      <c r="DYA6" s="11"/>
      <c r="DYB6" s="11"/>
      <c r="DYC6" s="11"/>
      <c r="DYD6" s="11"/>
      <c r="DYE6" s="11"/>
      <c r="DYG6" s="6"/>
      <c r="DYJ6" s="11"/>
      <c r="DYK6" s="11"/>
      <c r="DYL6" s="11"/>
      <c r="DYM6" s="11"/>
      <c r="DYN6" s="11"/>
      <c r="DYO6" s="11"/>
      <c r="DYP6" s="11"/>
      <c r="DYQ6" s="11"/>
      <c r="DYR6" s="11"/>
      <c r="DYS6" s="11"/>
      <c r="DYT6" s="11"/>
      <c r="DYU6" s="11"/>
      <c r="DYV6" s="11"/>
      <c r="DYW6" s="11"/>
      <c r="DYX6" s="11"/>
      <c r="DYY6" s="11"/>
      <c r="DYZ6" s="11"/>
      <c r="DZA6" s="11"/>
      <c r="DZB6" s="11"/>
      <c r="DZC6" s="11"/>
      <c r="DZD6" s="11"/>
      <c r="DZE6" s="11"/>
      <c r="DZF6" s="11"/>
      <c r="DZG6" s="11"/>
      <c r="DZH6" s="11"/>
      <c r="DZI6" s="11"/>
      <c r="DZJ6" s="11"/>
      <c r="DZK6" s="11"/>
      <c r="DZL6" s="11"/>
      <c r="DZM6" s="11"/>
      <c r="DZN6" s="11"/>
      <c r="DZO6" s="11"/>
      <c r="DZP6" s="11"/>
      <c r="DZQ6" s="11"/>
      <c r="DZR6" s="11"/>
      <c r="DZS6" s="11"/>
      <c r="DZU6" s="6"/>
      <c r="DZX6" s="11"/>
      <c r="DZY6" s="11"/>
      <c r="DZZ6" s="11"/>
      <c r="EAA6" s="11"/>
      <c r="EAB6" s="11"/>
      <c r="EAC6" s="11"/>
      <c r="EAD6" s="11"/>
      <c r="EAE6" s="11"/>
      <c r="EAF6" s="11"/>
      <c r="EAG6" s="11"/>
      <c r="EAH6" s="11"/>
      <c r="EAI6" s="11"/>
      <c r="EAJ6" s="11"/>
      <c r="EAK6" s="11"/>
      <c r="EAL6" s="11"/>
      <c r="EAM6" s="11"/>
      <c r="EAN6" s="11"/>
      <c r="EAO6" s="11"/>
      <c r="EAP6" s="11"/>
      <c r="EAQ6" s="11"/>
      <c r="EAR6" s="11"/>
      <c r="EAS6" s="11"/>
      <c r="EAT6" s="11"/>
      <c r="EAU6" s="11"/>
      <c r="EAV6" s="11"/>
      <c r="EAW6" s="11"/>
      <c r="EAX6" s="11"/>
      <c r="EAY6" s="11"/>
      <c r="EAZ6" s="11"/>
      <c r="EBA6" s="11"/>
      <c r="EBB6" s="11"/>
      <c r="EBC6" s="11"/>
      <c r="EBD6" s="11"/>
      <c r="EBE6" s="11"/>
      <c r="EBF6" s="11"/>
      <c r="EBG6" s="11"/>
      <c r="EBI6" s="6"/>
      <c r="EBL6" s="11"/>
      <c r="EBM6" s="11"/>
      <c r="EBN6" s="11"/>
      <c r="EBO6" s="11"/>
      <c r="EBP6" s="11"/>
      <c r="EBQ6" s="11"/>
      <c r="EBR6" s="11"/>
      <c r="EBS6" s="11"/>
      <c r="EBT6" s="11"/>
      <c r="EBU6" s="11"/>
      <c r="EBV6" s="11"/>
      <c r="EBW6" s="11"/>
      <c r="EBX6" s="11"/>
      <c r="EBY6" s="11"/>
      <c r="EBZ6" s="11"/>
      <c r="ECA6" s="11"/>
      <c r="ECB6" s="11"/>
      <c r="ECC6" s="11"/>
      <c r="ECD6" s="11"/>
      <c r="ECE6" s="11"/>
      <c r="ECF6" s="11"/>
      <c r="ECG6" s="11"/>
      <c r="ECH6" s="11"/>
      <c r="ECI6" s="11"/>
      <c r="ECJ6" s="11"/>
      <c r="ECK6" s="11"/>
      <c r="ECL6" s="11"/>
      <c r="ECM6" s="11"/>
      <c r="ECN6" s="11"/>
      <c r="ECO6" s="11"/>
      <c r="ECP6" s="11"/>
      <c r="ECQ6" s="11"/>
      <c r="ECR6" s="11"/>
      <c r="ECS6" s="11"/>
      <c r="ECT6" s="11"/>
      <c r="ECU6" s="11"/>
      <c r="ECW6" s="6"/>
      <c r="ECZ6" s="11"/>
      <c r="EDA6" s="11"/>
      <c r="EDB6" s="11"/>
      <c r="EDC6" s="11"/>
      <c r="EDD6" s="11"/>
      <c r="EDE6" s="11"/>
      <c r="EDF6" s="11"/>
      <c r="EDG6" s="11"/>
      <c r="EDH6" s="11"/>
      <c r="EDI6" s="11"/>
      <c r="EDJ6" s="11"/>
      <c r="EDK6" s="11"/>
      <c r="EDL6" s="11"/>
      <c r="EDM6" s="11"/>
      <c r="EDN6" s="11"/>
      <c r="EDO6" s="11"/>
      <c r="EDP6" s="11"/>
      <c r="EDQ6" s="11"/>
      <c r="EDR6" s="11"/>
      <c r="EDS6" s="11"/>
      <c r="EDT6" s="11"/>
      <c r="EDU6" s="11"/>
      <c r="EDV6" s="11"/>
      <c r="EDW6" s="11"/>
      <c r="EDX6" s="11"/>
      <c r="EDY6" s="11"/>
      <c r="EDZ6" s="11"/>
      <c r="EEA6" s="11"/>
      <c r="EEB6" s="11"/>
      <c r="EEC6" s="11"/>
      <c r="EED6" s="11"/>
      <c r="EEE6" s="11"/>
      <c r="EEF6" s="11"/>
      <c r="EEG6" s="11"/>
      <c r="EEH6" s="11"/>
      <c r="EEI6" s="11"/>
      <c r="EEK6" s="6"/>
      <c r="EEN6" s="11"/>
      <c r="EEO6" s="11"/>
      <c r="EEP6" s="11"/>
      <c r="EEQ6" s="11"/>
      <c r="EER6" s="11"/>
      <c r="EES6" s="11"/>
      <c r="EET6" s="11"/>
      <c r="EEU6" s="11"/>
      <c r="EEV6" s="11"/>
      <c r="EEW6" s="11"/>
      <c r="EEX6" s="11"/>
      <c r="EEY6" s="11"/>
      <c r="EEZ6" s="11"/>
      <c r="EFA6" s="11"/>
      <c r="EFB6" s="11"/>
      <c r="EFC6" s="11"/>
      <c r="EFD6" s="11"/>
      <c r="EFE6" s="11"/>
      <c r="EFF6" s="11"/>
      <c r="EFG6" s="11"/>
      <c r="EFH6" s="11"/>
      <c r="EFI6" s="11"/>
      <c r="EFJ6" s="11"/>
      <c r="EFK6" s="11"/>
      <c r="EFL6" s="11"/>
      <c r="EFM6" s="11"/>
      <c r="EFN6" s="11"/>
      <c r="EFO6" s="11"/>
      <c r="EFP6" s="11"/>
      <c r="EFQ6" s="11"/>
      <c r="EFR6" s="11"/>
      <c r="EFS6" s="11"/>
      <c r="EFT6" s="11"/>
      <c r="EFU6" s="11"/>
      <c r="EFV6" s="11"/>
      <c r="EFW6" s="11"/>
      <c r="EFY6" s="6"/>
      <c r="EGB6" s="11"/>
      <c r="EGC6" s="11"/>
      <c r="EGD6" s="11"/>
      <c r="EGE6" s="11"/>
      <c r="EGF6" s="11"/>
      <c r="EGG6" s="11"/>
      <c r="EGH6" s="11"/>
      <c r="EGI6" s="11"/>
      <c r="EGJ6" s="11"/>
      <c r="EGK6" s="11"/>
      <c r="EGL6" s="11"/>
      <c r="EGM6" s="11"/>
      <c r="EGN6" s="11"/>
      <c r="EGO6" s="11"/>
      <c r="EGP6" s="11"/>
      <c r="EGQ6" s="11"/>
      <c r="EGR6" s="11"/>
      <c r="EGS6" s="11"/>
      <c r="EGT6" s="11"/>
      <c r="EGU6" s="11"/>
      <c r="EGV6" s="11"/>
      <c r="EGW6" s="11"/>
      <c r="EGX6" s="11"/>
      <c r="EGY6" s="11"/>
      <c r="EGZ6" s="11"/>
      <c r="EHA6" s="11"/>
      <c r="EHB6" s="11"/>
      <c r="EHC6" s="11"/>
      <c r="EHD6" s="11"/>
      <c r="EHE6" s="11"/>
      <c r="EHF6" s="11"/>
      <c r="EHG6" s="11"/>
      <c r="EHH6" s="11"/>
      <c r="EHI6" s="11"/>
      <c r="EHJ6" s="11"/>
      <c r="EHK6" s="11"/>
      <c r="EHM6" s="6"/>
      <c r="EHP6" s="11"/>
      <c r="EHQ6" s="11"/>
      <c r="EHR6" s="11"/>
      <c r="EHS6" s="11"/>
      <c r="EHT6" s="11"/>
      <c r="EHU6" s="11"/>
      <c r="EHV6" s="11"/>
      <c r="EHW6" s="11"/>
      <c r="EHX6" s="11"/>
      <c r="EHY6" s="11"/>
      <c r="EHZ6" s="11"/>
      <c r="EIA6" s="11"/>
      <c r="EIB6" s="11"/>
      <c r="EIC6" s="11"/>
      <c r="EID6" s="11"/>
      <c r="EIE6" s="11"/>
      <c r="EIF6" s="11"/>
      <c r="EIG6" s="11"/>
      <c r="EIH6" s="11"/>
      <c r="EII6" s="11"/>
      <c r="EIJ6" s="11"/>
      <c r="EIK6" s="11"/>
      <c r="EIL6" s="11"/>
      <c r="EIM6" s="11"/>
      <c r="EIN6" s="11"/>
      <c r="EIO6" s="11"/>
      <c r="EIP6" s="11"/>
      <c r="EIQ6" s="11"/>
      <c r="EIR6" s="11"/>
      <c r="EIS6" s="11"/>
      <c r="EIT6" s="11"/>
      <c r="EIU6" s="11"/>
      <c r="EIV6" s="11"/>
      <c r="EIW6" s="11"/>
      <c r="EIX6" s="11"/>
      <c r="EIY6" s="11"/>
      <c r="EJA6" s="6"/>
      <c r="EJD6" s="11"/>
      <c r="EJE6" s="11"/>
      <c r="EJF6" s="11"/>
      <c r="EJG6" s="11"/>
      <c r="EJH6" s="11"/>
      <c r="EJI6" s="11"/>
      <c r="EJJ6" s="11"/>
      <c r="EJK6" s="11"/>
      <c r="EJL6" s="11"/>
      <c r="EJM6" s="11"/>
      <c r="EJN6" s="11"/>
      <c r="EJO6" s="11"/>
      <c r="EJP6" s="11"/>
      <c r="EJQ6" s="11"/>
      <c r="EJR6" s="11"/>
      <c r="EJS6" s="11"/>
      <c r="EJT6" s="11"/>
      <c r="EJU6" s="11"/>
      <c r="EJV6" s="11"/>
      <c r="EJW6" s="11"/>
      <c r="EJX6" s="11"/>
      <c r="EJY6" s="11"/>
      <c r="EJZ6" s="11"/>
      <c r="EKA6" s="11"/>
      <c r="EKB6" s="11"/>
      <c r="EKC6" s="11"/>
      <c r="EKD6" s="11"/>
      <c r="EKE6" s="11"/>
      <c r="EKF6" s="11"/>
      <c r="EKG6" s="11"/>
      <c r="EKH6" s="11"/>
      <c r="EKI6" s="11"/>
      <c r="EKJ6" s="11"/>
      <c r="EKK6" s="11"/>
      <c r="EKL6" s="11"/>
      <c r="EKM6" s="11"/>
      <c r="EKO6" s="6"/>
      <c r="EKR6" s="11"/>
      <c r="EKS6" s="11"/>
      <c r="EKT6" s="11"/>
      <c r="EKU6" s="11"/>
      <c r="EKV6" s="11"/>
      <c r="EKW6" s="11"/>
      <c r="EKX6" s="11"/>
      <c r="EKY6" s="11"/>
      <c r="EKZ6" s="11"/>
      <c r="ELA6" s="11"/>
      <c r="ELB6" s="11"/>
      <c r="ELC6" s="11"/>
      <c r="ELD6" s="11"/>
      <c r="ELE6" s="11"/>
      <c r="ELF6" s="11"/>
      <c r="ELG6" s="11"/>
      <c r="ELH6" s="11"/>
      <c r="ELI6" s="11"/>
      <c r="ELJ6" s="11"/>
      <c r="ELK6" s="11"/>
      <c r="ELL6" s="11"/>
      <c r="ELM6" s="11"/>
      <c r="ELN6" s="11"/>
      <c r="ELO6" s="11"/>
      <c r="ELP6" s="11"/>
      <c r="ELQ6" s="11"/>
      <c r="ELR6" s="11"/>
      <c r="ELS6" s="11"/>
      <c r="ELT6" s="11"/>
      <c r="ELU6" s="11"/>
      <c r="ELV6" s="11"/>
      <c r="ELW6" s="11"/>
      <c r="ELX6" s="11"/>
      <c r="ELY6" s="11"/>
      <c r="ELZ6" s="11"/>
      <c r="EMA6" s="11"/>
      <c r="EMC6" s="6"/>
      <c r="EMF6" s="11"/>
      <c r="EMG6" s="11"/>
      <c r="EMH6" s="11"/>
      <c r="EMI6" s="11"/>
      <c r="EMJ6" s="11"/>
      <c r="EMK6" s="11"/>
      <c r="EML6" s="11"/>
      <c r="EMM6" s="11"/>
      <c r="EMN6" s="11"/>
      <c r="EMO6" s="11"/>
      <c r="EMP6" s="11"/>
      <c r="EMQ6" s="11"/>
      <c r="EMR6" s="11"/>
      <c r="EMS6" s="11"/>
      <c r="EMT6" s="11"/>
      <c r="EMU6" s="11"/>
      <c r="EMV6" s="11"/>
      <c r="EMW6" s="11"/>
      <c r="EMX6" s="11"/>
      <c r="EMY6" s="11"/>
      <c r="EMZ6" s="11"/>
      <c r="ENA6" s="11"/>
      <c r="ENB6" s="11"/>
      <c r="ENC6" s="11"/>
      <c r="END6" s="11"/>
      <c r="ENE6" s="11"/>
      <c r="ENF6" s="11"/>
      <c r="ENG6" s="11"/>
      <c r="ENH6" s="11"/>
      <c r="ENI6" s="11"/>
      <c r="ENJ6" s="11"/>
      <c r="ENK6" s="11"/>
      <c r="ENL6" s="11"/>
      <c r="ENM6" s="11"/>
      <c r="ENN6" s="11"/>
      <c r="ENO6" s="11"/>
      <c r="ENQ6" s="6"/>
      <c r="ENT6" s="11"/>
      <c r="ENU6" s="11"/>
      <c r="ENV6" s="11"/>
      <c r="ENW6" s="11"/>
      <c r="ENX6" s="11"/>
      <c r="ENY6" s="11"/>
      <c r="ENZ6" s="11"/>
      <c r="EOA6" s="11"/>
      <c r="EOB6" s="11"/>
      <c r="EOC6" s="11"/>
      <c r="EOD6" s="11"/>
      <c r="EOE6" s="11"/>
      <c r="EOF6" s="11"/>
      <c r="EOG6" s="11"/>
      <c r="EOH6" s="11"/>
      <c r="EOI6" s="11"/>
      <c r="EOJ6" s="11"/>
      <c r="EOK6" s="11"/>
      <c r="EOL6" s="11"/>
      <c r="EOM6" s="11"/>
      <c r="EON6" s="11"/>
      <c r="EOO6" s="11"/>
      <c r="EOP6" s="11"/>
      <c r="EOQ6" s="11"/>
      <c r="EOR6" s="11"/>
      <c r="EOS6" s="11"/>
      <c r="EOT6" s="11"/>
      <c r="EOU6" s="11"/>
      <c r="EOV6" s="11"/>
      <c r="EOW6" s="11"/>
      <c r="EOX6" s="11"/>
      <c r="EOY6" s="11"/>
      <c r="EOZ6" s="11"/>
      <c r="EPA6" s="11"/>
      <c r="EPB6" s="11"/>
      <c r="EPC6" s="11"/>
      <c r="EPE6" s="6"/>
      <c r="EPH6" s="11"/>
      <c r="EPI6" s="11"/>
      <c r="EPJ6" s="11"/>
      <c r="EPK6" s="11"/>
      <c r="EPL6" s="11"/>
      <c r="EPM6" s="11"/>
      <c r="EPN6" s="11"/>
      <c r="EPO6" s="11"/>
      <c r="EPP6" s="11"/>
      <c r="EPQ6" s="11"/>
      <c r="EPR6" s="11"/>
      <c r="EPS6" s="11"/>
      <c r="EPT6" s="11"/>
      <c r="EPU6" s="11"/>
      <c r="EPV6" s="11"/>
      <c r="EPW6" s="11"/>
      <c r="EPX6" s="11"/>
      <c r="EPY6" s="11"/>
      <c r="EPZ6" s="11"/>
      <c r="EQA6" s="11"/>
      <c r="EQB6" s="11"/>
      <c r="EQC6" s="11"/>
      <c r="EQD6" s="11"/>
      <c r="EQE6" s="11"/>
      <c r="EQF6" s="11"/>
      <c r="EQG6" s="11"/>
      <c r="EQH6" s="11"/>
      <c r="EQI6" s="11"/>
      <c r="EQJ6" s="11"/>
      <c r="EQK6" s="11"/>
      <c r="EQL6" s="11"/>
      <c r="EQM6" s="11"/>
      <c r="EQN6" s="11"/>
      <c r="EQO6" s="11"/>
      <c r="EQP6" s="11"/>
      <c r="EQQ6" s="11"/>
      <c r="EQS6" s="6"/>
      <c r="EQV6" s="11"/>
      <c r="EQW6" s="11"/>
      <c r="EQX6" s="11"/>
      <c r="EQY6" s="11"/>
      <c r="EQZ6" s="11"/>
      <c r="ERA6" s="11"/>
      <c r="ERB6" s="11"/>
      <c r="ERC6" s="11"/>
      <c r="ERD6" s="11"/>
      <c r="ERE6" s="11"/>
      <c r="ERF6" s="11"/>
      <c r="ERG6" s="11"/>
      <c r="ERH6" s="11"/>
      <c r="ERI6" s="11"/>
      <c r="ERJ6" s="11"/>
      <c r="ERK6" s="11"/>
      <c r="ERL6" s="11"/>
      <c r="ERM6" s="11"/>
      <c r="ERN6" s="11"/>
      <c r="ERO6" s="11"/>
      <c r="ERP6" s="11"/>
      <c r="ERQ6" s="11"/>
      <c r="ERR6" s="11"/>
      <c r="ERS6" s="11"/>
      <c r="ERT6" s="11"/>
      <c r="ERU6" s="11"/>
      <c r="ERV6" s="11"/>
      <c r="ERW6" s="11"/>
      <c r="ERX6" s="11"/>
      <c r="ERY6" s="11"/>
      <c r="ERZ6" s="11"/>
      <c r="ESA6" s="11"/>
      <c r="ESB6" s="11"/>
      <c r="ESC6" s="11"/>
      <c r="ESD6" s="11"/>
      <c r="ESE6" s="11"/>
      <c r="ESG6" s="6"/>
      <c r="ESJ6" s="11"/>
      <c r="ESK6" s="11"/>
      <c r="ESL6" s="11"/>
      <c r="ESM6" s="11"/>
      <c r="ESN6" s="11"/>
      <c r="ESO6" s="11"/>
      <c r="ESP6" s="11"/>
      <c r="ESQ6" s="11"/>
      <c r="ESR6" s="11"/>
      <c r="ESS6" s="11"/>
      <c r="EST6" s="11"/>
      <c r="ESU6" s="11"/>
      <c r="ESV6" s="11"/>
      <c r="ESW6" s="11"/>
      <c r="ESX6" s="11"/>
      <c r="ESY6" s="11"/>
      <c r="ESZ6" s="11"/>
      <c r="ETA6" s="11"/>
      <c r="ETB6" s="11"/>
      <c r="ETC6" s="11"/>
      <c r="ETD6" s="11"/>
      <c r="ETE6" s="11"/>
      <c r="ETF6" s="11"/>
      <c r="ETG6" s="11"/>
      <c r="ETH6" s="11"/>
      <c r="ETI6" s="11"/>
      <c r="ETJ6" s="11"/>
      <c r="ETK6" s="11"/>
      <c r="ETL6" s="11"/>
      <c r="ETM6" s="11"/>
      <c r="ETN6" s="11"/>
      <c r="ETO6" s="11"/>
      <c r="ETP6" s="11"/>
      <c r="ETQ6" s="11"/>
      <c r="ETR6" s="11"/>
      <c r="ETS6" s="11"/>
      <c r="ETU6" s="6"/>
      <c r="ETX6" s="11"/>
      <c r="ETY6" s="11"/>
      <c r="ETZ6" s="11"/>
      <c r="EUA6" s="11"/>
      <c r="EUB6" s="11"/>
      <c r="EUC6" s="11"/>
      <c r="EUD6" s="11"/>
      <c r="EUE6" s="11"/>
      <c r="EUF6" s="11"/>
      <c r="EUG6" s="11"/>
      <c r="EUH6" s="11"/>
      <c r="EUI6" s="11"/>
      <c r="EUJ6" s="11"/>
      <c r="EUK6" s="11"/>
      <c r="EUL6" s="11"/>
      <c r="EUM6" s="11"/>
      <c r="EUN6" s="11"/>
      <c r="EUO6" s="11"/>
      <c r="EUP6" s="11"/>
      <c r="EUQ6" s="11"/>
      <c r="EUR6" s="11"/>
      <c r="EUS6" s="11"/>
      <c r="EUT6" s="11"/>
      <c r="EUU6" s="11"/>
      <c r="EUV6" s="11"/>
      <c r="EUW6" s="11"/>
      <c r="EUX6" s="11"/>
      <c r="EUY6" s="11"/>
      <c r="EUZ6" s="11"/>
      <c r="EVA6" s="11"/>
      <c r="EVB6" s="11"/>
      <c r="EVC6" s="11"/>
      <c r="EVD6" s="11"/>
      <c r="EVE6" s="11"/>
      <c r="EVF6" s="11"/>
      <c r="EVG6" s="11"/>
      <c r="EVI6" s="6"/>
      <c r="EVL6" s="11"/>
      <c r="EVM6" s="11"/>
      <c r="EVN6" s="11"/>
      <c r="EVO6" s="11"/>
      <c r="EVP6" s="11"/>
      <c r="EVQ6" s="11"/>
      <c r="EVR6" s="11"/>
      <c r="EVS6" s="11"/>
      <c r="EVT6" s="11"/>
      <c r="EVU6" s="11"/>
      <c r="EVV6" s="11"/>
      <c r="EVW6" s="11"/>
      <c r="EVX6" s="11"/>
      <c r="EVY6" s="11"/>
      <c r="EVZ6" s="11"/>
      <c r="EWA6" s="11"/>
      <c r="EWB6" s="11"/>
      <c r="EWC6" s="11"/>
      <c r="EWD6" s="11"/>
      <c r="EWE6" s="11"/>
      <c r="EWF6" s="11"/>
      <c r="EWG6" s="11"/>
      <c r="EWH6" s="11"/>
      <c r="EWI6" s="11"/>
      <c r="EWJ6" s="11"/>
      <c r="EWK6" s="11"/>
      <c r="EWL6" s="11"/>
      <c r="EWM6" s="11"/>
      <c r="EWN6" s="11"/>
      <c r="EWO6" s="11"/>
      <c r="EWP6" s="11"/>
      <c r="EWQ6" s="11"/>
      <c r="EWR6" s="11"/>
      <c r="EWS6" s="11"/>
      <c r="EWT6" s="11"/>
      <c r="EWU6" s="11"/>
      <c r="EWW6" s="6"/>
      <c r="EWZ6" s="11"/>
      <c r="EXA6" s="11"/>
      <c r="EXB6" s="11"/>
      <c r="EXC6" s="11"/>
      <c r="EXD6" s="11"/>
      <c r="EXE6" s="11"/>
      <c r="EXF6" s="11"/>
      <c r="EXG6" s="11"/>
      <c r="EXH6" s="11"/>
      <c r="EXI6" s="11"/>
      <c r="EXJ6" s="11"/>
      <c r="EXK6" s="11"/>
      <c r="EXL6" s="11"/>
      <c r="EXM6" s="11"/>
      <c r="EXN6" s="11"/>
      <c r="EXO6" s="11"/>
      <c r="EXP6" s="11"/>
      <c r="EXQ6" s="11"/>
      <c r="EXR6" s="11"/>
      <c r="EXS6" s="11"/>
      <c r="EXT6" s="11"/>
      <c r="EXU6" s="11"/>
      <c r="EXV6" s="11"/>
      <c r="EXW6" s="11"/>
      <c r="EXX6" s="11"/>
      <c r="EXY6" s="11"/>
      <c r="EXZ6" s="11"/>
      <c r="EYA6" s="11"/>
      <c r="EYB6" s="11"/>
      <c r="EYC6" s="11"/>
      <c r="EYD6" s="11"/>
      <c r="EYE6" s="11"/>
      <c r="EYF6" s="11"/>
      <c r="EYG6" s="11"/>
      <c r="EYH6" s="11"/>
      <c r="EYI6" s="11"/>
      <c r="EYK6" s="6"/>
      <c r="EYN6" s="11"/>
      <c r="EYO6" s="11"/>
      <c r="EYP6" s="11"/>
      <c r="EYQ6" s="11"/>
      <c r="EYR6" s="11"/>
      <c r="EYS6" s="11"/>
      <c r="EYT6" s="11"/>
      <c r="EYU6" s="11"/>
      <c r="EYV6" s="11"/>
      <c r="EYW6" s="11"/>
      <c r="EYX6" s="11"/>
      <c r="EYY6" s="11"/>
      <c r="EYZ6" s="11"/>
      <c r="EZA6" s="11"/>
      <c r="EZB6" s="11"/>
      <c r="EZC6" s="11"/>
      <c r="EZD6" s="11"/>
      <c r="EZE6" s="11"/>
      <c r="EZF6" s="11"/>
      <c r="EZG6" s="11"/>
      <c r="EZH6" s="11"/>
      <c r="EZI6" s="11"/>
      <c r="EZJ6" s="11"/>
      <c r="EZK6" s="11"/>
      <c r="EZL6" s="11"/>
      <c r="EZM6" s="11"/>
      <c r="EZN6" s="11"/>
      <c r="EZO6" s="11"/>
      <c r="EZP6" s="11"/>
      <c r="EZQ6" s="11"/>
      <c r="EZR6" s="11"/>
      <c r="EZS6" s="11"/>
      <c r="EZT6" s="11"/>
      <c r="EZU6" s="11"/>
      <c r="EZV6" s="11"/>
      <c r="EZW6" s="11"/>
      <c r="EZY6" s="6"/>
      <c r="FAB6" s="11"/>
      <c r="FAC6" s="11"/>
      <c r="FAD6" s="11"/>
      <c r="FAE6" s="11"/>
      <c r="FAF6" s="11"/>
      <c r="FAG6" s="11"/>
      <c r="FAH6" s="11"/>
      <c r="FAI6" s="11"/>
      <c r="FAJ6" s="11"/>
      <c r="FAK6" s="11"/>
      <c r="FAL6" s="11"/>
      <c r="FAM6" s="11"/>
      <c r="FAN6" s="11"/>
      <c r="FAO6" s="11"/>
      <c r="FAP6" s="11"/>
      <c r="FAQ6" s="11"/>
      <c r="FAR6" s="11"/>
      <c r="FAS6" s="11"/>
      <c r="FAT6" s="11"/>
      <c r="FAU6" s="11"/>
      <c r="FAV6" s="11"/>
      <c r="FAW6" s="11"/>
      <c r="FAX6" s="11"/>
      <c r="FAY6" s="11"/>
      <c r="FAZ6" s="11"/>
      <c r="FBA6" s="11"/>
      <c r="FBB6" s="11"/>
      <c r="FBC6" s="11"/>
      <c r="FBD6" s="11"/>
      <c r="FBE6" s="11"/>
      <c r="FBF6" s="11"/>
      <c r="FBG6" s="11"/>
      <c r="FBH6" s="11"/>
      <c r="FBI6" s="11"/>
      <c r="FBJ6" s="11"/>
      <c r="FBK6" s="11"/>
      <c r="FBM6" s="6"/>
      <c r="FBP6" s="11"/>
      <c r="FBQ6" s="11"/>
      <c r="FBR6" s="11"/>
      <c r="FBS6" s="11"/>
      <c r="FBT6" s="11"/>
      <c r="FBU6" s="11"/>
      <c r="FBV6" s="11"/>
      <c r="FBW6" s="11"/>
      <c r="FBX6" s="11"/>
      <c r="FBY6" s="11"/>
      <c r="FBZ6" s="11"/>
      <c r="FCA6" s="11"/>
      <c r="FCB6" s="11"/>
      <c r="FCC6" s="11"/>
      <c r="FCD6" s="11"/>
      <c r="FCE6" s="11"/>
      <c r="FCF6" s="11"/>
      <c r="FCG6" s="11"/>
      <c r="FCH6" s="11"/>
      <c r="FCI6" s="11"/>
      <c r="FCJ6" s="11"/>
      <c r="FCK6" s="11"/>
      <c r="FCL6" s="11"/>
      <c r="FCM6" s="11"/>
      <c r="FCN6" s="11"/>
      <c r="FCO6" s="11"/>
      <c r="FCP6" s="11"/>
      <c r="FCQ6" s="11"/>
      <c r="FCR6" s="11"/>
      <c r="FCS6" s="11"/>
      <c r="FCT6" s="11"/>
      <c r="FCU6" s="11"/>
      <c r="FCV6" s="11"/>
      <c r="FCW6" s="11"/>
      <c r="FCX6" s="11"/>
      <c r="FCY6" s="11"/>
      <c r="FDA6" s="6"/>
      <c r="FDD6" s="11"/>
      <c r="FDE6" s="11"/>
      <c r="FDF6" s="11"/>
      <c r="FDG6" s="11"/>
      <c r="FDH6" s="11"/>
      <c r="FDI6" s="11"/>
      <c r="FDJ6" s="11"/>
      <c r="FDK6" s="11"/>
      <c r="FDL6" s="11"/>
      <c r="FDM6" s="11"/>
      <c r="FDN6" s="11"/>
      <c r="FDO6" s="11"/>
      <c r="FDP6" s="11"/>
      <c r="FDQ6" s="11"/>
      <c r="FDR6" s="11"/>
      <c r="FDS6" s="11"/>
      <c r="FDT6" s="11"/>
      <c r="FDU6" s="11"/>
      <c r="FDV6" s="11"/>
      <c r="FDW6" s="11"/>
      <c r="FDX6" s="11"/>
      <c r="FDY6" s="11"/>
      <c r="FDZ6" s="11"/>
      <c r="FEA6" s="11"/>
      <c r="FEB6" s="11"/>
      <c r="FEC6" s="11"/>
      <c r="FED6" s="11"/>
      <c r="FEE6" s="11"/>
      <c r="FEF6" s="11"/>
      <c r="FEG6" s="11"/>
      <c r="FEH6" s="11"/>
      <c r="FEI6" s="11"/>
      <c r="FEJ6" s="11"/>
      <c r="FEK6" s="11"/>
      <c r="FEL6" s="11"/>
      <c r="FEM6" s="11"/>
      <c r="FEO6" s="6"/>
      <c r="FER6" s="11"/>
      <c r="FES6" s="11"/>
      <c r="FET6" s="11"/>
      <c r="FEU6" s="11"/>
      <c r="FEV6" s="11"/>
      <c r="FEW6" s="11"/>
      <c r="FEX6" s="11"/>
      <c r="FEY6" s="11"/>
      <c r="FEZ6" s="11"/>
      <c r="FFA6" s="11"/>
      <c r="FFB6" s="11"/>
      <c r="FFC6" s="11"/>
      <c r="FFD6" s="11"/>
      <c r="FFE6" s="11"/>
      <c r="FFF6" s="11"/>
      <c r="FFG6" s="11"/>
      <c r="FFH6" s="11"/>
      <c r="FFI6" s="11"/>
      <c r="FFJ6" s="11"/>
      <c r="FFK6" s="11"/>
      <c r="FFL6" s="11"/>
      <c r="FFM6" s="11"/>
      <c r="FFN6" s="11"/>
      <c r="FFO6" s="11"/>
      <c r="FFP6" s="11"/>
      <c r="FFQ6" s="11"/>
      <c r="FFR6" s="11"/>
      <c r="FFS6" s="11"/>
      <c r="FFT6" s="11"/>
      <c r="FFU6" s="11"/>
      <c r="FFV6" s="11"/>
      <c r="FFW6" s="11"/>
      <c r="FFX6" s="11"/>
      <c r="FFY6" s="11"/>
      <c r="FFZ6" s="11"/>
      <c r="FGA6" s="11"/>
      <c r="FGC6" s="6"/>
      <c r="FGF6" s="11"/>
      <c r="FGG6" s="11"/>
      <c r="FGH6" s="11"/>
      <c r="FGI6" s="11"/>
      <c r="FGJ6" s="11"/>
      <c r="FGK6" s="11"/>
      <c r="FGL6" s="11"/>
      <c r="FGM6" s="11"/>
      <c r="FGN6" s="11"/>
      <c r="FGO6" s="11"/>
      <c r="FGP6" s="11"/>
      <c r="FGQ6" s="11"/>
      <c r="FGR6" s="11"/>
      <c r="FGS6" s="11"/>
      <c r="FGT6" s="11"/>
      <c r="FGU6" s="11"/>
      <c r="FGV6" s="11"/>
      <c r="FGW6" s="11"/>
      <c r="FGX6" s="11"/>
      <c r="FGY6" s="11"/>
      <c r="FGZ6" s="11"/>
      <c r="FHA6" s="11"/>
      <c r="FHB6" s="11"/>
      <c r="FHC6" s="11"/>
      <c r="FHD6" s="11"/>
      <c r="FHE6" s="11"/>
      <c r="FHF6" s="11"/>
      <c r="FHG6" s="11"/>
      <c r="FHH6" s="11"/>
      <c r="FHI6" s="11"/>
      <c r="FHJ6" s="11"/>
      <c r="FHK6" s="11"/>
      <c r="FHL6" s="11"/>
      <c r="FHM6" s="11"/>
      <c r="FHN6" s="11"/>
      <c r="FHO6" s="11"/>
      <c r="FHQ6" s="6"/>
      <c r="FHT6" s="11"/>
      <c r="FHU6" s="11"/>
      <c r="FHV6" s="11"/>
      <c r="FHW6" s="11"/>
      <c r="FHX6" s="11"/>
      <c r="FHY6" s="11"/>
      <c r="FHZ6" s="11"/>
      <c r="FIA6" s="11"/>
      <c r="FIB6" s="11"/>
      <c r="FIC6" s="11"/>
      <c r="FID6" s="11"/>
      <c r="FIE6" s="11"/>
      <c r="FIF6" s="11"/>
      <c r="FIG6" s="11"/>
      <c r="FIH6" s="11"/>
      <c r="FII6" s="11"/>
      <c r="FIJ6" s="11"/>
      <c r="FIK6" s="11"/>
      <c r="FIL6" s="11"/>
      <c r="FIM6" s="11"/>
      <c r="FIN6" s="11"/>
      <c r="FIO6" s="11"/>
      <c r="FIP6" s="11"/>
      <c r="FIQ6" s="11"/>
      <c r="FIR6" s="11"/>
      <c r="FIS6" s="11"/>
      <c r="FIT6" s="11"/>
      <c r="FIU6" s="11"/>
      <c r="FIV6" s="11"/>
      <c r="FIW6" s="11"/>
      <c r="FIX6" s="11"/>
      <c r="FIY6" s="11"/>
      <c r="FIZ6" s="11"/>
      <c r="FJA6" s="11"/>
      <c r="FJB6" s="11"/>
      <c r="FJC6" s="11"/>
      <c r="FJE6" s="6"/>
      <c r="FJH6" s="11"/>
      <c r="FJI6" s="11"/>
      <c r="FJJ6" s="11"/>
      <c r="FJK6" s="11"/>
      <c r="FJL6" s="11"/>
      <c r="FJM6" s="11"/>
      <c r="FJN6" s="11"/>
      <c r="FJO6" s="11"/>
      <c r="FJP6" s="11"/>
      <c r="FJQ6" s="11"/>
      <c r="FJR6" s="11"/>
      <c r="FJS6" s="11"/>
      <c r="FJT6" s="11"/>
      <c r="FJU6" s="11"/>
      <c r="FJV6" s="11"/>
      <c r="FJW6" s="11"/>
      <c r="FJX6" s="11"/>
      <c r="FJY6" s="11"/>
      <c r="FJZ6" s="11"/>
      <c r="FKA6" s="11"/>
      <c r="FKB6" s="11"/>
      <c r="FKC6" s="11"/>
      <c r="FKD6" s="11"/>
      <c r="FKE6" s="11"/>
      <c r="FKF6" s="11"/>
      <c r="FKG6" s="11"/>
      <c r="FKH6" s="11"/>
      <c r="FKI6" s="11"/>
      <c r="FKJ6" s="11"/>
      <c r="FKK6" s="11"/>
      <c r="FKL6" s="11"/>
      <c r="FKM6" s="11"/>
      <c r="FKN6" s="11"/>
      <c r="FKO6" s="11"/>
      <c r="FKP6" s="11"/>
      <c r="FKQ6" s="11"/>
      <c r="FKS6" s="6"/>
      <c r="FKV6" s="11"/>
      <c r="FKW6" s="11"/>
      <c r="FKX6" s="11"/>
      <c r="FKY6" s="11"/>
      <c r="FKZ6" s="11"/>
      <c r="FLA6" s="11"/>
      <c r="FLB6" s="11"/>
      <c r="FLC6" s="11"/>
      <c r="FLD6" s="11"/>
      <c r="FLE6" s="11"/>
      <c r="FLF6" s="11"/>
      <c r="FLG6" s="11"/>
      <c r="FLH6" s="11"/>
      <c r="FLI6" s="11"/>
      <c r="FLJ6" s="11"/>
      <c r="FLK6" s="11"/>
      <c r="FLL6" s="11"/>
      <c r="FLM6" s="11"/>
      <c r="FLN6" s="11"/>
      <c r="FLO6" s="11"/>
      <c r="FLP6" s="11"/>
      <c r="FLQ6" s="11"/>
      <c r="FLR6" s="11"/>
      <c r="FLS6" s="11"/>
      <c r="FLT6" s="11"/>
      <c r="FLU6" s="11"/>
      <c r="FLV6" s="11"/>
      <c r="FLW6" s="11"/>
      <c r="FLX6" s="11"/>
      <c r="FLY6" s="11"/>
      <c r="FLZ6" s="11"/>
      <c r="FMA6" s="11"/>
      <c r="FMB6" s="11"/>
      <c r="FMC6" s="11"/>
      <c r="FMD6" s="11"/>
      <c r="FME6" s="11"/>
      <c r="FMG6" s="6"/>
      <c r="FMJ6" s="11"/>
      <c r="FMK6" s="11"/>
      <c r="FML6" s="11"/>
      <c r="FMM6" s="11"/>
      <c r="FMN6" s="11"/>
      <c r="FMO6" s="11"/>
      <c r="FMP6" s="11"/>
      <c r="FMQ6" s="11"/>
      <c r="FMR6" s="11"/>
      <c r="FMS6" s="11"/>
      <c r="FMT6" s="11"/>
      <c r="FMU6" s="11"/>
      <c r="FMV6" s="11"/>
      <c r="FMW6" s="11"/>
      <c r="FMX6" s="11"/>
      <c r="FMY6" s="11"/>
      <c r="FMZ6" s="11"/>
      <c r="FNA6" s="11"/>
      <c r="FNB6" s="11"/>
      <c r="FNC6" s="11"/>
      <c r="FND6" s="11"/>
      <c r="FNE6" s="11"/>
      <c r="FNF6" s="11"/>
      <c r="FNG6" s="11"/>
      <c r="FNH6" s="11"/>
      <c r="FNI6" s="11"/>
      <c r="FNJ6" s="11"/>
      <c r="FNK6" s="11"/>
      <c r="FNL6" s="11"/>
      <c r="FNM6" s="11"/>
      <c r="FNN6" s="11"/>
      <c r="FNO6" s="11"/>
      <c r="FNP6" s="11"/>
      <c r="FNQ6" s="11"/>
      <c r="FNR6" s="11"/>
      <c r="FNS6" s="11"/>
      <c r="FNU6" s="6"/>
      <c r="FNX6" s="11"/>
      <c r="FNY6" s="11"/>
      <c r="FNZ6" s="11"/>
      <c r="FOA6" s="11"/>
      <c r="FOB6" s="11"/>
      <c r="FOC6" s="11"/>
      <c r="FOD6" s="11"/>
      <c r="FOE6" s="11"/>
      <c r="FOF6" s="11"/>
      <c r="FOG6" s="11"/>
      <c r="FOH6" s="11"/>
      <c r="FOI6" s="11"/>
      <c r="FOJ6" s="11"/>
      <c r="FOK6" s="11"/>
      <c r="FOL6" s="11"/>
      <c r="FOM6" s="11"/>
      <c r="FON6" s="11"/>
      <c r="FOO6" s="11"/>
      <c r="FOP6" s="11"/>
      <c r="FOQ6" s="11"/>
      <c r="FOR6" s="11"/>
      <c r="FOS6" s="11"/>
      <c r="FOT6" s="11"/>
      <c r="FOU6" s="11"/>
      <c r="FOV6" s="11"/>
      <c r="FOW6" s="11"/>
      <c r="FOX6" s="11"/>
      <c r="FOY6" s="11"/>
      <c r="FOZ6" s="11"/>
      <c r="FPA6" s="11"/>
      <c r="FPB6" s="11"/>
      <c r="FPC6" s="11"/>
      <c r="FPD6" s="11"/>
      <c r="FPE6" s="11"/>
      <c r="FPF6" s="11"/>
      <c r="FPG6" s="11"/>
      <c r="FPI6" s="6"/>
      <c r="FPL6" s="11"/>
      <c r="FPM6" s="11"/>
      <c r="FPN6" s="11"/>
      <c r="FPO6" s="11"/>
      <c r="FPP6" s="11"/>
      <c r="FPQ6" s="11"/>
      <c r="FPR6" s="11"/>
      <c r="FPS6" s="11"/>
      <c r="FPT6" s="11"/>
      <c r="FPU6" s="11"/>
      <c r="FPV6" s="11"/>
      <c r="FPW6" s="11"/>
      <c r="FPX6" s="11"/>
      <c r="FPY6" s="11"/>
      <c r="FPZ6" s="11"/>
      <c r="FQA6" s="11"/>
      <c r="FQB6" s="11"/>
      <c r="FQC6" s="11"/>
      <c r="FQD6" s="11"/>
      <c r="FQE6" s="11"/>
      <c r="FQF6" s="11"/>
      <c r="FQG6" s="11"/>
      <c r="FQH6" s="11"/>
      <c r="FQI6" s="11"/>
      <c r="FQJ6" s="11"/>
      <c r="FQK6" s="11"/>
      <c r="FQL6" s="11"/>
      <c r="FQM6" s="11"/>
      <c r="FQN6" s="11"/>
      <c r="FQO6" s="11"/>
      <c r="FQP6" s="11"/>
      <c r="FQQ6" s="11"/>
      <c r="FQR6" s="11"/>
      <c r="FQS6" s="11"/>
      <c r="FQT6" s="11"/>
      <c r="FQU6" s="11"/>
      <c r="FQW6" s="6"/>
      <c r="FQZ6" s="11"/>
      <c r="FRA6" s="11"/>
      <c r="FRB6" s="11"/>
      <c r="FRC6" s="11"/>
      <c r="FRD6" s="11"/>
      <c r="FRE6" s="11"/>
      <c r="FRF6" s="11"/>
      <c r="FRG6" s="11"/>
      <c r="FRH6" s="11"/>
      <c r="FRI6" s="11"/>
      <c r="FRJ6" s="11"/>
      <c r="FRK6" s="11"/>
      <c r="FRL6" s="11"/>
      <c r="FRM6" s="11"/>
      <c r="FRN6" s="11"/>
      <c r="FRO6" s="11"/>
      <c r="FRP6" s="11"/>
      <c r="FRQ6" s="11"/>
      <c r="FRR6" s="11"/>
      <c r="FRS6" s="11"/>
      <c r="FRT6" s="11"/>
      <c r="FRU6" s="11"/>
      <c r="FRV6" s="11"/>
      <c r="FRW6" s="11"/>
      <c r="FRX6" s="11"/>
      <c r="FRY6" s="11"/>
      <c r="FRZ6" s="11"/>
      <c r="FSA6" s="11"/>
      <c r="FSB6" s="11"/>
      <c r="FSC6" s="11"/>
      <c r="FSD6" s="11"/>
      <c r="FSE6" s="11"/>
      <c r="FSF6" s="11"/>
      <c r="FSG6" s="11"/>
      <c r="FSH6" s="11"/>
      <c r="FSI6" s="11"/>
      <c r="FSK6" s="6"/>
      <c r="FSN6" s="11"/>
      <c r="FSO6" s="11"/>
      <c r="FSP6" s="11"/>
      <c r="FSQ6" s="11"/>
      <c r="FSR6" s="11"/>
      <c r="FSS6" s="11"/>
      <c r="FST6" s="11"/>
      <c r="FSU6" s="11"/>
      <c r="FSV6" s="11"/>
      <c r="FSW6" s="11"/>
      <c r="FSX6" s="11"/>
      <c r="FSY6" s="11"/>
      <c r="FSZ6" s="11"/>
      <c r="FTA6" s="11"/>
      <c r="FTB6" s="11"/>
      <c r="FTC6" s="11"/>
      <c r="FTD6" s="11"/>
      <c r="FTE6" s="11"/>
      <c r="FTF6" s="11"/>
      <c r="FTG6" s="11"/>
      <c r="FTH6" s="11"/>
      <c r="FTI6" s="11"/>
      <c r="FTJ6" s="11"/>
      <c r="FTK6" s="11"/>
      <c r="FTL6" s="11"/>
      <c r="FTM6" s="11"/>
      <c r="FTN6" s="11"/>
      <c r="FTO6" s="11"/>
      <c r="FTP6" s="11"/>
      <c r="FTQ6" s="11"/>
      <c r="FTR6" s="11"/>
      <c r="FTS6" s="11"/>
      <c r="FTT6" s="11"/>
      <c r="FTU6" s="11"/>
      <c r="FTV6" s="11"/>
      <c r="FTW6" s="11"/>
      <c r="FTY6" s="6"/>
      <c r="FUB6" s="11"/>
      <c r="FUC6" s="11"/>
      <c r="FUD6" s="11"/>
      <c r="FUE6" s="11"/>
      <c r="FUF6" s="11"/>
      <c r="FUG6" s="11"/>
      <c r="FUH6" s="11"/>
      <c r="FUI6" s="11"/>
      <c r="FUJ6" s="11"/>
      <c r="FUK6" s="11"/>
      <c r="FUL6" s="11"/>
      <c r="FUM6" s="11"/>
      <c r="FUN6" s="11"/>
      <c r="FUO6" s="11"/>
      <c r="FUP6" s="11"/>
      <c r="FUQ6" s="11"/>
      <c r="FUR6" s="11"/>
      <c r="FUS6" s="11"/>
      <c r="FUT6" s="11"/>
      <c r="FUU6" s="11"/>
      <c r="FUV6" s="11"/>
      <c r="FUW6" s="11"/>
      <c r="FUX6" s="11"/>
      <c r="FUY6" s="11"/>
      <c r="FUZ6" s="11"/>
      <c r="FVA6" s="11"/>
      <c r="FVB6" s="11"/>
      <c r="FVC6" s="11"/>
      <c r="FVD6" s="11"/>
      <c r="FVE6" s="11"/>
      <c r="FVF6" s="11"/>
      <c r="FVG6" s="11"/>
      <c r="FVH6" s="11"/>
      <c r="FVI6" s="11"/>
      <c r="FVJ6" s="11"/>
      <c r="FVK6" s="11"/>
      <c r="FVM6" s="6"/>
      <c r="FVP6" s="11"/>
      <c r="FVQ6" s="11"/>
      <c r="FVR6" s="11"/>
      <c r="FVS6" s="11"/>
      <c r="FVT6" s="11"/>
      <c r="FVU6" s="11"/>
      <c r="FVV6" s="11"/>
      <c r="FVW6" s="11"/>
      <c r="FVX6" s="11"/>
      <c r="FVY6" s="11"/>
      <c r="FVZ6" s="11"/>
      <c r="FWA6" s="11"/>
      <c r="FWB6" s="11"/>
      <c r="FWC6" s="11"/>
      <c r="FWD6" s="11"/>
      <c r="FWE6" s="11"/>
      <c r="FWF6" s="11"/>
      <c r="FWG6" s="11"/>
      <c r="FWH6" s="11"/>
      <c r="FWI6" s="11"/>
      <c r="FWJ6" s="11"/>
      <c r="FWK6" s="11"/>
      <c r="FWL6" s="11"/>
      <c r="FWM6" s="11"/>
      <c r="FWN6" s="11"/>
      <c r="FWO6" s="11"/>
      <c r="FWP6" s="11"/>
      <c r="FWQ6" s="11"/>
      <c r="FWR6" s="11"/>
      <c r="FWS6" s="11"/>
      <c r="FWT6" s="11"/>
      <c r="FWU6" s="11"/>
      <c r="FWV6" s="11"/>
      <c r="FWW6" s="11"/>
      <c r="FWX6" s="11"/>
      <c r="FWY6" s="11"/>
      <c r="FXA6" s="6"/>
      <c r="FXD6" s="11"/>
      <c r="FXE6" s="11"/>
      <c r="FXF6" s="11"/>
      <c r="FXG6" s="11"/>
      <c r="FXH6" s="11"/>
      <c r="FXI6" s="11"/>
      <c r="FXJ6" s="11"/>
      <c r="FXK6" s="11"/>
      <c r="FXL6" s="11"/>
      <c r="FXM6" s="11"/>
      <c r="FXN6" s="11"/>
      <c r="FXO6" s="11"/>
      <c r="FXP6" s="11"/>
      <c r="FXQ6" s="11"/>
      <c r="FXR6" s="11"/>
      <c r="FXS6" s="11"/>
      <c r="FXT6" s="11"/>
      <c r="FXU6" s="11"/>
      <c r="FXV6" s="11"/>
      <c r="FXW6" s="11"/>
      <c r="FXX6" s="11"/>
      <c r="FXY6" s="11"/>
      <c r="FXZ6" s="11"/>
      <c r="FYA6" s="11"/>
      <c r="FYB6" s="11"/>
      <c r="FYC6" s="11"/>
      <c r="FYD6" s="11"/>
      <c r="FYE6" s="11"/>
      <c r="FYF6" s="11"/>
      <c r="FYG6" s="11"/>
      <c r="FYH6" s="11"/>
      <c r="FYI6" s="11"/>
      <c r="FYJ6" s="11"/>
      <c r="FYK6" s="11"/>
      <c r="FYL6" s="11"/>
      <c r="FYM6" s="11"/>
      <c r="FYO6" s="6"/>
      <c r="FYR6" s="11"/>
      <c r="FYS6" s="11"/>
      <c r="FYT6" s="11"/>
      <c r="FYU6" s="11"/>
      <c r="FYV6" s="11"/>
      <c r="FYW6" s="11"/>
      <c r="FYX6" s="11"/>
      <c r="FYY6" s="11"/>
      <c r="FYZ6" s="11"/>
      <c r="FZA6" s="11"/>
      <c r="FZB6" s="11"/>
      <c r="FZC6" s="11"/>
      <c r="FZD6" s="11"/>
      <c r="FZE6" s="11"/>
      <c r="FZF6" s="11"/>
      <c r="FZG6" s="11"/>
      <c r="FZH6" s="11"/>
      <c r="FZI6" s="11"/>
      <c r="FZJ6" s="11"/>
      <c r="FZK6" s="11"/>
      <c r="FZL6" s="11"/>
      <c r="FZM6" s="11"/>
      <c r="FZN6" s="11"/>
      <c r="FZO6" s="11"/>
      <c r="FZP6" s="11"/>
      <c r="FZQ6" s="11"/>
      <c r="FZR6" s="11"/>
      <c r="FZS6" s="11"/>
      <c r="FZT6" s="11"/>
      <c r="FZU6" s="11"/>
      <c r="FZV6" s="11"/>
      <c r="FZW6" s="11"/>
      <c r="FZX6" s="11"/>
      <c r="FZY6" s="11"/>
      <c r="FZZ6" s="11"/>
      <c r="GAA6" s="11"/>
      <c r="GAC6" s="6"/>
      <c r="GAF6" s="11"/>
      <c r="GAG6" s="11"/>
      <c r="GAH6" s="11"/>
      <c r="GAI6" s="11"/>
      <c r="GAJ6" s="11"/>
      <c r="GAK6" s="11"/>
      <c r="GAL6" s="11"/>
      <c r="GAM6" s="11"/>
      <c r="GAN6" s="11"/>
      <c r="GAO6" s="11"/>
      <c r="GAP6" s="11"/>
      <c r="GAQ6" s="11"/>
      <c r="GAR6" s="11"/>
      <c r="GAS6" s="11"/>
      <c r="GAT6" s="11"/>
      <c r="GAU6" s="11"/>
      <c r="GAV6" s="11"/>
      <c r="GAW6" s="11"/>
      <c r="GAX6" s="11"/>
      <c r="GAY6" s="11"/>
      <c r="GAZ6" s="11"/>
      <c r="GBA6" s="11"/>
      <c r="GBB6" s="11"/>
      <c r="GBC6" s="11"/>
      <c r="GBD6" s="11"/>
      <c r="GBE6" s="11"/>
      <c r="GBF6" s="11"/>
      <c r="GBG6" s="11"/>
      <c r="GBH6" s="11"/>
      <c r="GBI6" s="11"/>
      <c r="GBJ6" s="11"/>
      <c r="GBK6" s="11"/>
      <c r="GBL6" s="11"/>
      <c r="GBM6" s="11"/>
      <c r="GBN6" s="11"/>
      <c r="GBO6" s="11"/>
      <c r="GBQ6" s="6"/>
      <c r="GBT6" s="11"/>
      <c r="GBU6" s="11"/>
      <c r="GBV6" s="11"/>
      <c r="GBW6" s="11"/>
      <c r="GBX6" s="11"/>
      <c r="GBY6" s="11"/>
      <c r="GBZ6" s="11"/>
      <c r="GCA6" s="11"/>
      <c r="GCB6" s="11"/>
      <c r="GCC6" s="11"/>
      <c r="GCD6" s="11"/>
      <c r="GCE6" s="11"/>
      <c r="GCF6" s="11"/>
      <c r="GCG6" s="11"/>
      <c r="GCH6" s="11"/>
      <c r="GCI6" s="11"/>
      <c r="GCJ6" s="11"/>
      <c r="GCK6" s="11"/>
      <c r="GCL6" s="11"/>
      <c r="GCM6" s="11"/>
      <c r="GCN6" s="11"/>
      <c r="GCO6" s="11"/>
      <c r="GCP6" s="11"/>
      <c r="GCQ6" s="11"/>
      <c r="GCR6" s="11"/>
      <c r="GCS6" s="11"/>
      <c r="GCT6" s="11"/>
      <c r="GCU6" s="11"/>
      <c r="GCV6" s="11"/>
      <c r="GCW6" s="11"/>
      <c r="GCX6" s="11"/>
      <c r="GCY6" s="11"/>
      <c r="GCZ6" s="11"/>
      <c r="GDA6" s="11"/>
      <c r="GDB6" s="11"/>
      <c r="GDC6" s="11"/>
      <c r="GDE6" s="6"/>
      <c r="GDH6" s="11"/>
      <c r="GDI6" s="11"/>
      <c r="GDJ6" s="11"/>
      <c r="GDK6" s="11"/>
      <c r="GDL6" s="11"/>
      <c r="GDM6" s="11"/>
      <c r="GDN6" s="11"/>
      <c r="GDO6" s="11"/>
      <c r="GDP6" s="11"/>
      <c r="GDQ6" s="11"/>
      <c r="GDR6" s="11"/>
      <c r="GDS6" s="11"/>
      <c r="GDT6" s="11"/>
      <c r="GDU6" s="11"/>
      <c r="GDV6" s="11"/>
      <c r="GDW6" s="11"/>
      <c r="GDX6" s="11"/>
      <c r="GDY6" s="11"/>
      <c r="GDZ6" s="11"/>
      <c r="GEA6" s="11"/>
      <c r="GEB6" s="11"/>
      <c r="GEC6" s="11"/>
      <c r="GED6" s="11"/>
      <c r="GEE6" s="11"/>
      <c r="GEF6" s="11"/>
      <c r="GEG6" s="11"/>
      <c r="GEH6" s="11"/>
      <c r="GEI6" s="11"/>
      <c r="GEJ6" s="11"/>
      <c r="GEK6" s="11"/>
      <c r="GEL6" s="11"/>
      <c r="GEM6" s="11"/>
      <c r="GEN6" s="11"/>
      <c r="GEO6" s="11"/>
      <c r="GEP6" s="11"/>
      <c r="GEQ6" s="11"/>
      <c r="GES6" s="6"/>
      <c r="GEV6" s="11"/>
      <c r="GEW6" s="11"/>
      <c r="GEX6" s="11"/>
      <c r="GEY6" s="11"/>
      <c r="GEZ6" s="11"/>
      <c r="GFA6" s="11"/>
      <c r="GFB6" s="11"/>
      <c r="GFC6" s="11"/>
      <c r="GFD6" s="11"/>
      <c r="GFE6" s="11"/>
      <c r="GFF6" s="11"/>
      <c r="GFG6" s="11"/>
      <c r="GFH6" s="11"/>
      <c r="GFI6" s="11"/>
      <c r="GFJ6" s="11"/>
      <c r="GFK6" s="11"/>
      <c r="GFL6" s="11"/>
      <c r="GFM6" s="11"/>
      <c r="GFN6" s="11"/>
      <c r="GFO6" s="11"/>
      <c r="GFP6" s="11"/>
      <c r="GFQ6" s="11"/>
      <c r="GFR6" s="11"/>
      <c r="GFS6" s="11"/>
      <c r="GFT6" s="11"/>
      <c r="GFU6" s="11"/>
      <c r="GFV6" s="11"/>
      <c r="GFW6" s="11"/>
      <c r="GFX6" s="11"/>
      <c r="GFY6" s="11"/>
      <c r="GFZ6" s="11"/>
      <c r="GGA6" s="11"/>
      <c r="GGB6" s="11"/>
      <c r="GGC6" s="11"/>
      <c r="GGD6" s="11"/>
      <c r="GGE6" s="11"/>
      <c r="GGG6" s="6"/>
      <c r="GGJ6" s="11"/>
      <c r="GGK6" s="11"/>
      <c r="GGL6" s="11"/>
      <c r="GGM6" s="11"/>
      <c r="GGN6" s="11"/>
      <c r="GGO6" s="11"/>
      <c r="GGP6" s="11"/>
      <c r="GGQ6" s="11"/>
      <c r="GGR6" s="11"/>
      <c r="GGS6" s="11"/>
      <c r="GGT6" s="11"/>
      <c r="GGU6" s="11"/>
      <c r="GGV6" s="11"/>
      <c r="GGW6" s="11"/>
      <c r="GGX6" s="11"/>
      <c r="GGY6" s="11"/>
      <c r="GGZ6" s="11"/>
      <c r="GHA6" s="11"/>
      <c r="GHB6" s="11"/>
      <c r="GHC6" s="11"/>
      <c r="GHD6" s="11"/>
      <c r="GHE6" s="11"/>
      <c r="GHF6" s="11"/>
      <c r="GHG6" s="11"/>
      <c r="GHH6" s="11"/>
      <c r="GHI6" s="11"/>
      <c r="GHJ6" s="11"/>
      <c r="GHK6" s="11"/>
      <c r="GHL6" s="11"/>
      <c r="GHM6" s="11"/>
      <c r="GHN6" s="11"/>
      <c r="GHO6" s="11"/>
      <c r="GHP6" s="11"/>
      <c r="GHQ6" s="11"/>
      <c r="GHR6" s="11"/>
      <c r="GHS6" s="11"/>
      <c r="GHU6" s="6"/>
      <c r="GHX6" s="11"/>
      <c r="GHY6" s="11"/>
      <c r="GHZ6" s="11"/>
      <c r="GIA6" s="11"/>
      <c r="GIB6" s="11"/>
      <c r="GIC6" s="11"/>
      <c r="GID6" s="11"/>
      <c r="GIE6" s="11"/>
      <c r="GIF6" s="11"/>
      <c r="GIG6" s="11"/>
      <c r="GIH6" s="11"/>
      <c r="GII6" s="11"/>
      <c r="GIJ6" s="11"/>
      <c r="GIK6" s="11"/>
      <c r="GIL6" s="11"/>
      <c r="GIM6" s="11"/>
      <c r="GIN6" s="11"/>
      <c r="GIO6" s="11"/>
      <c r="GIP6" s="11"/>
      <c r="GIQ6" s="11"/>
      <c r="GIR6" s="11"/>
      <c r="GIS6" s="11"/>
      <c r="GIT6" s="11"/>
      <c r="GIU6" s="11"/>
      <c r="GIV6" s="11"/>
      <c r="GIW6" s="11"/>
      <c r="GIX6" s="11"/>
      <c r="GIY6" s="11"/>
      <c r="GIZ6" s="11"/>
      <c r="GJA6" s="11"/>
      <c r="GJB6" s="11"/>
      <c r="GJC6" s="11"/>
      <c r="GJD6" s="11"/>
      <c r="GJE6" s="11"/>
      <c r="GJF6" s="11"/>
      <c r="GJG6" s="11"/>
      <c r="GJI6" s="6"/>
      <c r="GJL6" s="11"/>
      <c r="GJM6" s="11"/>
      <c r="GJN6" s="11"/>
      <c r="GJO6" s="11"/>
      <c r="GJP6" s="11"/>
      <c r="GJQ6" s="11"/>
      <c r="GJR6" s="11"/>
      <c r="GJS6" s="11"/>
      <c r="GJT6" s="11"/>
      <c r="GJU6" s="11"/>
      <c r="GJV6" s="11"/>
      <c r="GJW6" s="11"/>
      <c r="GJX6" s="11"/>
      <c r="GJY6" s="11"/>
      <c r="GJZ6" s="11"/>
      <c r="GKA6" s="11"/>
      <c r="GKB6" s="11"/>
      <c r="GKC6" s="11"/>
      <c r="GKD6" s="11"/>
      <c r="GKE6" s="11"/>
      <c r="GKF6" s="11"/>
      <c r="GKG6" s="11"/>
      <c r="GKH6" s="11"/>
      <c r="GKI6" s="11"/>
      <c r="GKJ6" s="11"/>
      <c r="GKK6" s="11"/>
      <c r="GKL6" s="11"/>
      <c r="GKM6" s="11"/>
      <c r="GKN6" s="11"/>
      <c r="GKO6" s="11"/>
      <c r="GKP6" s="11"/>
      <c r="GKQ6" s="11"/>
      <c r="GKR6" s="11"/>
      <c r="GKS6" s="11"/>
      <c r="GKT6" s="11"/>
      <c r="GKU6" s="11"/>
      <c r="GKW6" s="6"/>
      <c r="GKZ6" s="11"/>
      <c r="GLA6" s="11"/>
      <c r="GLB6" s="11"/>
      <c r="GLC6" s="11"/>
      <c r="GLD6" s="11"/>
      <c r="GLE6" s="11"/>
      <c r="GLF6" s="11"/>
      <c r="GLG6" s="11"/>
      <c r="GLH6" s="11"/>
      <c r="GLI6" s="11"/>
      <c r="GLJ6" s="11"/>
      <c r="GLK6" s="11"/>
      <c r="GLL6" s="11"/>
      <c r="GLM6" s="11"/>
      <c r="GLN6" s="11"/>
      <c r="GLO6" s="11"/>
      <c r="GLP6" s="11"/>
      <c r="GLQ6" s="11"/>
      <c r="GLR6" s="11"/>
      <c r="GLS6" s="11"/>
      <c r="GLT6" s="11"/>
      <c r="GLU6" s="11"/>
      <c r="GLV6" s="11"/>
      <c r="GLW6" s="11"/>
      <c r="GLX6" s="11"/>
      <c r="GLY6" s="11"/>
      <c r="GLZ6" s="11"/>
      <c r="GMA6" s="11"/>
      <c r="GMB6" s="11"/>
      <c r="GMC6" s="11"/>
      <c r="GMD6" s="11"/>
      <c r="GME6" s="11"/>
      <c r="GMF6" s="11"/>
      <c r="GMG6" s="11"/>
      <c r="GMH6" s="11"/>
      <c r="GMI6" s="11"/>
      <c r="GMK6" s="6"/>
      <c r="GMN6" s="11"/>
      <c r="GMO6" s="11"/>
      <c r="GMP6" s="11"/>
      <c r="GMQ6" s="11"/>
      <c r="GMR6" s="11"/>
      <c r="GMS6" s="11"/>
      <c r="GMT6" s="11"/>
      <c r="GMU6" s="11"/>
      <c r="GMV6" s="11"/>
      <c r="GMW6" s="11"/>
      <c r="GMX6" s="11"/>
      <c r="GMY6" s="11"/>
      <c r="GMZ6" s="11"/>
      <c r="GNA6" s="11"/>
      <c r="GNB6" s="11"/>
      <c r="GNC6" s="11"/>
      <c r="GND6" s="11"/>
      <c r="GNE6" s="11"/>
      <c r="GNF6" s="11"/>
      <c r="GNG6" s="11"/>
      <c r="GNH6" s="11"/>
      <c r="GNI6" s="11"/>
      <c r="GNJ6" s="11"/>
      <c r="GNK6" s="11"/>
      <c r="GNL6" s="11"/>
      <c r="GNM6" s="11"/>
      <c r="GNN6" s="11"/>
      <c r="GNO6" s="11"/>
      <c r="GNP6" s="11"/>
      <c r="GNQ6" s="11"/>
      <c r="GNR6" s="11"/>
      <c r="GNS6" s="11"/>
      <c r="GNT6" s="11"/>
      <c r="GNU6" s="11"/>
      <c r="GNV6" s="11"/>
      <c r="GNW6" s="11"/>
      <c r="GNY6" s="6"/>
      <c r="GOB6" s="11"/>
      <c r="GOC6" s="11"/>
      <c r="GOD6" s="11"/>
      <c r="GOE6" s="11"/>
      <c r="GOF6" s="11"/>
      <c r="GOG6" s="11"/>
      <c r="GOH6" s="11"/>
      <c r="GOI6" s="11"/>
      <c r="GOJ6" s="11"/>
      <c r="GOK6" s="11"/>
      <c r="GOL6" s="11"/>
      <c r="GOM6" s="11"/>
      <c r="GON6" s="11"/>
      <c r="GOO6" s="11"/>
      <c r="GOP6" s="11"/>
      <c r="GOQ6" s="11"/>
      <c r="GOR6" s="11"/>
      <c r="GOS6" s="11"/>
      <c r="GOT6" s="11"/>
      <c r="GOU6" s="11"/>
      <c r="GOV6" s="11"/>
      <c r="GOW6" s="11"/>
      <c r="GOX6" s="11"/>
      <c r="GOY6" s="11"/>
      <c r="GOZ6" s="11"/>
      <c r="GPA6" s="11"/>
      <c r="GPB6" s="11"/>
      <c r="GPC6" s="11"/>
      <c r="GPD6" s="11"/>
      <c r="GPE6" s="11"/>
      <c r="GPF6" s="11"/>
      <c r="GPG6" s="11"/>
      <c r="GPH6" s="11"/>
      <c r="GPI6" s="11"/>
      <c r="GPJ6" s="11"/>
      <c r="GPK6" s="11"/>
      <c r="GPM6" s="6"/>
      <c r="GPP6" s="11"/>
      <c r="GPQ6" s="11"/>
      <c r="GPR6" s="11"/>
      <c r="GPS6" s="11"/>
      <c r="GPT6" s="11"/>
      <c r="GPU6" s="11"/>
      <c r="GPV6" s="11"/>
      <c r="GPW6" s="11"/>
      <c r="GPX6" s="11"/>
      <c r="GPY6" s="11"/>
      <c r="GPZ6" s="11"/>
      <c r="GQA6" s="11"/>
      <c r="GQB6" s="11"/>
      <c r="GQC6" s="11"/>
      <c r="GQD6" s="11"/>
      <c r="GQE6" s="11"/>
      <c r="GQF6" s="11"/>
      <c r="GQG6" s="11"/>
      <c r="GQH6" s="11"/>
      <c r="GQI6" s="11"/>
      <c r="GQJ6" s="11"/>
      <c r="GQK6" s="11"/>
      <c r="GQL6" s="11"/>
      <c r="GQM6" s="11"/>
      <c r="GQN6" s="11"/>
      <c r="GQO6" s="11"/>
      <c r="GQP6" s="11"/>
      <c r="GQQ6" s="11"/>
      <c r="GQR6" s="11"/>
      <c r="GQS6" s="11"/>
      <c r="GQT6" s="11"/>
      <c r="GQU6" s="11"/>
      <c r="GQV6" s="11"/>
      <c r="GQW6" s="11"/>
      <c r="GQX6" s="11"/>
      <c r="GQY6" s="11"/>
      <c r="GRA6" s="6"/>
      <c r="GRD6" s="11"/>
      <c r="GRE6" s="11"/>
      <c r="GRF6" s="11"/>
      <c r="GRG6" s="11"/>
      <c r="GRH6" s="11"/>
      <c r="GRI6" s="11"/>
      <c r="GRJ6" s="11"/>
      <c r="GRK6" s="11"/>
      <c r="GRL6" s="11"/>
      <c r="GRM6" s="11"/>
      <c r="GRN6" s="11"/>
      <c r="GRO6" s="11"/>
      <c r="GRP6" s="11"/>
      <c r="GRQ6" s="11"/>
      <c r="GRR6" s="11"/>
      <c r="GRS6" s="11"/>
      <c r="GRT6" s="11"/>
      <c r="GRU6" s="11"/>
      <c r="GRV6" s="11"/>
      <c r="GRW6" s="11"/>
      <c r="GRX6" s="11"/>
      <c r="GRY6" s="11"/>
      <c r="GRZ6" s="11"/>
      <c r="GSA6" s="11"/>
      <c r="GSB6" s="11"/>
      <c r="GSC6" s="11"/>
      <c r="GSD6" s="11"/>
      <c r="GSE6" s="11"/>
      <c r="GSF6" s="11"/>
      <c r="GSG6" s="11"/>
      <c r="GSH6" s="11"/>
      <c r="GSI6" s="11"/>
      <c r="GSJ6" s="11"/>
      <c r="GSK6" s="11"/>
      <c r="GSL6" s="11"/>
      <c r="GSM6" s="11"/>
      <c r="GSO6" s="6"/>
      <c r="GSR6" s="11"/>
      <c r="GSS6" s="11"/>
      <c r="GST6" s="11"/>
      <c r="GSU6" s="11"/>
      <c r="GSV6" s="11"/>
      <c r="GSW6" s="11"/>
      <c r="GSX6" s="11"/>
      <c r="GSY6" s="11"/>
      <c r="GSZ6" s="11"/>
      <c r="GTA6" s="11"/>
      <c r="GTB6" s="11"/>
      <c r="GTC6" s="11"/>
      <c r="GTD6" s="11"/>
      <c r="GTE6" s="11"/>
      <c r="GTF6" s="11"/>
      <c r="GTG6" s="11"/>
      <c r="GTH6" s="11"/>
      <c r="GTI6" s="11"/>
      <c r="GTJ6" s="11"/>
      <c r="GTK6" s="11"/>
      <c r="GTL6" s="11"/>
      <c r="GTM6" s="11"/>
      <c r="GTN6" s="11"/>
      <c r="GTO6" s="11"/>
      <c r="GTP6" s="11"/>
      <c r="GTQ6" s="11"/>
      <c r="GTR6" s="11"/>
      <c r="GTS6" s="11"/>
      <c r="GTT6" s="11"/>
      <c r="GTU6" s="11"/>
      <c r="GTV6" s="11"/>
      <c r="GTW6" s="11"/>
      <c r="GTX6" s="11"/>
      <c r="GTY6" s="11"/>
      <c r="GTZ6" s="11"/>
      <c r="GUA6" s="11"/>
      <c r="GUC6" s="6"/>
      <c r="GUF6" s="11"/>
      <c r="GUG6" s="11"/>
      <c r="GUH6" s="11"/>
      <c r="GUI6" s="11"/>
      <c r="GUJ6" s="11"/>
      <c r="GUK6" s="11"/>
      <c r="GUL6" s="11"/>
      <c r="GUM6" s="11"/>
      <c r="GUN6" s="11"/>
      <c r="GUO6" s="11"/>
      <c r="GUP6" s="11"/>
      <c r="GUQ6" s="11"/>
      <c r="GUR6" s="11"/>
      <c r="GUS6" s="11"/>
      <c r="GUT6" s="11"/>
      <c r="GUU6" s="11"/>
      <c r="GUV6" s="11"/>
      <c r="GUW6" s="11"/>
      <c r="GUX6" s="11"/>
      <c r="GUY6" s="11"/>
      <c r="GUZ6" s="11"/>
      <c r="GVA6" s="11"/>
      <c r="GVB6" s="11"/>
      <c r="GVC6" s="11"/>
      <c r="GVD6" s="11"/>
      <c r="GVE6" s="11"/>
      <c r="GVF6" s="11"/>
      <c r="GVG6" s="11"/>
      <c r="GVH6" s="11"/>
      <c r="GVI6" s="11"/>
      <c r="GVJ6" s="11"/>
      <c r="GVK6" s="11"/>
      <c r="GVL6" s="11"/>
      <c r="GVM6" s="11"/>
      <c r="GVN6" s="11"/>
      <c r="GVO6" s="11"/>
      <c r="GVQ6" s="6"/>
      <c r="GVT6" s="11"/>
      <c r="GVU6" s="11"/>
      <c r="GVV6" s="11"/>
      <c r="GVW6" s="11"/>
      <c r="GVX6" s="11"/>
      <c r="GVY6" s="11"/>
      <c r="GVZ6" s="11"/>
      <c r="GWA6" s="11"/>
      <c r="GWB6" s="11"/>
      <c r="GWC6" s="11"/>
      <c r="GWD6" s="11"/>
      <c r="GWE6" s="11"/>
      <c r="GWF6" s="11"/>
      <c r="GWG6" s="11"/>
      <c r="GWH6" s="11"/>
      <c r="GWI6" s="11"/>
      <c r="GWJ6" s="11"/>
      <c r="GWK6" s="11"/>
      <c r="GWL6" s="11"/>
      <c r="GWM6" s="11"/>
      <c r="GWN6" s="11"/>
      <c r="GWO6" s="11"/>
      <c r="GWP6" s="11"/>
      <c r="GWQ6" s="11"/>
      <c r="GWR6" s="11"/>
      <c r="GWS6" s="11"/>
      <c r="GWT6" s="11"/>
      <c r="GWU6" s="11"/>
      <c r="GWV6" s="11"/>
      <c r="GWW6" s="11"/>
      <c r="GWX6" s="11"/>
      <c r="GWY6" s="11"/>
      <c r="GWZ6" s="11"/>
      <c r="GXA6" s="11"/>
      <c r="GXB6" s="11"/>
      <c r="GXC6" s="11"/>
      <c r="GXE6" s="6"/>
      <c r="GXH6" s="11"/>
      <c r="GXI6" s="11"/>
      <c r="GXJ6" s="11"/>
      <c r="GXK6" s="11"/>
      <c r="GXL6" s="11"/>
      <c r="GXM6" s="11"/>
      <c r="GXN6" s="11"/>
      <c r="GXO6" s="11"/>
      <c r="GXP6" s="11"/>
      <c r="GXQ6" s="11"/>
      <c r="GXR6" s="11"/>
      <c r="GXS6" s="11"/>
      <c r="GXT6" s="11"/>
      <c r="GXU6" s="11"/>
      <c r="GXV6" s="11"/>
      <c r="GXW6" s="11"/>
      <c r="GXX6" s="11"/>
      <c r="GXY6" s="11"/>
      <c r="GXZ6" s="11"/>
      <c r="GYA6" s="11"/>
      <c r="GYB6" s="11"/>
      <c r="GYC6" s="11"/>
      <c r="GYD6" s="11"/>
      <c r="GYE6" s="11"/>
      <c r="GYF6" s="11"/>
      <c r="GYG6" s="11"/>
      <c r="GYH6" s="11"/>
      <c r="GYI6" s="11"/>
      <c r="GYJ6" s="11"/>
      <c r="GYK6" s="11"/>
      <c r="GYL6" s="11"/>
      <c r="GYM6" s="11"/>
      <c r="GYN6" s="11"/>
      <c r="GYO6" s="11"/>
      <c r="GYP6" s="11"/>
      <c r="GYQ6" s="11"/>
      <c r="GYS6" s="6"/>
      <c r="GYV6" s="11"/>
      <c r="GYW6" s="11"/>
      <c r="GYX6" s="11"/>
      <c r="GYY6" s="11"/>
      <c r="GYZ6" s="11"/>
      <c r="GZA6" s="11"/>
      <c r="GZB6" s="11"/>
      <c r="GZC6" s="11"/>
      <c r="GZD6" s="11"/>
      <c r="GZE6" s="11"/>
      <c r="GZF6" s="11"/>
      <c r="GZG6" s="11"/>
      <c r="GZH6" s="11"/>
      <c r="GZI6" s="11"/>
      <c r="GZJ6" s="11"/>
      <c r="GZK6" s="11"/>
      <c r="GZL6" s="11"/>
      <c r="GZM6" s="11"/>
      <c r="GZN6" s="11"/>
      <c r="GZO6" s="11"/>
      <c r="GZP6" s="11"/>
      <c r="GZQ6" s="11"/>
      <c r="GZR6" s="11"/>
      <c r="GZS6" s="11"/>
      <c r="GZT6" s="11"/>
      <c r="GZU6" s="11"/>
      <c r="GZV6" s="11"/>
      <c r="GZW6" s="11"/>
      <c r="GZX6" s="11"/>
      <c r="GZY6" s="11"/>
      <c r="GZZ6" s="11"/>
      <c r="HAA6" s="11"/>
      <c r="HAB6" s="11"/>
      <c r="HAC6" s="11"/>
      <c r="HAD6" s="11"/>
      <c r="HAE6" s="11"/>
      <c r="HAG6" s="6"/>
      <c r="HAJ6" s="11"/>
      <c r="HAK6" s="11"/>
      <c r="HAL6" s="11"/>
      <c r="HAM6" s="11"/>
      <c r="HAN6" s="11"/>
      <c r="HAO6" s="11"/>
      <c r="HAP6" s="11"/>
      <c r="HAQ6" s="11"/>
      <c r="HAR6" s="11"/>
      <c r="HAS6" s="11"/>
      <c r="HAT6" s="11"/>
      <c r="HAU6" s="11"/>
      <c r="HAV6" s="11"/>
      <c r="HAW6" s="11"/>
      <c r="HAX6" s="11"/>
      <c r="HAY6" s="11"/>
      <c r="HAZ6" s="11"/>
      <c r="HBA6" s="11"/>
      <c r="HBB6" s="11"/>
      <c r="HBC6" s="11"/>
      <c r="HBD6" s="11"/>
      <c r="HBE6" s="11"/>
      <c r="HBF6" s="11"/>
      <c r="HBG6" s="11"/>
      <c r="HBH6" s="11"/>
      <c r="HBI6" s="11"/>
      <c r="HBJ6" s="11"/>
      <c r="HBK6" s="11"/>
      <c r="HBL6" s="11"/>
      <c r="HBM6" s="11"/>
      <c r="HBN6" s="11"/>
      <c r="HBO6" s="11"/>
      <c r="HBP6" s="11"/>
      <c r="HBQ6" s="11"/>
      <c r="HBR6" s="11"/>
      <c r="HBS6" s="11"/>
      <c r="HBU6" s="6"/>
      <c r="HBX6" s="11"/>
      <c r="HBY6" s="11"/>
      <c r="HBZ6" s="11"/>
      <c r="HCA6" s="11"/>
      <c r="HCB6" s="11"/>
      <c r="HCC6" s="11"/>
      <c r="HCD6" s="11"/>
      <c r="HCE6" s="11"/>
      <c r="HCF6" s="11"/>
      <c r="HCG6" s="11"/>
      <c r="HCH6" s="11"/>
      <c r="HCI6" s="11"/>
      <c r="HCJ6" s="11"/>
      <c r="HCK6" s="11"/>
      <c r="HCL6" s="11"/>
      <c r="HCM6" s="11"/>
      <c r="HCN6" s="11"/>
      <c r="HCO6" s="11"/>
      <c r="HCP6" s="11"/>
      <c r="HCQ6" s="11"/>
      <c r="HCR6" s="11"/>
      <c r="HCS6" s="11"/>
      <c r="HCT6" s="11"/>
      <c r="HCU6" s="11"/>
      <c r="HCV6" s="11"/>
      <c r="HCW6" s="11"/>
      <c r="HCX6" s="11"/>
      <c r="HCY6" s="11"/>
      <c r="HCZ6" s="11"/>
      <c r="HDA6" s="11"/>
      <c r="HDB6" s="11"/>
      <c r="HDC6" s="11"/>
      <c r="HDD6" s="11"/>
      <c r="HDE6" s="11"/>
      <c r="HDF6" s="11"/>
      <c r="HDG6" s="11"/>
      <c r="HDI6" s="6"/>
      <c r="HDL6" s="11"/>
      <c r="HDM6" s="11"/>
      <c r="HDN6" s="11"/>
      <c r="HDO6" s="11"/>
      <c r="HDP6" s="11"/>
      <c r="HDQ6" s="11"/>
      <c r="HDR6" s="11"/>
      <c r="HDS6" s="11"/>
      <c r="HDT6" s="11"/>
      <c r="HDU6" s="11"/>
      <c r="HDV6" s="11"/>
      <c r="HDW6" s="11"/>
      <c r="HDX6" s="11"/>
      <c r="HDY6" s="11"/>
      <c r="HDZ6" s="11"/>
      <c r="HEA6" s="11"/>
      <c r="HEB6" s="11"/>
      <c r="HEC6" s="11"/>
      <c r="HED6" s="11"/>
      <c r="HEE6" s="11"/>
      <c r="HEF6" s="11"/>
      <c r="HEG6" s="11"/>
      <c r="HEH6" s="11"/>
      <c r="HEI6" s="11"/>
      <c r="HEJ6" s="11"/>
      <c r="HEK6" s="11"/>
      <c r="HEL6" s="11"/>
      <c r="HEM6" s="11"/>
      <c r="HEN6" s="11"/>
      <c r="HEO6" s="11"/>
      <c r="HEP6" s="11"/>
      <c r="HEQ6" s="11"/>
      <c r="HER6" s="11"/>
      <c r="HES6" s="11"/>
      <c r="HET6" s="11"/>
      <c r="HEU6" s="11"/>
      <c r="HEW6" s="6"/>
      <c r="HEZ6" s="11"/>
      <c r="HFA6" s="11"/>
      <c r="HFB6" s="11"/>
      <c r="HFC6" s="11"/>
      <c r="HFD6" s="11"/>
      <c r="HFE6" s="11"/>
      <c r="HFF6" s="11"/>
      <c r="HFG6" s="11"/>
      <c r="HFH6" s="11"/>
      <c r="HFI6" s="11"/>
      <c r="HFJ6" s="11"/>
      <c r="HFK6" s="11"/>
      <c r="HFL6" s="11"/>
      <c r="HFM6" s="11"/>
      <c r="HFN6" s="11"/>
      <c r="HFO6" s="11"/>
      <c r="HFP6" s="11"/>
      <c r="HFQ6" s="11"/>
      <c r="HFR6" s="11"/>
      <c r="HFS6" s="11"/>
      <c r="HFT6" s="11"/>
      <c r="HFU6" s="11"/>
      <c r="HFV6" s="11"/>
      <c r="HFW6" s="11"/>
      <c r="HFX6" s="11"/>
      <c r="HFY6" s="11"/>
      <c r="HFZ6" s="11"/>
      <c r="HGA6" s="11"/>
      <c r="HGB6" s="11"/>
      <c r="HGC6" s="11"/>
      <c r="HGD6" s="11"/>
      <c r="HGE6" s="11"/>
      <c r="HGF6" s="11"/>
      <c r="HGG6" s="11"/>
      <c r="HGH6" s="11"/>
      <c r="HGI6" s="11"/>
      <c r="HGK6" s="6"/>
      <c r="HGN6" s="11"/>
      <c r="HGO6" s="11"/>
      <c r="HGP6" s="11"/>
      <c r="HGQ6" s="11"/>
      <c r="HGR6" s="11"/>
      <c r="HGS6" s="11"/>
      <c r="HGT6" s="11"/>
      <c r="HGU6" s="11"/>
      <c r="HGV6" s="11"/>
      <c r="HGW6" s="11"/>
      <c r="HGX6" s="11"/>
      <c r="HGY6" s="11"/>
      <c r="HGZ6" s="11"/>
      <c r="HHA6" s="11"/>
      <c r="HHB6" s="11"/>
      <c r="HHC6" s="11"/>
      <c r="HHD6" s="11"/>
      <c r="HHE6" s="11"/>
      <c r="HHF6" s="11"/>
      <c r="HHG6" s="11"/>
      <c r="HHH6" s="11"/>
      <c r="HHI6" s="11"/>
      <c r="HHJ6" s="11"/>
      <c r="HHK6" s="11"/>
      <c r="HHL6" s="11"/>
      <c r="HHM6" s="11"/>
      <c r="HHN6" s="11"/>
      <c r="HHO6" s="11"/>
      <c r="HHP6" s="11"/>
      <c r="HHQ6" s="11"/>
      <c r="HHR6" s="11"/>
      <c r="HHS6" s="11"/>
      <c r="HHT6" s="11"/>
      <c r="HHU6" s="11"/>
      <c r="HHV6" s="11"/>
      <c r="HHW6" s="11"/>
      <c r="HHY6" s="6"/>
      <c r="HIB6" s="11"/>
      <c r="HIC6" s="11"/>
      <c r="HID6" s="11"/>
      <c r="HIE6" s="11"/>
      <c r="HIF6" s="11"/>
      <c r="HIG6" s="11"/>
      <c r="HIH6" s="11"/>
      <c r="HII6" s="11"/>
      <c r="HIJ6" s="11"/>
      <c r="HIK6" s="11"/>
      <c r="HIL6" s="11"/>
      <c r="HIM6" s="11"/>
      <c r="HIN6" s="11"/>
      <c r="HIO6" s="11"/>
      <c r="HIP6" s="11"/>
      <c r="HIQ6" s="11"/>
      <c r="HIR6" s="11"/>
      <c r="HIS6" s="11"/>
      <c r="HIT6" s="11"/>
      <c r="HIU6" s="11"/>
      <c r="HIV6" s="11"/>
      <c r="HIW6" s="11"/>
      <c r="HIX6" s="11"/>
      <c r="HIY6" s="11"/>
      <c r="HIZ6" s="11"/>
      <c r="HJA6" s="11"/>
      <c r="HJB6" s="11"/>
      <c r="HJC6" s="11"/>
      <c r="HJD6" s="11"/>
      <c r="HJE6" s="11"/>
      <c r="HJF6" s="11"/>
      <c r="HJG6" s="11"/>
      <c r="HJH6" s="11"/>
      <c r="HJI6" s="11"/>
      <c r="HJJ6" s="11"/>
      <c r="HJK6" s="11"/>
      <c r="HJM6" s="6"/>
      <c r="HJP6" s="11"/>
      <c r="HJQ6" s="11"/>
      <c r="HJR6" s="11"/>
      <c r="HJS6" s="11"/>
      <c r="HJT6" s="11"/>
      <c r="HJU6" s="11"/>
      <c r="HJV6" s="11"/>
      <c r="HJW6" s="11"/>
      <c r="HJX6" s="11"/>
      <c r="HJY6" s="11"/>
      <c r="HJZ6" s="11"/>
      <c r="HKA6" s="11"/>
      <c r="HKB6" s="11"/>
      <c r="HKC6" s="11"/>
      <c r="HKD6" s="11"/>
      <c r="HKE6" s="11"/>
      <c r="HKF6" s="11"/>
      <c r="HKG6" s="11"/>
      <c r="HKH6" s="11"/>
      <c r="HKI6" s="11"/>
      <c r="HKJ6" s="11"/>
      <c r="HKK6" s="11"/>
      <c r="HKL6" s="11"/>
      <c r="HKM6" s="11"/>
      <c r="HKN6" s="11"/>
      <c r="HKO6" s="11"/>
      <c r="HKP6" s="11"/>
      <c r="HKQ6" s="11"/>
      <c r="HKR6" s="11"/>
      <c r="HKS6" s="11"/>
      <c r="HKT6" s="11"/>
      <c r="HKU6" s="11"/>
      <c r="HKV6" s="11"/>
      <c r="HKW6" s="11"/>
      <c r="HKX6" s="11"/>
      <c r="HKY6" s="11"/>
      <c r="HLA6" s="6"/>
      <c r="HLD6" s="11"/>
      <c r="HLE6" s="11"/>
      <c r="HLF6" s="11"/>
      <c r="HLG6" s="11"/>
      <c r="HLH6" s="11"/>
      <c r="HLI6" s="11"/>
      <c r="HLJ6" s="11"/>
      <c r="HLK6" s="11"/>
      <c r="HLL6" s="11"/>
      <c r="HLM6" s="11"/>
      <c r="HLN6" s="11"/>
      <c r="HLO6" s="11"/>
      <c r="HLP6" s="11"/>
      <c r="HLQ6" s="11"/>
      <c r="HLR6" s="11"/>
      <c r="HLS6" s="11"/>
      <c r="HLT6" s="11"/>
      <c r="HLU6" s="11"/>
      <c r="HLV6" s="11"/>
      <c r="HLW6" s="11"/>
      <c r="HLX6" s="11"/>
      <c r="HLY6" s="11"/>
      <c r="HLZ6" s="11"/>
      <c r="HMA6" s="11"/>
      <c r="HMB6" s="11"/>
      <c r="HMC6" s="11"/>
      <c r="HMD6" s="11"/>
      <c r="HME6" s="11"/>
      <c r="HMF6" s="11"/>
      <c r="HMG6" s="11"/>
      <c r="HMH6" s="11"/>
      <c r="HMI6" s="11"/>
      <c r="HMJ6" s="11"/>
      <c r="HMK6" s="11"/>
      <c r="HML6" s="11"/>
      <c r="HMM6" s="11"/>
      <c r="HMO6" s="6"/>
      <c r="HMR6" s="11"/>
      <c r="HMS6" s="11"/>
      <c r="HMT6" s="11"/>
      <c r="HMU6" s="11"/>
      <c r="HMV6" s="11"/>
      <c r="HMW6" s="11"/>
      <c r="HMX6" s="11"/>
      <c r="HMY6" s="11"/>
      <c r="HMZ6" s="11"/>
      <c r="HNA6" s="11"/>
      <c r="HNB6" s="11"/>
      <c r="HNC6" s="11"/>
      <c r="HND6" s="11"/>
      <c r="HNE6" s="11"/>
      <c r="HNF6" s="11"/>
      <c r="HNG6" s="11"/>
      <c r="HNH6" s="11"/>
      <c r="HNI6" s="11"/>
      <c r="HNJ6" s="11"/>
      <c r="HNK6" s="11"/>
      <c r="HNL6" s="11"/>
      <c r="HNM6" s="11"/>
      <c r="HNN6" s="11"/>
      <c r="HNO6" s="11"/>
      <c r="HNP6" s="11"/>
      <c r="HNQ6" s="11"/>
      <c r="HNR6" s="11"/>
      <c r="HNS6" s="11"/>
      <c r="HNT6" s="11"/>
      <c r="HNU6" s="11"/>
      <c r="HNV6" s="11"/>
      <c r="HNW6" s="11"/>
      <c r="HNX6" s="11"/>
      <c r="HNY6" s="11"/>
      <c r="HNZ6" s="11"/>
      <c r="HOA6" s="11"/>
      <c r="HOC6" s="6"/>
      <c r="HOF6" s="11"/>
      <c r="HOG6" s="11"/>
      <c r="HOH6" s="11"/>
      <c r="HOI6" s="11"/>
      <c r="HOJ6" s="11"/>
      <c r="HOK6" s="11"/>
      <c r="HOL6" s="11"/>
      <c r="HOM6" s="11"/>
      <c r="HON6" s="11"/>
      <c r="HOO6" s="11"/>
      <c r="HOP6" s="11"/>
      <c r="HOQ6" s="11"/>
      <c r="HOR6" s="11"/>
      <c r="HOS6" s="11"/>
      <c r="HOT6" s="11"/>
      <c r="HOU6" s="11"/>
      <c r="HOV6" s="11"/>
      <c r="HOW6" s="11"/>
      <c r="HOX6" s="11"/>
      <c r="HOY6" s="11"/>
      <c r="HOZ6" s="11"/>
      <c r="HPA6" s="11"/>
      <c r="HPB6" s="11"/>
      <c r="HPC6" s="11"/>
      <c r="HPD6" s="11"/>
      <c r="HPE6" s="11"/>
      <c r="HPF6" s="11"/>
      <c r="HPG6" s="11"/>
      <c r="HPH6" s="11"/>
      <c r="HPI6" s="11"/>
      <c r="HPJ6" s="11"/>
      <c r="HPK6" s="11"/>
      <c r="HPL6" s="11"/>
      <c r="HPM6" s="11"/>
      <c r="HPN6" s="11"/>
      <c r="HPO6" s="11"/>
      <c r="HPQ6" s="6"/>
      <c r="HPT6" s="11"/>
      <c r="HPU6" s="11"/>
      <c r="HPV6" s="11"/>
      <c r="HPW6" s="11"/>
      <c r="HPX6" s="11"/>
      <c r="HPY6" s="11"/>
      <c r="HPZ6" s="11"/>
      <c r="HQA6" s="11"/>
      <c r="HQB6" s="11"/>
      <c r="HQC6" s="11"/>
      <c r="HQD6" s="11"/>
      <c r="HQE6" s="11"/>
      <c r="HQF6" s="11"/>
      <c r="HQG6" s="11"/>
      <c r="HQH6" s="11"/>
      <c r="HQI6" s="11"/>
      <c r="HQJ6" s="11"/>
      <c r="HQK6" s="11"/>
      <c r="HQL6" s="11"/>
      <c r="HQM6" s="11"/>
      <c r="HQN6" s="11"/>
      <c r="HQO6" s="11"/>
      <c r="HQP6" s="11"/>
      <c r="HQQ6" s="11"/>
      <c r="HQR6" s="11"/>
      <c r="HQS6" s="11"/>
      <c r="HQT6" s="11"/>
      <c r="HQU6" s="11"/>
      <c r="HQV6" s="11"/>
      <c r="HQW6" s="11"/>
      <c r="HQX6" s="11"/>
      <c r="HQY6" s="11"/>
      <c r="HQZ6" s="11"/>
      <c r="HRA6" s="11"/>
      <c r="HRB6" s="11"/>
      <c r="HRC6" s="11"/>
      <c r="HRE6" s="6"/>
      <c r="HRH6" s="11"/>
      <c r="HRI6" s="11"/>
      <c r="HRJ6" s="11"/>
      <c r="HRK6" s="11"/>
      <c r="HRL6" s="11"/>
      <c r="HRM6" s="11"/>
      <c r="HRN6" s="11"/>
      <c r="HRO6" s="11"/>
      <c r="HRP6" s="11"/>
      <c r="HRQ6" s="11"/>
      <c r="HRR6" s="11"/>
      <c r="HRS6" s="11"/>
      <c r="HRT6" s="11"/>
      <c r="HRU6" s="11"/>
      <c r="HRV6" s="11"/>
      <c r="HRW6" s="11"/>
      <c r="HRX6" s="11"/>
      <c r="HRY6" s="11"/>
      <c r="HRZ6" s="11"/>
      <c r="HSA6" s="11"/>
      <c r="HSB6" s="11"/>
      <c r="HSC6" s="11"/>
      <c r="HSD6" s="11"/>
      <c r="HSE6" s="11"/>
      <c r="HSF6" s="11"/>
      <c r="HSG6" s="11"/>
      <c r="HSH6" s="11"/>
      <c r="HSI6" s="11"/>
      <c r="HSJ6" s="11"/>
      <c r="HSK6" s="11"/>
      <c r="HSL6" s="11"/>
      <c r="HSM6" s="11"/>
      <c r="HSN6" s="11"/>
      <c r="HSO6" s="11"/>
      <c r="HSP6" s="11"/>
      <c r="HSQ6" s="11"/>
      <c r="HSS6" s="6"/>
      <c r="HSV6" s="11"/>
      <c r="HSW6" s="11"/>
      <c r="HSX6" s="11"/>
      <c r="HSY6" s="11"/>
      <c r="HSZ6" s="11"/>
      <c r="HTA6" s="11"/>
      <c r="HTB6" s="11"/>
      <c r="HTC6" s="11"/>
      <c r="HTD6" s="11"/>
      <c r="HTE6" s="11"/>
      <c r="HTF6" s="11"/>
      <c r="HTG6" s="11"/>
      <c r="HTH6" s="11"/>
      <c r="HTI6" s="11"/>
      <c r="HTJ6" s="11"/>
      <c r="HTK6" s="11"/>
      <c r="HTL6" s="11"/>
      <c r="HTM6" s="11"/>
      <c r="HTN6" s="11"/>
      <c r="HTO6" s="11"/>
      <c r="HTP6" s="11"/>
      <c r="HTQ6" s="11"/>
      <c r="HTR6" s="11"/>
      <c r="HTS6" s="11"/>
      <c r="HTT6" s="11"/>
      <c r="HTU6" s="11"/>
      <c r="HTV6" s="11"/>
      <c r="HTW6" s="11"/>
      <c r="HTX6" s="11"/>
      <c r="HTY6" s="11"/>
      <c r="HTZ6" s="11"/>
      <c r="HUA6" s="11"/>
      <c r="HUB6" s="11"/>
      <c r="HUC6" s="11"/>
      <c r="HUD6" s="11"/>
      <c r="HUE6" s="11"/>
      <c r="HUG6" s="6"/>
      <c r="HUJ6" s="11"/>
      <c r="HUK6" s="11"/>
      <c r="HUL6" s="11"/>
      <c r="HUM6" s="11"/>
      <c r="HUN6" s="11"/>
      <c r="HUO6" s="11"/>
      <c r="HUP6" s="11"/>
      <c r="HUQ6" s="11"/>
      <c r="HUR6" s="11"/>
      <c r="HUS6" s="11"/>
      <c r="HUT6" s="11"/>
      <c r="HUU6" s="11"/>
      <c r="HUV6" s="11"/>
      <c r="HUW6" s="11"/>
      <c r="HUX6" s="11"/>
      <c r="HUY6" s="11"/>
      <c r="HUZ6" s="11"/>
      <c r="HVA6" s="11"/>
      <c r="HVB6" s="11"/>
      <c r="HVC6" s="11"/>
      <c r="HVD6" s="11"/>
      <c r="HVE6" s="11"/>
      <c r="HVF6" s="11"/>
      <c r="HVG6" s="11"/>
      <c r="HVH6" s="11"/>
      <c r="HVI6" s="11"/>
      <c r="HVJ6" s="11"/>
      <c r="HVK6" s="11"/>
      <c r="HVL6" s="11"/>
      <c r="HVM6" s="11"/>
      <c r="HVN6" s="11"/>
      <c r="HVO6" s="11"/>
      <c r="HVP6" s="11"/>
      <c r="HVQ6" s="11"/>
      <c r="HVR6" s="11"/>
      <c r="HVS6" s="11"/>
      <c r="HVU6" s="6"/>
      <c r="HVX6" s="11"/>
      <c r="HVY6" s="11"/>
      <c r="HVZ6" s="11"/>
      <c r="HWA6" s="11"/>
      <c r="HWB6" s="11"/>
      <c r="HWC6" s="11"/>
      <c r="HWD6" s="11"/>
      <c r="HWE6" s="11"/>
      <c r="HWF6" s="11"/>
      <c r="HWG6" s="11"/>
      <c r="HWH6" s="11"/>
      <c r="HWI6" s="11"/>
      <c r="HWJ6" s="11"/>
      <c r="HWK6" s="11"/>
      <c r="HWL6" s="11"/>
      <c r="HWM6" s="11"/>
      <c r="HWN6" s="11"/>
      <c r="HWO6" s="11"/>
      <c r="HWP6" s="11"/>
      <c r="HWQ6" s="11"/>
      <c r="HWR6" s="11"/>
      <c r="HWS6" s="11"/>
      <c r="HWT6" s="11"/>
      <c r="HWU6" s="11"/>
      <c r="HWV6" s="11"/>
      <c r="HWW6" s="11"/>
      <c r="HWX6" s="11"/>
      <c r="HWY6" s="11"/>
      <c r="HWZ6" s="11"/>
      <c r="HXA6" s="11"/>
      <c r="HXB6" s="11"/>
      <c r="HXC6" s="11"/>
      <c r="HXD6" s="11"/>
      <c r="HXE6" s="11"/>
      <c r="HXF6" s="11"/>
      <c r="HXG6" s="11"/>
      <c r="HXI6" s="6"/>
      <c r="HXL6" s="11"/>
      <c r="HXM6" s="11"/>
      <c r="HXN6" s="11"/>
      <c r="HXO6" s="11"/>
      <c r="HXP6" s="11"/>
      <c r="HXQ6" s="11"/>
      <c r="HXR6" s="11"/>
      <c r="HXS6" s="11"/>
      <c r="HXT6" s="11"/>
      <c r="HXU6" s="11"/>
      <c r="HXV6" s="11"/>
      <c r="HXW6" s="11"/>
      <c r="HXX6" s="11"/>
      <c r="HXY6" s="11"/>
      <c r="HXZ6" s="11"/>
      <c r="HYA6" s="11"/>
      <c r="HYB6" s="11"/>
      <c r="HYC6" s="11"/>
      <c r="HYD6" s="11"/>
      <c r="HYE6" s="11"/>
      <c r="HYF6" s="11"/>
      <c r="HYG6" s="11"/>
      <c r="HYH6" s="11"/>
      <c r="HYI6" s="11"/>
      <c r="HYJ6" s="11"/>
      <c r="HYK6" s="11"/>
      <c r="HYL6" s="11"/>
      <c r="HYM6" s="11"/>
      <c r="HYN6" s="11"/>
      <c r="HYO6" s="11"/>
      <c r="HYP6" s="11"/>
      <c r="HYQ6" s="11"/>
      <c r="HYR6" s="11"/>
      <c r="HYS6" s="11"/>
      <c r="HYT6" s="11"/>
      <c r="HYU6" s="11"/>
      <c r="HYW6" s="6"/>
      <c r="HYZ6" s="11"/>
      <c r="HZA6" s="11"/>
      <c r="HZB6" s="11"/>
      <c r="HZC6" s="11"/>
      <c r="HZD6" s="11"/>
      <c r="HZE6" s="11"/>
      <c r="HZF6" s="11"/>
      <c r="HZG6" s="11"/>
      <c r="HZH6" s="11"/>
      <c r="HZI6" s="11"/>
      <c r="HZJ6" s="11"/>
      <c r="HZK6" s="11"/>
      <c r="HZL6" s="11"/>
      <c r="HZM6" s="11"/>
      <c r="HZN6" s="11"/>
      <c r="HZO6" s="11"/>
      <c r="HZP6" s="11"/>
      <c r="HZQ6" s="11"/>
      <c r="HZR6" s="11"/>
      <c r="HZS6" s="11"/>
      <c r="HZT6" s="11"/>
      <c r="HZU6" s="11"/>
      <c r="HZV6" s="11"/>
      <c r="HZW6" s="11"/>
      <c r="HZX6" s="11"/>
      <c r="HZY6" s="11"/>
      <c r="HZZ6" s="11"/>
      <c r="IAA6" s="11"/>
      <c r="IAB6" s="11"/>
      <c r="IAC6" s="11"/>
      <c r="IAD6" s="11"/>
      <c r="IAE6" s="11"/>
      <c r="IAF6" s="11"/>
      <c r="IAG6" s="11"/>
      <c r="IAH6" s="11"/>
      <c r="IAI6" s="11"/>
      <c r="IAK6" s="6"/>
      <c r="IAN6" s="11"/>
      <c r="IAO6" s="11"/>
      <c r="IAP6" s="11"/>
      <c r="IAQ6" s="11"/>
      <c r="IAR6" s="11"/>
      <c r="IAS6" s="11"/>
      <c r="IAT6" s="11"/>
      <c r="IAU6" s="11"/>
      <c r="IAV6" s="11"/>
      <c r="IAW6" s="11"/>
      <c r="IAX6" s="11"/>
      <c r="IAY6" s="11"/>
      <c r="IAZ6" s="11"/>
      <c r="IBA6" s="11"/>
      <c r="IBB6" s="11"/>
      <c r="IBC6" s="11"/>
      <c r="IBD6" s="11"/>
      <c r="IBE6" s="11"/>
      <c r="IBF6" s="11"/>
      <c r="IBG6" s="11"/>
      <c r="IBH6" s="11"/>
      <c r="IBI6" s="11"/>
      <c r="IBJ6" s="11"/>
      <c r="IBK6" s="11"/>
      <c r="IBL6" s="11"/>
      <c r="IBM6" s="11"/>
      <c r="IBN6" s="11"/>
      <c r="IBO6" s="11"/>
      <c r="IBP6" s="11"/>
      <c r="IBQ6" s="11"/>
      <c r="IBR6" s="11"/>
      <c r="IBS6" s="11"/>
      <c r="IBT6" s="11"/>
      <c r="IBU6" s="11"/>
      <c r="IBV6" s="11"/>
      <c r="IBW6" s="11"/>
      <c r="IBY6" s="6"/>
      <c r="ICB6" s="11"/>
      <c r="ICC6" s="11"/>
      <c r="ICD6" s="11"/>
      <c r="ICE6" s="11"/>
      <c r="ICF6" s="11"/>
      <c r="ICG6" s="11"/>
      <c r="ICH6" s="11"/>
      <c r="ICI6" s="11"/>
      <c r="ICJ6" s="11"/>
      <c r="ICK6" s="11"/>
      <c r="ICL6" s="11"/>
      <c r="ICM6" s="11"/>
      <c r="ICN6" s="11"/>
      <c r="ICO6" s="11"/>
      <c r="ICP6" s="11"/>
      <c r="ICQ6" s="11"/>
      <c r="ICR6" s="11"/>
      <c r="ICS6" s="11"/>
      <c r="ICT6" s="11"/>
      <c r="ICU6" s="11"/>
      <c r="ICV6" s="11"/>
      <c r="ICW6" s="11"/>
      <c r="ICX6" s="11"/>
      <c r="ICY6" s="11"/>
      <c r="ICZ6" s="11"/>
      <c r="IDA6" s="11"/>
      <c r="IDB6" s="11"/>
      <c r="IDC6" s="11"/>
      <c r="IDD6" s="11"/>
      <c r="IDE6" s="11"/>
      <c r="IDF6" s="11"/>
      <c r="IDG6" s="11"/>
      <c r="IDH6" s="11"/>
      <c r="IDI6" s="11"/>
      <c r="IDJ6" s="11"/>
      <c r="IDK6" s="11"/>
      <c r="IDM6" s="6"/>
      <c r="IDP6" s="11"/>
      <c r="IDQ6" s="11"/>
      <c r="IDR6" s="11"/>
      <c r="IDS6" s="11"/>
      <c r="IDT6" s="11"/>
      <c r="IDU6" s="11"/>
      <c r="IDV6" s="11"/>
      <c r="IDW6" s="11"/>
      <c r="IDX6" s="11"/>
      <c r="IDY6" s="11"/>
      <c r="IDZ6" s="11"/>
      <c r="IEA6" s="11"/>
      <c r="IEB6" s="11"/>
      <c r="IEC6" s="11"/>
      <c r="IED6" s="11"/>
      <c r="IEE6" s="11"/>
      <c r="IEF6" s="11"/>
      <c r="IEG6" s="11"/>
      <c r="IEH6" s="11"/>
      <c r="IEI6" s="11"/>
      <c r="IEJ6" s="11"/>
      <c r="IEK6" s="11"/>
      <c r="IEL6" s="11"/>
      <c r="IEM6" s="11"/>
      <c r="IEN6" s="11"/>
      <c r="IEO6" s="11"/>
      <c r="IEP6" s="11"/>
      <c r="IEQ6" s="11"/>
      <c r="IER6" s="11"/>
      <c r="IES6" s="11"/>
      <c r="IET6" s="11"/>
      <c r="IEU6" s="11"/>
      <c r="IEV6" s="11"/>
      <c r="IEW6" s="11"/>
      <c r="IEX6" s="11"/>
      <c r="IEY6" s="11"/>
      <c r="IFA6" s="6"/>
      <c r="IFD6" s="11"/>
      <c r="IFE6" s="11"/>
      <c r="IFF6" s="11"/>
      <c r="IFG6" s="11"/>
      <c r="IFH6" s="11"/>
      <c r="IFI6" s="11"/>
      <c r="IFJ6" s="11"/>
      <c r="IFK6" s="11"/>
      <c r="IFL6" s="11"/>
      <c r="IFM6" s="11"/>
      <c r="IFN6" s="11"/>
      <c r="IFO6" s="11"/>
      <c r="IFP6" s="11"/>
      <c r="IFQ6" s="11"/>
      <c r="IFR6" s="11"/>
      <c r="IFS6" s="11"/>
      <c r="IFT6" s="11"/>
      <c r="IFU6" s="11"/>
      <c r="IFV6" s="11"/>
      <c r="IFW6" s="11"/>
      <c r="IFX6" s="11"/>
      <c r="IFY6" s="11"/>
      <c r="IFZ6" s="11"/>
      <c r="IGA6" s="11"/>
      <c r="IGB6" s="11"/>
      <c r="IGC6" s="11"/>
      <c r="IGD6" s="11"/>
      <c r="IGE6" s="11"/>
      <c r="IGF6" s="11"/>
      <c r="IGG6" s="11"/>
      <c r="IGH6" s="11"/>
      <c r="IGI6" s="11"/>
      <c r="IGJ6" s="11"/>
      <c r="IGK6" s="11"/>
      <c r="IGL6" s="11"/>
      <c r="IGM6" s="11"/>
      <c r="IGO6" s="6"/>
      <c r="IGR6" s="11"/>
      <c r="IGS6" s="11"/>
      <c r="IGT6" s="11"/>
      <c r="IGU6" s="11"/>
      <c r="IGV6" s="11"/>
      <c r="IGW6" s="11"/>
      <c r="IGX6" s="11"/>
      <c r="IGY6" s="11"/>
      <c r="IGZ6" s="11"/>
      <c r="IHA6" s="11"/>
      <c r="IHB6" s="11"/>
      <c r="IHC6" s="11"/>
      <c r="IHD6" s="11"/>
      <c r="IHE6" s="11"/>
      <c r="IHF6" s="11"/>
      <c r="IHG6" s="11"/>
      <c r="IHH6" s="11"/>
      <c r="IHI6" s="11"/>
      <c r="IHJ6" s="11"/>
      <c r="IHK6" s="11"/>
      <c r="IHL6" s="11"/>
      <c r="IHM6" s="11"/>
      <c r="IHN6" s="11"/>
      <c r="IHO6" s="11"/>
      <c r="IHP6" s="11"/>
      <c r="IHQ6" s="11"/>
      <c r="IHR6" s="11"/>
      <c r="IHS6" s="11"/>
      <c r="IHT6" s="11"/>
      <c r="IHU6" s="11"/>
      <c r="IHV6" s="11"/>
      <c r="IHW6" s="11"/>
      <c r="IHX6" s="11"/>
      <c r="IHY6" s="11"/>
      <c r="IHZ6" s="11"/>
      <c r="IIA6" s="11"/>
      <c r="IIC6" s="6"/>
      <c r="IIF6" s="11"/>
      <c r="IIG6" s="11"/>
      <c r="IIH6" s="11"/>
      <c r="III6" s="11"/>
      <c r="IIJ6" s="11"/>
      <c r="IIK6" s="11"/>
      <c r="IIL6" s="11"/>
      <c r="IIM6" s="11"/>
      <c r="IIN6" s="11"/>
      <c r="IIO6" s="11"/>
      <c r="IIP6" s="11"/>
      <c r="IIQ6" s="11"/>
      <c r="IIR6" s="11"/>
      <c r="IIS6" s="11"/>
      <c r="IIT6" s="11"/>
      <c r="IIU6" s="11"/>
      <c r="IIV6" s="11"/>
      <c r="IIW6" s="11"/>
      <c r="IIX6" s="11"/>
      <c r="IIY6" s="11"/>
      <c r="IIZ6" s="11"/>
      <c r="IJA6" s="11"/>
      <c r="IJB6" s="11"/>
      <c r="IJC6" s="11"/>
      <c r="IJD6" s="11"/>
      <c r="IJE6" s="11"/>
      <c r="IJF6" s="11"/>
      <c r="IJG6" s="11"/>
      <c r="IJH6" s="11"/>
      <c r="IJI6" s="11"/>
      <c r="IJJ6" s="11"/>
      <c r="IJK6" s="11"/>
      <c r="IJL6" s="11"/>
      <c r="IJM6" s="11"/>
      <c r="IJN6" s="11"/>
      <c r="IJO6" s="11"/>
      <c r="IJQ6" s="6"/>
      <c r="IJT6" s="11"/>
      <c r="IJU6" s="11"/>
      <c r="IJV6" s="11"/>
      <c r="IJW6" s="11"/>
      <c r="IJX6" s="11"/>
      <c r="IJY6" s="11"/>
      <c r="IJZ6" s="11"/>
      <c r="IKA6" s="11"/>
      <c r="IKB6" s="11"/>
      <c r="IKC6" s="11"/>
      <c r="IKD6" s="11"/>
      <c r="IKE6" s="11"/>
      <c r="IKF6" s="11"/>
      <c r="IKG6" s="11"/>
      <c r="IKH6" s="11"/>
      <c r="IKI6" s="11"/>
      <c r="IKJ6" s="11"/>
      <c r="IKK6" s="11"/>
      <c r="IKL6" s="11"/>
      <c r="IKM6" s="11"/>
      <c r="IKN6" s="11"/>
      <c r="IKO6" s="11"/>
      <c r="IKP6" s="11"/>
      <c r="IKQ6" s="11"/>
      <c r="IKR6" s="11"/>
      <c r="IKS6" s="11"/>
      <c r="IKT6" s="11"/>
      <c r="IKU6" s="11"/>
      <c r="IKV6" s="11"/>
      <c r="IKW6" s="11"/>
      <c r="IKX6" s="11"/>
      <c r="IKY6" s="11"/>
      <c r="IKZ6" s="11"/>
      <c r="ILA6" s="11"/>
      <c r="ILB6" s="11"/>
      <c r="ILC6" s="11"/>
      <c r="ILE6" s="6"/>
      <c r="ILH6" s="11"/>
      <c r="ILI6" s="11"/>
      <c r="ILJ6" s="11"/>
      <c r="ILK6" s="11"/>
      <c r="ILL6" s="11"/>
      <c r="ILM6" s="11"/>
      <c r="ILN6" s="11"/>
      <c r="ILO6" s="11"/>
      <c r="ILP6" s="11"/>
      <c r="ILQ6" s="11"/>
      <c r="ILR6" s="11"/>
      <c r="ILS6" s="11"/>
      <c r="ILT6" s="11"/>
      <c r="ILU6" s="11"/>
      <c r="ILV6" s="11"/>
      <c r="ILW6" s="11"/>
      <c r="ILX6" s="11"/>
      <c r="ILY6" s="11"/>
      <c r="ILZ6" s="11"/>
      <c r="IMA6" s="11"/>
      <c r="IMB6" s="11"/>
      <c r="IMC6" s="11"/>
      <c r="IMD6" s="11"/>
      <c r="IME6" s="11"/>
      <c r="IMF6" s="11"/>
      <c r="IMG6" s="11"/>
      <c r="IMH6" s="11"/>
      <c r="IMI6" s="11"/>
      <c r="IMJ6" s="11"/>
      <c r="IMK6" s="11"/>
      <c r="IML6" s="11"/>
      <c r="IMM6" s="11"/>
      <c r="IMN6" s="11"/>
      <c r="IMO6" s="11"/>
      <c r="IMP6" s="11"/>
      <c r="IMQ6" s="11"/>
      <c r="IMS6" s="6"/>
      <c r="IMV6" s="11"/>
      <c r="IMW6" s="11"/>
      <c r="IMX6" s="11"/>
      <c r="IMY6" s="11"/>
      <c r="IMZ6" s="11"/>
      <c r="INA6" s="11"/>
      <c r="INB6" s="11"/>
      <c r="INC6" s="11"/>
      <c r="IND6" s="11"/>
      <c r="INE6" s="11"/>
      <c r="INF6" s="11"/>
      <c r="ING6" s="11"/>
      <c r="INH6" s="11"/>
      <c r="INI6" s="11"/>
      <c r="INJ6" s="11"/>
      <c r="INK6" s="11"/>
      <c r="INL6" s="11"/>
      <c r="INM6" s="11"/>
      <c r="INN6" s="11"/>
      <c r="INO6" s="11"/>
      <c r="INP6" s="11"/>
      <c r="INQ6" s="11"/>
      <c r="INR6" s="11"/>
      <c r="INS6" s="11"/>
      <c r="INT6" s="11"/>
      <c r="INU6" s="11"/>
      <c r="INV6" s="11"/>
      <c r="INW6" s="11"/>
      <c r="INX6" s="11"/>
      <c r="INY6" s="11"/>
      <c r="INZ6" s="11"/>
      <c r="IOA6" s="11"/>
      <c r="IOB6" s="11"/>
      <c r="IOC6" s="11"/>
      <c r="IOD6" s="11"/>
      <c r="IOE6" s="11"/>
      <c r="IOG6" s="6"/>
      <c r="IOJ6" s="11"/>
      <c r="IOK6" s="11"/>
      <c r="IOL6" s="11"/>
      <c r="IOM6" s="11"/>
      <c r="ION6" s="11"/>
      <c r="IOO6" s="11"/>
      <c r="IOP6" s="11"/>
      <c r="IOQ6" s="11"/>
      <c r="IOR6" s="11"/>
      <c r="IOS6" s="11"/>
      <c r="IOT6" s="11"/>
      <c r="IOU6" s="11"/>
      <c r="IOV6" s="11"/>
      <c r="IOW6" s="11"/>
      <c r="IOX6" s="11"/>
      <c r="IOY6" s="11"/>
      <c r="IOZ6" s="11"/>
      <c r="IPA6" s="11"/>
      <c r="IPB6" s="11"/>
      <c r="IPC6" s="11"/>
      <c r="IPD6" s="11"/>
      <c r="IPE6" s="11"/>
      <c r="IPF6" s="11"/>
      <c r="IPG6" s="11"/>
      <c r="IPH6" s="11"/>
      <c r="IPI6" s="11"/>
      <c r="IPJ6" s="11"/>
      <c r="IPK6" s="11"/>
      <c r="IPL6" s="11"/>
      <c r="IPM6" s="11"/>
      <c r="IPN6" s="11"/>
      <c r="IPO6" s="11"/>
      <c r="IPP6" s="11"/>
      <c r="IPQ6" s="11"/>
      <c r="IPR6" s="11"/>
      <c r="IPS6" s="11"/>
      <c r="IPU6" s="6"/>
      <c r="IPX6" s="11"/>
      <c r="IPY6" s="11"/>
      <c r="IPZ6" s="11"/>
      <c r="IQA6" s="11"/>
      <c r="IQB6" s="11"/>
      <c r="IQC6" s="11"/>
      <c r="IQD6" s="11"/>
      <c r="IQE6" s="11"/>
      <c r="IQF6" s="11"/>
      <c r="IQG6" s="11"/>
      <c r="IQH6" s="11"/>
      <c r="IQI6" s="11"/>
      <c r="IQJ6" s="11"/>
      <c r="IQK6" s="11"/>
      <c r="IQL6" s="11"/>
      <c r="IQM6" s="11"/>
      <c r="IQN6" s="11"/>
      <c r="IQO6" s="11"/>
      <c r="IQP6" s="11"/>
      <c r="IQQ6" s="11"/>
      <c r="IQR6" s="11"/>
      <c r="IQS6" s="11"/>
      <c r="IQT6" s="11"/>
      <c r="IQU6" s="11"/>
      <c r="IQV6" s="11"/>
      <c r="IQW6" s="11"/>
      <c r="IQX6" s="11"/>
      <c r="IQY6" s="11"/>
      <c r="IQZ6" s="11"/>
      <c r="IRA6" s="11"/>
      <c r="IRB6" s="11"/>
      <c r="IRC6" s="11"/>
      <c r="IRD6" s="11"/>
      <c r="IRE6" s="11"/>
      <c r="IRF6" s="11"/>
      <c r="IRG6" s="11"/>
      <c r="IRI6" s="6"/>
      <c r="IRL6" s="11"/>
      <c r="IRM6" s="11"/>
      <c r="IRN6" s="11"/>
      <c r="IRO6" s="11"/>
      <c r="IRP6" s="11"/>
      <c r="IRQ6" s="11"/>
      <c r="IRR6" s="11"/>
      <c r="IRS6" s="11"/>
      <c r="IRT6" s="11"/>
      <c r="IRU6" s="11"/>
      <c r="IRV6" s="11"/>
      <c r="IRW6" s="11"/>
      <c r="IRX6" s="11"/>
      <c r="IRY6" s="11"/>
      <c r="IRZ6" s="11"/>
      <c r="ISA6" s="11"/>
      <c r="ISB6" s="11"/>
      <c r="ISC6" s="11"/>
      <c r="ISD6" s="11"/>
      <c r="ISE6" s="11"/>
      <c r="ISF6" s="11"/>
      <c r="ISG6" s="11"/>
      <c r="ISH6" s="11"/>
      <c r="ISI6" s="11"/>
      <c r="ISJ6" s="11"/>
      <c r="ISK6" s="11"/>
      <c r="ISL6" s="11"/>
      <c r="ISM6" s="11"/>
      <c r="ISN6" s="11"/>
      <c r="ISO6" s="11"/>
      <c r="ISP6" s="11"/>
      <c r="ISQ6" s="11"/>
      <c r="ISR6" s="11"/>
      <c r="ISS6" s="11"/>
      <c r="IST6" s="11"/>
      <c r="ISU6" s="11"/>
      <c r="ISW6" s="6"/>
      <c r="ISZ6" s="11"/>
      <c r="ITA6" s="11"/>
      <c r="ITB6" s="11"/>
      <c r="ITC6" s="11"/>
      <c r="ITD6" s="11"/>
      <c r="ITE6" s="11"/>
      <c r="ITF6" s="11"/>
      <c r="ITG6" s="11"/>
      <c r="ITH6" s="11"/>
      <c r="ITI6" s="11"/>
      <c r="ITJ6" s="11"/>
      <c r="ITK6" s="11"/>
      <c r="ITL6" s="11"/>
      <c r="ITM6" s="11"/>
      <c r="ITN6" s="11"/>
      <c r="ITO6" s="11"/>
      <c r="ITP6" s="11"/>
      <c r="ITQ6" s="11"/>
      <c r="ITR6" s="11"/>
      <c r="ITS6" s="11"/>
      <c r="ITT6" s="11"/>
      <c r="ITU6" s="11"/>
      <c r="ITV6" s="11"/>
      <c r="ITW6" s="11"/>
      <c r="ITX6" s="11"/>
      <c r="ITY6" s="11"/>
      <c r="ITZ6" s="11"/>
      <c r="IUA6" s="11"/>
      <c r="IUB6" s="11"/>
      <c r="IUC6" s="11"/>
      <c r="IUD6" s="11"/>
      <c r="IUE6" s="11"/>
      <c r="IUF6" s="11"/>
      <c r="IUG6" s="11"/>
      <c r="IUH6" s="11"/>
      <c r="IUI6" s="11"/>
      <c r="IUK6" s="6"/>
      <c r="IUN6" s="11"/>
      <c r="IUO6" s="11"/>
      <c r="IUP6" s="11"/>
      <c r="IUQ6" s="11"/>
      <c r="IUR6" s="11"/>
      <c r="IUS6" s="11"/>
      <c r="IUT6" s="11"/>
      <c r="IUU6" s="11"/>
      <c r="IUV6" s="11"/>
      <c r="IUW6" s="11"/>
      <c r="IUX6" s="11"/>
      <c r="IUY6" s="11"/>
      <c r="IUZ6" s="11"/>
      <c r="IVA6" s="11"/>
      <c r="IVB6" s="11"/>
      <c r="IVC6" s="11"/>
      <c r="IVD6" s="11"/>
      <c r="IVE6" s="11"/>
      <c r="IVF6" s="11"/>
      <c r="IVG6" s="11"/>
      <c r="IVH6" s="11"/>
      <c r="IVI6" s="11"/>
      <c r="IVJ6" s="11"/>
      <c r="IVK6" s="11"/>
      <c r="IVL6" s="11"/>
      <c r="IVM6" s="11"/>
      <c r="IVN6" s="11"/>
      <c r="IVO6" s="11"/>
      <c r="IVP6" s="11"/>
      <c r="IVQ6" s="11"/>
      <c r="IVR6" s="11"/>
      <c r="IVS6" s="11"/>
      <c r="IVT6" s="11"/>
      <c r="IVU6" s="11"/>
      <c r="IVV6" s="11"/>
      <c r="IVW6" s="11"/>
      <c r="IVY6" s="6"/>
      <c r="IWB6" s="11"/>
      <c r="IWC6" s="11"/>
      <c r="IWD6" s="11"/>
      <c r="IWE6" s="11"/>
      <c r="IWF6" s="11"/>
      <c r="IWG6" s="11"/>
      <c r="IWH6" s="11"/>
      <c r="IWI6" s="11"/>
      <c r="IWJ6" s="11"/>
      <c r="IWK6" s="11"/>
      <c r="IWL6" s="11"/>
      <c r="IWM6" s="11"/>
      <c r="IWN6" s="11"/>
      <c r="IWO6" s="11"/>
      <c r="IWP6" s="11"/>
      <c r="IWQ6" s="11"/>
      <c r="IWR6" s="11"/>
      <c r="IWS6" s="11"/>
      <c r="IWT6" s="11"/>
      <c r="IWU6" s="11"/>
      <c r="IWV6" s="11"/>
      <c r="IWW6" s="11"/>
      <c r="IWX6" s="11"/>
      <c r="IWY6" s="11"/>
      <c r="IWZ6" s="11"/>
      <c r="IXA6" s="11"/>
      <c r="IXB6" s="11"/>
      <c r="IXC6" s="11"/>
      <c r="IXD6" s="11"/>
      <c r="IXE6" s="11"/>
      <c r="IXF6" s="11"/>
      <c r="IXG6" s="11"/>
      <c r="IXH6" s="11"/>
      <c r="IXI6" s="11"/>
      <c r="IXJ6" s="11"/>
      <c r="IXK6" s="11"/>
      <c r="IXM6" s="6"/>
      <c r="IXP6" s="11"/>
      <c r="IXQ6" s="11"/>
      <c r="IXR6" s="11"/>
      <c r="IXS6" s="11"/>
      <c r="IXT6" s="11"/>
      <c r="IXU6" s="11"/>
      <c r="IXV6" s="11"/>
      <c r="IXW6" s="11"/>
      <c r="IXX6" s="11"/>
      <c r="IXY6" s="11"/>
      <c r="IXZ6" s="11"/>
      <c r="IYA6" s="11"/>
      <c r="IYB6" s="11"/>
      <c r="IYC6" s="11"/>
      <c r="IYD6" s="11"/>
      <c r="IYE6" s="11"/>
      <c r="IYF6" s="11"/>
      <c r="IYG6" s="11"/>
      <c r="IYH6" s="11"/>
      <c r="IYI6" s="11"/>
      <c r="IYJ6" s="11"/>
      <c r="IYK6" s="11"/>
      <c r="IYL6" s="11"/>
      <c r="IYM6" s="11"/>
      <c r="IYN6" s="11"/>
      <c r="IYO6" s="11"/>
      <c r="IYP6" s="11"/>
      <c r="IYQ6" s="11"/>
      <c r="IYR6" s="11"/>
      <c r="IYS6" s="11"/>
      <c r="IYT6" s="11"/>
      <c r="IYU6" s="11"/>
      <c r="IYV6" s="11"/>
      <c r="IYW6" s="11"/>
      <c r="IYX6" s="11"/>
      <c r="IYY6" s="11"/>
      <c r="IZA6" s="6"/>
      <c r="IZD6" s="11"/>
      <c r="IZE6" s="11"/>
      <c r="IZF6" s="11"/>
      <c r="IZG6" s="11"/>
      <c r="IZH6" s="11"/>
      <c r="IZI6" s="11"/>
      <c r="IZJ6" s="11"/>
      <c r="IZK6" s="11"/>
      <c r="IZL6" s="11"/>
      <c r="IZM6" s="11"/>
      <c r="IZN6" s="11"/>
      <c r="IZO6" s="11"/>
      <c r="IZP6" s="11"/>
      <c r="IZQ6" s="11"/>
      <c r="IZR6" s="11"/>
      <c r="IZS6" s="11"/>
      <c r="IZT6" s="11"/>
      <c r="IZU6" s="11"/>
      <c r="IZV6" s="11"/>
      <c r="IZW6" s="11"/>
      <c r="IZX6" s="11"/>
      <c r="IZY6" s="11"/>
      <c r="IZZ6" s="11"/>
      <c r="JAA6" s="11"/>
      <c r="JAB6" s="11"/>
      <c r="JAC6" s="11"/>
      <c r="JAD6" s="11"/>
      <c r="JAE6" s="11"/>
      <c r="JAF6" s="11"/>
      <c r="JAG6" s="11"/>
      <c r="JAH6" s="11"/>
      <c r="JAI6" s="11"/>
      <c r="JAJ6" s="11"/>
      <c r="JAK6" s="11"/>
      <c r="JAL6" s="11"/>
      <c r="JAM6" s="11"/>
      <c r="JAO6" s="6"/>
      <c r="JAR6" s="11"/>
      <c r="JAS6" s="11"/>
      <c r="JAT6" s="11"/>
      <c r="JAU6" s="11"/>
      <c r="JAV6" s="11"/>
      <c r="JAW6" s="11"/>
      <c r="JAX6" s="11"/>
      <c r="JAY6" s="11"/>
      <c r="JAZ6" s="11"/>
      <c r="JBA6" s="11"/>
      <c r="JBB6" s="11"/>
      <c r="JBC6" s="11"/>
      <c r="JBD6" s="11"/>
      <c r="JBE6" s="11"/>
      <c r="JBF6" s="11"/>
      <c r="JBG6" s="11"/>
      <c r="JBH6" s="11"/>
      <c r="JBI6" s="11"/>
      <c r="JBJ6" s="11"/>
      <c r="JBK6" s="11"/>
      <c r="JBL6" s="11"/>
      <c r="JBM6" s="11"/>
      <c r="JBN6" s="11"/>
      <c r="JBO6" s="11"/>
      <c r="JBP6" s="11"/>
      <c r="JBQ6" s="11"/>
      <c r="JBR6" s="11"/>
      <c r="JBS6" s="11"/>
      <c r="JBT6" s="11"/>
      <c r="JBU6" s="11"/>
      <c r="JBV6" s="11"/>
      <c r="JBW6" s="11"/>
      <c r="JBX6" s="11"/>
      <c r="JBY6" s="11"/>
      <c r="JBZ6" s="11"/>
      <c r="JCA6" s="11"/>
      <c r="JCC6" s="6"/>
      <c r="JCF6" s="11"/>
      <c r="JCG6" s="11"/>
      <c r="JCH6" s="11"/>
      <c r="JCI6" s="11"/>
      <c r="JCJ6" s="11"/>
      <c r="JCK6" s="11"/>
      <c r="JCL6" s="11"/>
      <c r="JCM6" s="11"/>
      <c r="JCN6" s="11"/>
      <c r="JCO6" s="11"/>
      <c r="JCP6" s="11"/>
      <c r="JCQ6" s="11"/>
      <c r="JCR6" s="11"/>
      <c r="JCS6" s="11"/>
      <c r="JCT6" s="11"/>
      <c r="JCU6" s="11"/>
      <c r="JCV6" s="11"/>
      <c r="JCW6" s="11"/>
      <c r="JCX6" s="11"/>
      <c r="JCY6" s="11"/>
      <c r="JCZ6" s="11"/>
      <c r="JDA6" s="11"/>
      <c r="JDB6" s="11"/>
      <c r="JDC6" s="11"/>
      <c r="JDD6" s="11"/>
      <c r="JDE6" s="11"/>
      <c r="JDF6" s="11"/>
      <c r="JDG6" s="11"/>
      <c r="JDH6" s="11"/>
      <c r="JDI6" s="11"/>
      <c r="JDJ6" s="11"/>
      <c r="JDK6" s="11"/>
      <c r="JDL6" s="11"/>
      <c r="JDM6" s="11"/>
      <c r="JDN6" s="11"/>
      <c r="JDO6" s="11"/>
      <c r="JDQ6" s="6"/>
      <c r="JDT6" s="11"/>
      <c r="JDU6" s="11"/>
      <c r="JDV6" s="11"/>
      <c r="JDW6" s="11"/>
      <c r="JDX6" s="11"/>
      <c r="JDY6" s="11"/>
      <c r="JDZ6" s="11"/>
      <c r="JEA6" s="11"/>
      <c r="JEB6" s="11"/>
      <c r="JEC6" s="11"/>
      <c r="JED6" s="11"/>
      <c r="JEE6" s="11"/>
      <c r="JEF6" s="11"/>
      <c r="JEG6" s="11"/>
      <c r="JEH6" s="11"/>
      <c r="JEI6" s="11"/>
      <c r="JEJ6" s="11"/>
      <c r="JEK6" s="11"/>
      <c r="JEL6" s="11"/>
      <c r="JEM6" s="11"/>
      <c r="JEN6" s="11"/>
      <c r="JEO6" s="11"/>
      <c r="JEP6" s="11"/>
      <c r="JEQ6" s="11"/>
      <c r="JER6" s="11"/>
      <c r="JES6" s="11"/>
      <c r="JET6" s="11"/>
      <c r="JEU6" s="11"/>
      <c r="JEV6" s="11"/>
      <c r="JEW6" s="11"/>
      <c r="JEX6" s="11"/>
      <c r="JEY6" s="11"/>
      <c r="JEZ6" s="11"/>
      <c r="JFA6" s="11"/>
      <c r="JFB6" s="11"/>
      <c r="JFC6" s="11"/>
      <c r="JFE6" s="6"/>
      <c r="JFH6" s="11"/>
      <c r="JFI6" s="11"/>
      <c r="JFJ6" s="11"/>
      <c r="JFK6" s="11"/>
      <c r="JFL6" s="11"/>
      <c r="JFM6" s="11"/>
      <c r="JFN6" s="11"/>
      <c r="JFO6" s="11"/>
      <c r="JFP6" s="11"/>
      <c r="JFQ6" s="11"/>
      <c r="JFR6" s="11"/>
      <c r="JFS6" s="11"/>
      <c r="JFT6" s="11"/>
      <c r="JFU6" s="11"/>
      <c r="JFV6" s="11"/>
      <c r="JFW6" s="11"/>
      <c r="JFX6" s="11"/>
      <c r="JFY6" s="11"/>
      <c r="JFZ6" s="11"/>
      <c r="JGA6" s="11"/>
      <c r="JGB6" s="11"/>
      <c r="JGC6" s="11"/>
      <c r="JGD6" s="11"/>
      <c r="JGE6" s="11"/>
      <c r="JGF6" s="11"/>
      <c r="JGG6" s="11"/>
      <c r="JGH6" s="11"/>
      <c r="JGI6" s="11"/>
      <c r="JGJ6" s="11"/>
      <c r="JGK6" s="11"/>
      <c r="JGL6" s="11"/>
      <c r="JGM6" s="11"/>
      <c r="JGN6" s="11"/>
      <c r="JGO6" s="11"/>
      <c r="JGP6" s="11"/>
      <c r="JGQ6" s="11"/>
      <c r="JGS6" s="6"/>
      <c r="JGV6" s="11"/>
      <c r="JGW6" s="11"/>
      <c r="JGX6" s="11"/>
      <c r="JGY6" s="11"/>
      <c r="JGZ6" s="11"/>
      <c r="JHA6" s="11"/>
      <c r="JHB6" s="11"/>
      <c r="JHC6" s="11"/>
      <c r="JHD6" s="11"/>
      <c r="JHE6" s="11"/>
      <c r="JHF6" s="11"/>
      <c r="JHG6" s="11"/>
      <c r="JHH6" s="11"/>
      <c r="JHI6" s="11"/>
      <c r="JHJ6" s="11"/>
      <c r="JHK6" s="11"/>
      <c r="JHL6" s="11"/>
      <c r="JHM6" s="11"/>
      <c r="JHN6" s="11"/>
      <c r="JHO6" s="11"/>
      <c r="JHP6" s="11"/>
      <c r="JHQ6" s="11"/>
      <c r="JHR6" s="11"/>
      <c r="JHS6" s="11"/>
      <c r="JHT6" s="11"/>
      <c r="JHU6" s="11"/>
      <c r="JHV6" s="11"/>
      <c r="JHW6" s="11"/>
      <c r="JHX6" s="11"/>
      <c r="JHY6" s="11"/>
      <c r="JHZ6" s="11"/>
      <c r="JIA6" s="11"/>
      <c r="JIB6" s="11"/>
      <c r="JIC6" s="11"/>
      <c r="JID6" s="11"/>
      <c r="JIE6" s="11"/>
      <c r="JIG6" s="6"/>
      <c r="JIJ6" s="11"/>
      <c r="JIK6" s="11"/>
      <c r="JIL6" s="11"/>
      <c r="JIM6" s="11"/>
      <c r="JIN6" s="11"/>
      <c r="JIO6" s="11"/>
      <c r="JIP6" s="11"/>
      <c r="JIQ6" s="11"/>
      <c r="JIR6" s="11"/>
      <c r="JIS6" s="11"/>
      <c r="JIT6" s="11"/>
      <c r="JIU6" s="11"/>
      <c r="JIV6" s="11"/>
      <c r="JIW6" s="11"/>
      <c r="JIX6" s="11"/>
      <c r="JIY6" s="11"/>
      <c r="JIZ6" s="11"/>
      <c r="JJA6" s="11"/>
      <c r="JJB6" s="11"/>
      <c r="JJC6" s="11"/>
      <c r="JJD6" s="11"/>
      <c r="JJE6" s="11"/>
      <c r="JJF6" s="11"/>
      <c r="JJG6" s="11"/>
      <c r="JJH6" s="11"/>
      <c r="JJI6" s="11"/>
      <c r="JJJ6" s="11"/>
      <c r="JJK6" s="11"/>
      <c r="JJL6" s="11"/>
      <c r="JJM6" s="11"/>
      <c r="JJN6" s="11"/>
      <c r="JJO6" s="11"/>
      <c r="JJP6" s="11"/>
      <c r="JJQ6" s="11"/>
      <c r="JJR6" s="11"/>
      <c r="JJS6" s="11"/>
      <c r="JJU6" s="6"/>
      <c r="JJX6" s="11"/>
      <c r="JJY6" s="11"/>
      <c r="JJZ6" s="11"/>
      <c r="JKA6" s="11"/>
      <c r="JKB6" s="11"/>
      <c r="JKC6" s="11"/>
      <c r="JKD6" s="11"/>
      <c r="JKE6" s="11"/>
      <c r="JKF6" s="11"/>
      <c r="JKG6" s="11"/>
      <c r="JKH6" s="11"/>
      <c r="JKI6" s="11"/>
      <c r="JKJ6" s="11"/>
      <c r="JKK6" s="11"/>
      <c r="JKL6" s="11"/>
      <c r="JKM6" s="11"/>
      <c r="JKN6" s="11"/>
      <c r="JKO6" s="11"/>
      <c r="JKP6" s="11"/>
      <c r="JKQ6" s="11"/>
      <c r="JKR6" s="11"/>
      <c r="JKS6" s="11"/>
      <c r="JKT6" s="11"/>
      <c r="JKU6" s="11"/>
      <c r="JKV6" s="11"/>
      <c r="JKW6" s="11"/>
      <c r="JKX6" s="11"/>
      <c r="JKY6" s="11"/>
      <c r="JKZ6" s="11"/>
      <c r="JLA6" s="11"/>
      <c r="JLB6" s="11"/>
      <c r="JLC6" s="11"/>
      <c r="JLD6" s="11"/>
      <c r="JLE6" s="11"/>
      <c r="JLF6" s="11"/>
      <c r="JLG6" s="11"/>
      <c r="JLI6" s="6"/>
      <c r="JLL6" s="11"/>
      <c r="JLM6" s="11"/>
      <c r="JLN6" s="11"/>
      <c r="JLO6" s="11"/>
      <c r="JLP6" s="11"/>
      <c r="JLQ6" s="11"/>
      <c r="JLR6" s="11"/>
      <c r="JLS6" s="11"/>
      <c r="JLT6" s="11"/>
      <c r="JLU6" s="11"/>
      <c r="JLV6" s="11"/>
      <c r="JLW6" s="11"/>
      <c r="JLX6" s="11"/>
      <c r="JLY6" s="11"/>
      <c r="JLZ6" s="11"/>
      <c r="JMA6" s="11"/>
      <c r="JMB6" s="11"/>
      <c r="JMC6" s="11"/>
      <c r="JMD6" s="11"/>
      <c r="JME6" s="11"/>
      <c r="JMF6" s="11"/>
      <c r="JMG6" s="11"/>
      <c r="JMH6" s="11"/>
      <c r="JMI6" s="11"/>
      <c r="JMJ6" s="11"/>
      <c r="JMK6" s="11"/>
      <c r="JML6" s="11"/>
      <c r="JMM6" s="11"/>
      <c r="JMN6" s="11"/>
      <c r="JMO6" s="11"/>
      <c r="JMP6" s="11"/>
      <c r="JMQ6" s="11"/>
      <c r="JMR6" s="11"/>
      <c r="JMS6" s="11"/>
      <c r="JMT6" s="11"/>
      <c r="JMU6" s="11"/>
      <c r="JMW6" s="6"/>
      <c r="JMZ6" s="11"/>
      <c r="JNA6" s="11"/>
      <c r="JNB6" s="11"/>
      <c r="JNC6" s="11"/>
      <c r="JND6" s="11"/>
      <c r="JNE6" s="11"/>
      <c r="JNF6" s="11"/>
      <c r="JNG6" s="11"/>
      <c r="JNH6" s="11"/>
      <c r="JNI6" s="11"/>
      <c r="JNJ6" s="11"/>
      <c r="JNK6" s="11"/>
      <c r="JNL6" s="11"/>
      <c r="JNM6" s="11"/>
      <c r="JNN6" s="11"/>
      <c r="JNO6" s="11"/>
      <c r="JNP6" s="11"/>
      <c r="JNQ6" s="11"/>
      <c r="JNR6" s="11"/>
      <c r="JNS6" s="11"/>
      <c r="JNT6" s="11"/>
      <c r="JNU6" s="11"/>
      <c r="JNV6" s="11"/>
      <c r="JNW6" s="11"/>
      <c r="JNX6" s="11"/>
      <c r="JNY6" s="11"/>
      <c r="JNZ6" s="11"/>
      <c r="JOA6" s="11"/>
      <c r="JOB6" s="11"/>
      <c r="JOC6" s="11"/>
      <c r="JOD6" s="11"/>
      <c r="JOE6" s="11"/>
      <c r="JOF6" s="11"/>
      <c r="JOG6" s="11"/>
      <c r="JOH6" s="11"/>
      <c r="JOI6" s="11"/>
      <c r="JOK6" s="6"/>
      <c r="JON6" s="11"/>
      <c r="JOO6" s="11"/>
      <c r="JOP6" s="11"/>
      <c r="JOQ6" s="11"/>
      <c r="JOR6" s="11"/>
      <c r="JOS6" s="11"/>
      <c r="JOT6" s="11"/>
      <c r="JOU6" s="11"/>
      <c r="JOV6" s="11"/>
      <c r="JOW6" s="11"/>
      <c r="JOX6" s="11"/>
      <c r="JOY6" s="11"/>
      <c r="JOZ6" s="11"/>
      <c r="JPA6" s="11"/>
      <c r="JPB6" s="11"/>
      <c r="JPC6" s="11"/>
      <c r="JPD6" s="11"/>
      <c r="JPE6" s="11"/>
      <c r="JPF6" s="11"/>
      <c r="JPG6" s="11"/>
      <c r="JPH6" s="11"/>
      <c r="JPI6" s="11"/>
      <c r="JPJ6" s="11"/>
      <c r="JPK6" s="11"/>
      <c r="JPL6" s="11"/>
      <c r="JPM6" s="11"/>
      <c r="JPN6" s="11"/>
      <c r="JPO6" s="11"/>
      <c r="JPP6" s="11"/>
      <c r="JPQ6" s="11"/>
      <c r="JPR6" s="11"/>
      <c r="JPS6" s="11"/>
      <c r="JPT6" s="11"/>
      <c r="JPU6" s="11"/>
      <c r="JPV6" s="11"/>
      <c r="JPW6" s="11"/>
      <c r="JPY6" s="6"/>
      <c r="JQB6" s="11"/>
      <c r="JQC6" s="11"/>
      <c r="JQD6" s="11"/>
      <c r="JQE6" s="11"/>
      <c r="JQF6" s="11"/>
      <c r="JQG6" s="11"/>
      <c r="JQH6" s="11"/>
      <c r="JQI6" s="11"/>
      <c r="JQJ6" s="11"/>
      <c r="JQK6" s="11"/>
      <c r="JQL6" s="11"/>
      <c r="JQM6" s="11"/>
      <c r="JQN6" s="11"/>
      <c r="JQO6" s="11"/>
      <c r="JQP6" s="11"/>
      <c r="JQQ6" s="11"/>
      <c r="JQR6" s="11"/>
      <c r="JQS6" s="11"/>
      <c r="JQT6" s="11"/>
      <c r="JQU6" s="11"/>
      <c r="JQV6" s="11"/>
      <c r="JQW6" s="11"/>
      <c r="JQX6" s="11"/>
      <c r="JQY6" s="11"/>
      <c r="JQZ6" s="11"/>
      <c r="JRA6" s="11"/>
      <c r="JRB6" s="11"/>
      <c r="JRC6" s="11"/>
      <c r="JRD6" s="11"/>
      <c r="JRE6" s="11"/>
      <c r="JRF6" s="11"/>
      <c r="JRG6" s="11"/>
      <c r="JRH6" s="11"/>
      <c r="JRI6" s="11"/>
      <c r="JRJ6" s="11"/>
      <c r="JRK6" s="11"/>
      <c r="JRM6" s="6"/>
      <c r="JRP6" s="11"/>
      <c r="JRQ6" s="11"/>
      <c r="JRR6" s="11"/>
      <c r="JRS6" s="11"/>
      <c r="JRT6" s="11"/>
      <c r="JRU6" s="11"/>
      <c r="JRV6" s="11"/>
      <c r="JRW6" s="11"/>
      <c r="JRX6" s="11"/>
      <c r="JRY6" s="11"/>
      <c r="JRZ6" s="11"/>
      <c r="JSA6" s="11"/>
      <c r="JSB6" s="11"/>
      <c r="JSC6" s="11"/>
      <c r="JSD6" s="11"/>
      <c r="JSE6" s="11"/>
      <c r="JSF6" s="11"/>
      <c r="JSG6" s="11"/>
      <c r="JSH6" s="11"/>
      <c r="JSI6" s="11"/>
      <c r="JSJ6" s="11"/>
      <c r="JSK6" s="11"/>
      <c r="JSL6" s="11"/>
      <c r="JSM6" s="11"/>
      <c r="JSN6" s="11"/>
      <c r="JSO6" s="11"/>
      <c r="JSP6" s="11"/>
      <c r="JSQ6" s="11"/>
      <c r="JSR6" s="11"/>
      <c r="JSS6" s="11"/>
      <c r="JST6" s="11"/>
      <c r="JSU6" s="11"/>
      <c r="JSV6" s="11"/>
      <c r="JSW6" s="11"/>
      <c r="JSX6" s="11"/>
      <c r="JSY6" s="11"/>
      <c r="JTA6" s="6"/>
      <c r="JTD6" s="11"/>
      <c r="JTE6" s="11"/>
      <c r="JTF6" s="11"/>
      <c r="JTG6" s="11"/>
      <c r="JTH6" s="11"/>
      <c r="JTI6" s="11"/>
      <c r="JTJ6" s="11"/>
      <c r="JTK6" s="11"/>
      <c r="JTL6" s="11"/>
      <c r="JTM6" s="11"/>
      <c r="JTN6" s="11"/>
      <c r="JTO6" s="11"/>
      <c r="JTP6" s="11"/>
      <c r="JTQ6" s="11"/>
      <c r="JTR6" s="11"/>
      <c r="JTS6" s="11"/>
      <c r="JTT6" s="11"/>
      <c r="JTU6" s="11"/>
      <c r="JTV6" s="11"/>
      <c r="JTW6" s="11"/>
      <c r="JTX6" s="11"/>
      <c r="JTY6" s="11"/>
      <c r="JTZ6" s="11"/>
      <c r="JUA6" s="11"/>
      <c r="JUB6" s="11"/>
      <c r="JUC6" s="11"/>
      <c r="JUD6" s="11"/>
      <c r="JUE6" s="11"/>
      <c r="JUF6" s="11"/>
      <c r="JUG6" s="11"/>
      <c r="JUH6" s="11"/>
      <c r="JUI6" s="11"/>
      <c r="JUJ6" s="11"/>
      <c r="JUK6" s="11"/>
      <c r="JUL6" s="11"/>
      <c r="JUM6" s="11"/>
      <c r="JUO6" s="6"/>
      <c r="JUR6" s="11"/>
      <c r="JUS6" s="11"/>
      <c r="JUT6" s="11"/>
      <c r="JUU6" s="11"/>
      <c r="JUV6" s="11"/>
      <c r="JUW6" s="11"/>
      <c r="JUX6" s="11"/>
      <c r="JUY6" s="11"/>
      <c r="JUZ6" s="11"/>
      <c r="JVA6" s="11"/>
      <c r="JVB6" s="11"/>
      <c r="JVC6" s="11"/>
      <c r="JVD6" s="11"/>
      <c r="JVE6" s="11"/>
      <c r="JVF6" s="11"/>
      <c r="JVG6" s="11"/>
      <c r="JVH6" s="11"/>
      <c r="JVI6" s="11"/>
      <c r="JVJ6" s="11"/>
      <c r="JVK6" s="11"/>
      <c r="JVL6" s="11"/>
      <c r="JVM6" s="11"/>
      <c r="JVN6" s="11"/>
      <c r="JVO6" s="11"/>
      <c r="JVP6" s="11"/>
      <c r="JVQ6" s="11"/>
      <c r="JVR6" s="11"/>
      <c r="JVS6" s="11"/>
      <c r="JVT6" s="11"/>
      <c r="JVU6" s="11"/>
      <c r="JVV6" s="11"/>
      <c r="JVW6" s="11"/>
      <c r="JVX6" s="11"/>
      <c r="JVY6" s="11"/>
      <c r="JVZ6" s="11"/>
      <c r="JWA6" s="11"/>
      <c r="JWC6" s="6"/>
      <c r="JWF6" s="11"/>
      <c r="JWG6" s="11"/>
      <c r="JWH6" s="11"/>
      <c r="JWI6" s="11"/>
      <c r="JWJ6" s="11"/>
      <c r="JWK6" s="11"/>
      <c r="JWL6" s="11"/>
      <c r="JWM6" s="11"/>
      <c r="JWN6" s="11"/>
      <c r="JWO6" s="11"/>
      <c r="JWP6" s="11"/>
      <c r="JWQ6" s="11"/>
      <c r="JWR6" s="11"/>
      <c r="JWS6" s="11"/>
      <c r="JWT6" s="11"/>
      <c r="JWU6" s="11"/>
      <c r="JWV6" s="11"/>
      <c r="JWW6" s="11"/>
      <c r="JWX6" s="11"/>
      <c r="JWY6" s="11"/>
      <c r="JWZ6" s="11"/>
      <c r="JXA6" s="11"/>
      <c r="JXB6" s="11"/>
      <c r="JXC6" s="11"/>
      <c r="JXD6" s="11"/>
      <c r="JXE6" s="11"/>
      <c r="JXF6" s="11"/>
      <c r="JXG6" s="11"/>
      <c r="JXH6" s="11"/>
      <c r="JXI6" s="11"/>
      <c r="JXJ6" s="11"/>
      <c r="JXK6" s="11"/>
      <c r="JXL6" s="11"/>
      <c r="JXM6" s="11"/>
      <c r="JXN6" s="11"/>
      <c r="JXO6" s="11"/>
      <c r="JXQ6" s="6"/>
      <c r="JXT6" s="11"/>
      <c r="JXU6" s="11"/>
      <c r="JXV6" s="11"/>
      <c r="JXW6" s="11"/>
      <c r="JXX6" s="11"/>
      <c r="JXY6" s="11"/>
      <c r="JXZ6" s="11"/>
      <c r="JYA6" s="11"/>
      <c r="JYB6" s="11"/>
      <c r="JYC6" s="11"/>
      <c r="JYD6" s="11"/>
      <c r="JYE6" s="11"/>
      <c r="JYF6" s="11"/>
      <c r="JYG6" s="11"/>
      <c r="JYH6" s="11"/>
      <c r="JYI6" s="11"/>
      <c r="JYJ6" s="11"/>
      <c r="JYK6" s="11"/>
      <c r="JYL6" s="11"/>
      <c r="JYM6" s="11"/>
      <c r="JYN6" s="11"/>
      <c r="JYO6" s="11"/>
      <c r="JYP6" s="11"/>
      <c r="JYQ6" s="11"/>
      <c r="JYR6" s="11"/>
      <c r="JYS6" s="11"/>
      <c r="JYT6" s="11"/>
      <c r="JYU6" s="11"/>
      <c r="JYV6" s="11"/>
      <c r="JYW6" s="11"/>
      <c r="JYX6" s="11"/>
      <c r="JYY6" s="11"/>
      <c r="JYZ6" s="11"/>
      <c r="JZA6" s="11"/>
      <c r="JZB6" s="11"/>
      <c r="JZC6" s="11"/>
      <c r="JZE6" s="6"/>
      <c r="JZH6" s="11"/>
      <c r="JZI6" s="11"/>
      <c r="JZJ6" s="11"/>
      <c r="JZK6" s="11"/>
      <c r="JZL6" s="11"/>
      <c r="JZM6" s="11"/>
      <c r="JZN6" s="11"/>
      <c r="JZO6" s="11"/>
      <c r="JZP6" s="11"/>
      <c r="JZQ6" s="11"/>
      <c r="JZR6" s="11"/>
      <c r="JZS6" s="11"/>
      <c r="JZT6" s="11"/>
      <c r="JZU6" s="11"/>
      <c r="JZV6" s="11"/>
      <c r="JZW6" s="11"/>
      <c r="JZX6" s="11"/>
      <c r="JZY6" s="11"/>
      <c r="JZZ6" s="11"/>
      <c r="KAA6" s="11"/>
      <c r="KAB6" s="11"/>
      <c r="KAC6" s="11"/>
      <c r="KAD6" s="11"/>
      <c r="KAE6" s="11"/>
      <c r="KAF6" s="11"/>
      <c r="KAG6" s="11"/>
      <c r="KAH6" s="11"/>
      <c r="KAI6" s="11"/>
      <c r="KAJ6" s="11"/>
      <c r="KAK6" s="11"/>
      <c r="KAL6" s="11"/>
      <c r="KAM6" s="11"/>
      <c r="KAN6" s="11"/>
      <c r="KAO6" s="11"/>
      <c r="KAP6" s="11"/>
      <c r="KAQ6" s="11"/>
      <c r="KAS6" s="6"/>
      <c r="KAV6" s="11"/>
      <c r="KAW6" s="11"/>
      <c r="KAX6" s="11"/>
      <c r="KAY6" s="11"/>
      <c r="KAZ6" s="11"/>
      <c r="KBA6" s="11"/>
      <c r="KBB6" s="11"/>
      <c r="KBC6" s="11"/>
      <c r="KBD6" s="11"/>
      <c r="KBE6" s="11"/>
      <c r="KBF6" s="11"/>
      <c r="KBG6" s="11"/>
      <c r="KBH6" s="11"/>
      <c r="KBI6" s="11"/>
      <c r="KBJ6" s="11"/>
      <c r="KBK6" s="11"/>
      <c r="KBL6" s="11"/>
      <c r="KBM6" s="11"/>
      <c r="KBN6" s="11"/>
      <c r="KBO6" s="11"/>
      <c r="KBP6" s="11"/>
      <c r="KBQ6" s="11"/>
      <c r="KBR6" s="11"/>
      <c r="KBS6" s="11"/>
      <c r="KBT6" s="11"/>
      <c r="KBU6" s="11"/>
      <c r="KBV6" s="11"/>
      <c r="KBW6" s="11"/>
      <c r="KBX6" s="11"/>
      <c r="KBY6" s="11"/>
      <c r="KBZ6" s="11"/>
      <c r="KCA6" s="11"/>
      <c r="KCB6" s="11"/>
      <c r="KCC6" s="11"/>
      <c r="KCD6" s="11"/>
      <c r="KCE6" s="11"/>
      <c r="KCG6" s="6"/>
      <c r="KCJ6" s="11"/>
      <c r="KCK6" s="11"/>
      <c r="KCL6" s="11"/>
      <c r="KCM6" s="11"/>
      <c r="KCN6" s="11"/>
      <c r="KCO6" s="11"/>
      <c r="KCP6" s="11"/>
      <c r="KCQ6" s="11"/>
      <c r="KCR6" s="11"/>
      <c r="KCS6" s="11"/>
      <c r="KCT6" s="11"/>
      <c r="KCU6" s="11"/>
      <c r="KCV6" s="11"/>
      <c r="KCW6" s="11"/>
      <c r="KCX6" s="11"/>
      <c r="KCY6" s="11"/>
      <c r="KCZ6" s="11"/>
      <c r="KDA6" s="11"/>
      <c r="KDB6" s="11"/>
      <c r="KDC6" s="11"/>
      <c r="KDD6" s="11"/>
      <c r="KDE6" s="11"/>
      <c r="KDF6" s="11"/>
      <c r="KDG6" s="11"/>
      <c r="KDH6" s="11"/>
      <c r="KDI6" s="11"/>
      <c r="KDJ6" s="11"/>
      <c r="KDK6" s="11"/>
      <c r="KDL6" s="11"/>
      <c r="KDM6" s="11"/>
      <c r="KDN6" s="11"/>
      <c r="KDO6" s="11"/>
      <c r="KDP6" s="11"/>
      <c r="KDQ6" s="11"/>
      <c r="KDR6" s="11"/>
      <c r="KDS6" s="11"/>
      <c r="KDU6" s="6"/>
      <c r="KDX6" s="11"/>
      <c r="KDY6" s="11"/>
      <c r="KDZ6" s="11"/>
      <c r="KEA6" s="11"/>
      <c r="KEB6" s="11"/>
      <c r="KEC6" s="11"/>
      <c r="KED6" s="11"/>
      <c r="KEE6" s="11"/>
      <c r="KEF6" s="11"/>
      <c r="KEG6" s="11"/>
      <c r="KEH6" s="11"/>
      <c r="KEI6" s="11"/>
      <c r="KEJ6" s="11"/>
      <c r="KEK6" s="11"/>
      <c r="KEL6" s="11"/>
      <c r="KEM6" s="11"/>
      <c r="KEN6" s="11"/>
      <c r="KEO6" s="11"/>
      <c r="KEP6" s="11"/>
      <c r="KEQ6" s="11"/>
      <c r="KER6" s="11"/>
      <c r="KES6" s="11"/>
      <c r="KET6" s="11"/>
      <c r="KEU6" s="11"/>
      <c r="KEV6" s="11"/>
      <c r="KEW6" s="11"/>
      <c r="KEX6" s="11"/>
      <c r="KEY6" s="11"/>
      <c r="KEZ6" s="11"/>
      <c r="KFA6" s="11"/>
      <c r="KFB6" s="11"/>
      <c r="KFC6" s="11"/>
      <c r="KFD6" s="11"/>
      <c r="KFE6" s="11"/>
      <c r="KFF6" s="11"/>
      <c r="KFG6" s="11"/>
      <c r="KFI6" s="6"/>
      <c r="KFL6" s="11"/>
      <c r="KFM6" s="11"/>
      <c r="KFN6" s="11"/>
      <c r="KFO6" s="11"/>
      <c r="KFP6" s="11"/>
      <c r="KFQ6" s="11"/>
      <c r="KFR6" s="11"/>
      <c r="KFS6" s="11"/>
      <c r="KFT6" s="11"/>
      <c r="KFU6" s="11"/>
      <c r="KFV6" s="11"/>
      <c r="KFW6" s="11"/>
      <c r="KFX6" s="11"/>
      <c r="KFY6" s="11"/>
      <c r="KFZ6" s="11"/>
      <c r="KGA6" s="11"/>
      <c r="KGB6" s="11"/>
      <c r="KGC6" s="11"/>
      <c r="KGD6" s="11"/>
      <c r="KGE6" s="11"/>
      <c r="KGF6" s="11"/>
      <c r="KGG6" s="11"/>
      <c r="KGH6" s="11"/>
      <c r="KGI6" s="11"/>
      <c r="KGJ6" s="11"/>
      <c r="KGK6" s="11"/>
      <c r="KGL6" s="11"/>
      <c r="KGM6" s="11"/>
      <c r="KGN6" s="11"/>
      <c r="KGO6" s="11"/>
      <c r="KGP6" s="11"/>
      <c r="KGQ6" s="11"/>
      <c r="KGR6" s="11"/>
      <c r="KGS6" s="11"/>
      <c r="KGT6" s="11"/>
      <c r="KGU6" s="11"/>
      <c r="KGW6" s="6"/>
      <c r="KGZ6" s="11"/>
      <c r="KHA6" s="11"/>
      <c r="KHB6" s="11"/>
      <c r="KHC6" s="11"/>
      <c r="KHD6" s="11"/>
      <c r="KHE6" s="11"/>
      <c r="KHF6" s="11"/>
      <c r="KHG6" s="11"/>
      <c r="KHH6" s="11"/>
      <c r="KHI6" s="11"/>
      <c r="KHJ6" s="11"/>
      <c r="KHK6" s="11"/>
      <c r="KHL6" s="11"/>
      <c r="KHM6" s="11"/>
      <c r="KHN6" s="11"/>
      <c r="KHO6" s="11"/>
      <c r="KHP6" s="11"/>
      <c r="KHQ6" s="11"/>
      <c r="KHR6" s="11"/>
      <c r="KHS6" s="11"/>
      <c r="KHT6" s="11"/>
      <c r="KHU6" s="11"/>
      <c r="KHV6" s="11"/>
      <c r="KHW6" s="11"/>
      <c r="KHX6" s="11"/>
      <c r="KHY6" s="11"/>
      <c r="KHZ6" s="11"/>
      <c r="KIA6" s="11"/>
      <c r="KIB6" s="11"/>
      <c r="KIC6" s="11"/>
      <c r="KID6" s="11"/>
      <c r="KIE6" s="11"/>
      <c r="KIF6" s="11"/>
      <c r="KIG6" s="11"/>
      <c r="KIH6" s="11"/>
      <c r="KII6" s="11"/>
      <c r="KIK6" s="6"/>
      <c r="KIN6" s="11"/>
      <c r="KIO6" s="11"/>
      <c r="KIP6" s="11"/>
      <c r="KIQ6" s="11"/>
      <c r="KIR6" s="11"/>
      <c r="KIS6" s="11"/>
      <c r="KIT6" s="11"/>
      <c r="KIU6" s="11"/>
      <c r="KIV6" s="11"/>
      <c r="KIW6" s="11"/>
      <c r="KIX6" s="11"/>
      <c r="KIY6" s="11"/>
      <c r="KIZ6" s="11"/>
      <c r="KJA6" s="11"/>
      <c r="KJB6" s="11"/>
      <c r="KJC6" s="11"/>
      <c r="KJD6" s="11"/>
      <c r="KJE6" s="11"/>
      <c r="KJF6" s="11"/>
      <c r="KJG6" s="11"/>
      <c r="KJH6" s="11"/>
      <c r="KJI6" s="11"/>
      <c r="KJJ6" s="11"/>
      <c r="KJK6" s="11"/>
      <c r="KJL6" s="11"/>
      <c r="KJM6" s="11"/>
      <c r="KJN6" s="11"/>
      <c r="KJO6" s="11"/>
      <c r="KJP6" s="11"/>
      <c r="KJQ6" s="11"/>
      <c r="KJR6" s="11"/>
      <c r="KJS6" s="11"/>
      <c r="KJT6" s="11"/>
      <c r="KJU6" s="11"/>
      <c r="KJV6" s="11"/>
      <c r="KJW6" s="11"/>
      <c r="KJY6" s="6"/>
      <c r="KKB6" s="11"/>
      <c r="KKC6" s="11"/>
      <c r="KKD6" s="11"/>
      <c r="KKE6" s="11"/>
      <c r="KKF6" s="11"/>
      <c r="KKG6" s="11"/>
      <c r="KKH6" s="11"/>
      <c r="KKI6" s="11"/>
      <c r="KKJ6" s="11"/>
      <c r="KKK6" s="11"/>
      <c r="KKL6" s="11"/>
      <c r="KKM6" s="11"/>
      <c r="KKN6" s="11"/>
      <c r="KKO6" s="11"/>
      <c r="KKP6" s="11"/>
      <c r="KKQ6" s="11"/>
      <c r="KKR6" s="11"/>
      <c r="KKS6" s="11"/>
      <c r="KKT6" s="11"/>
      <c r="KKU6" s="11"/>
      <c r="KKV6" s="11"/>
      <c r="KKW6" s="11"/>
      <c r="KKX6" s="11"/>
      <c r="KKY6" s="11"/>
      <c r="KKZ6" s="11"/>
      <c r="KLA6" s="11"/>
      <c r="KLB6" s="11"/>
      <c r="KLC6" s="11"/>
      <c r="KLD6" s="11"/>
      <c r="KLE6" s="11"/>
      <c r="KLF6" s="11"/>
      <c r="KLG6" s="11"/>
      <c r="KLH6" s="11"/>
      <c r="KLI6" s="11"/>
      <c r="KLJ6" s="11"/>
      <c r="KLK6" s="11"/>
      <c r="KLM6" s="6"/>
      <c r="KLP6" s="11"/>
      <c r="KLQ6" s="11"/>
      <c r="KLR6" s="11"/>
      <c r="KLS6" s="11"/>
      <c r="KLT6" s="11"/>
      <c r="KLU6" s="11"/>
      <c r="KLV6" s="11"/>
      <c r="KLW6" s="11"/>
      <c r="KLX6" s="11"/>
      <c r="KLY6" s="11"/>
      <c r="KLZ6" s="11"/>
      <c r="KMA6" s="11"/>
      <c r="KMB6" s="11"/>
      <c r="KMC6" s="11"/>
      <c r="KMD6" s="11"/>
      <c r="KME6" s="11"/>
      <c r="KMF6" s="11"/>
      <c r="KMG6" s="11"/>
      <c r="KMH6" s="11"/>
      <c r="KMI6" s="11"/>
      <c r="KMJ6" s="11"/>
      <c r="KMK6" s="11"/>
      <c r="KML6" s="11"/>
      <c r="KMM6" s="11"/>
      <c r="KMN6" s="11"/>
      <c r="KMO6" s="11"/>
      <c r="KMP6" s="11"/>
      <c r="KMQ6" s="11"/>
      <c r="KMR6" s="11"/>
      <c r="KMS6" s="11"/>
      <c r="KMT6" s="11"/>
      <c r="KMU6" s="11"/>
      <c r="KMV6" s="11"/>
      <c r="KMW6" s="11"/>
      <c r="KMX6" s="11"/>
      <c r="KMY6" s="11"/>
      <c r="KNA6" s="6"/>
      <c r="KND6" s="11"/>
      <c r="KNE6" s="11"/>
      <c r="KNF6" s="11"/>
      <c r="KNG6" s="11"/>
      <c r="KNH6" s="11"/>
      <c r="KNI6" s="11"/>
      <c r="KNJ6" s="11"/>
      <c r="KNK6" s="11"/>
      <c r="KNL6" s="11"/>
      <c r="KNM6" s="11"/>
      <c r="KNN6" s="11"/>
      <c r="KNO6" s="11"/>
      <c r="KNP6" s="11"/>
      <c r="KNQ6" s="11"/>
      <c r="KNR6" s="11"/>
      <c r="KNS6" s="11"/>
      <c r="KNT6" s="11"/>
      <c r="KNU6" s="11"/>
      <c r="KNV6" s="11"/>
      <c r="KNW6" s="11"/>
      <c r="KNX6" s="11"/>
      <c r="KNY6" s="11"/>
      <c r="KNZ6" s="11"/>
      <c r="KOA6" s="11"/>
      <c r="KOB6" s="11"/>
      <c r="KOC6" s="11"/>
      <c r="KOD6" s="11"/>
      <c r="KOE6" s="11"/>
      <c r="KOF6" s="11"/>
      <c r="KOG6" s="11"/>
      <c r="KOH6" s="11"/>
      <c r="KOI6" s="11"/>
      <c r="KOJ6" s="11"/>
      <c r="KOK6" s="11"/>
      <c r="KOL6" s="11"/>
      <c r="KOM6" s="11"/>
      <c r="KOO6" s="6"/>
      <c r="KOR6" s="11"/>
      <c r="KOS6" s="11"/>
      <c r="KOT6" s="11"/>
      <c r="KOU6" s="11"/>
      <c r="KOV6" s="11"/>
      <c r="KOW6" s="11"/>
      <c r="KOX6" s="11"/>
      <c r="KOY6" s="11"/>
      <c r="KOZ6" s="11"/>
      <c r="KPA6" s="11"/>
      <c r="KPB6" s="11"/>
      <c r="KPC6" s="11"/>
      <c r="KPD6" s="11"/>
      <c r="KPE6" s="11"/>
      <c r="KPF6" s="11"/>
      <c r="KPG6" s="11"/>
      <c r="KPH6" s="11"/>
      <c r="KPI6" s="11"/>
      <c r="KPJ6" s="11"/>
      <c r="KPK6" s="11"/>
      <c r="KPL6" s="11"/>
      <c r="KPM6" s="11"/>
      <c r="KPN6" s="11"/>
      <c r="KPO6" s="11"/>
      <c r="KPP6" s="11"/>
      <c r="KPQ6" s="11"/>
      <c r="KPR6" s="11"/>
      <c r="KPS6" s="11"/>
      <c r="KPT6" s="11"/>
      <c r="KPU6" s="11"/>
      <c r="KPV6" s="11"/>
      <c r="KPW6" s="11"/>
      <c r="KPX6" s="11"/>
      <c r="KPY6" s="11"/>
      <c r="KPZ6" s="11"/>
      <c r="KQA6" s="11"/>
      <c r="KQC6" s="6"/>
      <c r="KQF6" s="11"/>
      <c r="KQG6" s="11"/>
      <c r="KQH6" s="11"/>
      <c r="KQI6" s="11"/>
      <c r="KQJ6" s="11"/>
      <c r="KQK6" s="11"/>
      <c r="KQL6" s="11"/>
      <c r="KQM6" s="11"/>
      <c r="KQN6" s="11"/>
      <c r="KQO6" s="11"/>
      <c r="KQP6" s="11"/>
      <c r="KQQ6" s="11"/>
      <c r="KQR6" s="11"/>
      <c r="KQS6" s="11"/>
      <c r="KQT6" s="11"/>
      <c r="KQU6" s="11"/>
      <c r="KQV6" s="11"/>
      <c r="KQW6" s="11"/>
      <c r="KQX6" s="11"/>
      <c r="KQY6" s="11"/>
      <c r="KQZ6" s="11"/>
      <c r="KRA6" s="11"/>
      <c r="KRB6" s="11"/>
      <c r="KRC6" s="11"/>
      <c r="KRD6" s="11"/>
      <c r="KRE6" s="11"/>
      <c r="KRF6" s="11"/>
      <c r="KRG6" s="11"/>
      <c r="KRH6" s="11"/>
      <c r="KRI6" s="11"/>
      <c r="KRJ6" s="11"/>
      <c r="KRK6" s="11"/>
      <c r="KRL6" s="11"/>
      <c r="KRM6" s="11"/>
      <c r="KRN6" s="11"/>
      <c r="KRO6" s="11"/>
      <c r="KRQ6" s="6"/>
      <c r="KRT6" s="11"/>
      <c r="KRU6" s="11"/>
      <c r="KRV6" s="11"/>
      <c r="KRW6" s="11"/>
      <c r="KRX6" s="11"/>
      <c r="KRY6" s="11"/>
      <c r="KRZ6" s="11"/>
      <c r="KSA6" s="11"/>
      <c r="KSB6" s="11"/>
      <c r="KSC6" s="11"/>
      <c r="KSD6" s="11"/>
      <c r="KSE6" s="11"/>
      <c r="KSF6" s="11"/>
      <c r="KSG6" s="11"/>
      <c r="KSH6" s="11"/>
      <c r="KSI6" s="11"/>
      <c r="KSJ6" s="11"/>
      <c r="KSK6" s="11"/>
      <c r="KSL6" s="11"/>
      <c r="KSM6" s="11"/>
      <c r="KSN6" s="11"/>
      <c r="KSO6" s="11"/>
      <c r="KSP6" s="11"/>
      <c r="KSQ6" s="11"/>
      <c r="KSR6" s="11"/>
      <c r="KSS6" s="11"/>
      <c r="KST6" s="11"/>
      <c r="KSU6" s="11"/>
      <c r="KSV6" s="11"/>
      <c r="KSW6" s="11"/>
      <c r="KSX6" s="11"/>
      <c r="KSY6" s="11"/>
      <c r="KSZ6" s="11"/>
      <c r="KTA6" s="11"/>
      <c r="KTB6" s="11"/>
      <c r="KTC6" s="11"/>
      <c r="KTE6" s="6"/>
      <c r="KTH6" s="11"/>
      <c r="KTI6" s="11"/>
      <c r="KTJ6" s="11"/>
      <c r="KTK6" s="11"/>
      <c r="KTL6" s="11"/>
      <c r="KTM6" s="11"/>
      <c r="KTN6" s="11"/>
      <c r="KTO6" s="11"/>
      <c r="KTP6" s="11"/>
      <c r="KTQ6" s="11"/>
      <c r="KTR6" s="11"/>
      <c r="KTS6" s="11"/>
      <c r="KTT6" s="11"/>
      <c r="KTU6" s="11"/>
      <c r="KTV6" s="11"/>
      <c r="KTW6" s="11"/>
      <c r="KTX6" s="11"/>
      <c r="KTY6" s="11"/>
      <c r="KTZ6" s="11"/>
      <c r="KUA6" s="11"/>
      <c r="KUB6" s="11"/>
      <c r="KUC6" s="11"/>
      <c r="KUD6" s="11"/>
      <c r="KUE6" s="11"/>
      <c r="KUF6" s="11"/>
      <c r="KUG6" s="11"/>
      <c r="KUH6" s="11"/>
      <c r="KUI6" s="11"/>
      <c r="KUJ6" s="11"/>
      <c r="KUK6" s="11"/>
      <c r="KUL6" s="11"/>
      <c r="KUM6" s="11"/>
      <c r="KUN6" s="11"/>
      <c r="KUO6" s="11"/>
      <c r="KUP6" s="11"/>
      <c r="KUQ6" s="11"/>
      <c r="KUS6" s="6"/>
      <c r="KUV6" s="11"/>
      <c r="KUW6" s="11"/>
      <c r="KUX6" s="11"/>
      <c r="KUY6" s="11"/>
      <c r="KUZ6" s="11"/>
      <c r="KVA6" s="11"/>
      <c r="KVB6" s="11"/>
      <c r="KVC6" s="11"/>
      <c r="KVD6" s="11"/>
      <c r="KVE6" s="11"/>
      <c r="KVF6" s="11"/>
      <c r="KVG6" s="11"/>
      <c r="KVH6" s="11"/>
      <c r="KVI6" s="11"/>
      <c r="KVJ6" s="11"/>
      <c r="KVK6" s="11"/>
      <c r="KVL6" s="11"/>
      <c r="KVM6" s="11"/>
      <c r="KVN6" s="11"/>
      <c r="KVO6" s="11"/>
      <c r="KVP6" s="11"/>
      <c r="KVQ6" s="11"/>
      <c r="KVR6" s="11"/>
      <c r="KVS6" s="11"/>
      <c r="KVT6" s="11"/>
      <c r="KVU6" s="11"/>
      <c r="KVV6" s="11"/>
      <c r="KVW6" s="11"/>
      <c r="KVX6" s="11"/>
      <c r="KVY6" s="11"/>
      <c r="KVZ6" s="11"/>
      <c r="KWA6" s="11"/>
      <c r="KWB6" s="11"/>
      <c r="KWC6" s="11"/>
      <c r="KWD6" s="11"/>
      <c r="KWE6" s="11"/>
      <c r="KWG6" s="6"/>
      <c r="KWJ6" s="11"/>
      <c r="KWK6" s="11"/>
      <c r="KWL6" s="11"/>
      <c r="KWM6" s="11"/>
      <c r="KWN6" s="11"/>
      <c r="KWO6" s="11"/>
      <c r="KWP6" s="11"/>
      <c r="KWQ6" s="11"/>
      <c r="KWR6" s="11"/>
      <c r="KWS6" s="11"/>
      <c r="KWT6" s="11"/>
      <c r="KWU6" s="11"/>
      <c r="KWV6" s="11"/>
      <c r="KWW6" s="11"/>
      <c r="KWX6" s="11"/>
      <c r="KWY6" s="11"/>
      <c r="KWZ6" s="11"/>
      <c r="KXA6" s="11"/>
      <c r="KXB6" s="11"/>
      <c r="KXC6" s="11"/>
      <c r="KXD6" s="11"/>
      <c r="KXE6" s="11"/>
      <c r="KXF6" s="11"/>
      <c r="KXG6" s="11"/>
      <c r="KXH6" s="11"/>
      <c r="KXI6" s="11"/>
      <c r="KXJ6" s="11"/>
      <c r="KXK6" s="11"/>
      <c r="KXL6" s="11"/>
      <c r="KXM6" s="11"/>
      <c r="KXN6" s="11"/>
      <c r="KXO6" s="11"/>
      <c r="KXP6" s="11"/>
      <c r="KXQ6" s="11"/>
      <c r="KXR6" s="11"/>
      <c r="KXS6" s="11"/>
      <c r="KXU6" s="6"/>
      <c r="KXX6" s="11"/>
      <c r="KXY6" s="11"/>
      <c r="KXZ6" s="11"/>
      <c r="KYA6" s="11"/>
      <c r="KYB6" s="11"/>
      <c r="KYC6" s="11"/>
      <c r="KYD6" s="11"/>
      <c r="KYE6" s="11"/>
      <c r="KYF6" s="11"/>
      <c r="KYG6" s="11"/>
      <c r="KYH6" s="11"/>
      <c r="KYI6" s="11"/>
      <c r="KYJ6" s="11"/>
      <c r="KYK6" s="11"/>
      <c r="KYL6" s="11"/>
      <c r="KYM6" s="11"/>
      <c r="KYN6" s="11"/>
      <c r="KYO6" s="11"/>
      <c r="KYP6" s="11"/>
      <c r="KYQ6" s="11"/>
      <c r="KYR6" s="11"/>
      <c r="KYS6" s="11"/>
      <c r="KYT6" s="11"/>
      <c r="KYU6" s="11"/>
      <c r="KYV6" s="11"/>
      <c r="KYW6" s="11"/>
      <c r="KYX6" s="11"/>
      <c r="KYY6" s="11"/>
      <c r="KYZ6" s="11"/>
      <c r="KZA6" s="11"/>
      <c r="KZB6" s="11"/>
      <c r="KZC6" s="11"/>
      <c r="KZD6" s="11"/>
      <c r="KZE6" s="11"/>
      <c r="KZF6" s="11"/>
      <c r="KZG6" s="11"/>
      <c r="KZI6" s="6"/>
      <c r="KZL6" s="11"/>
      <c r="KZM6" s="11"/>
      <c r="KZN6" s="11"/>
      <c r="KZO6" s="11"/>
      <c r="KZP6" s="11"/>
      <c r="KZQ6" s="11"/>
      <c r="KZR6" s="11"/>
      <c r="KZS6" s="11"/>
      <c r="KZT6" s="11"/>
      <c r="KZU6" s="11"/>
      <c r="KZV6" s="11"/>
      <c r="KZW6" s="11"/>
      <c r="KZX6" s="11"/>
      <c r="KZY6" s="11"/>
      <c r="KZZ6" s="11"/>
      <c r="LAA6" s="11"/>
      <c r="LAB6" s="11"/>
      <c r="LAC6" s="11"/>
      <c r="LAD6" s="11"/>
      <c r="LAE6" s="11"/>
      <c r="LAF6" s="11"/>
      <c r="LAG6" s="11"/>
      <c r="LAH6" s="11"/>
      <c r="LAI6" s="11"/>
      <c r="LAJ6" s="11"/>
      <c r="LAK6" s="11"/>
      <c r="LAL6" s="11"/>
      <c r="LAM6" s="11"/>
      <c r="LAN6" s="11"/>
      <c r="LAO6" s="11"/>
      <c r="LAP6" s="11"/>
      <c r="LAQ6" s="11"/>
      <c r="LAR6" s="11"/>
      <c r="LAS6" s="11"/>
      <c r="LAT6" s="11"/>
      <c r="LAU6" s="11"/>
      <c r="LAW6" s="6"/>
      <c r="LAZ6" s="11"/>
      <c r="LBA6" s="11"/>
      <c r="LBB6" s="11"/>
      <c r="LBC6" s="11"/>
      <c r="LBD6" s="11"/>
      <c r="LBE6" s="11"/>
      <c r="LBF6" s="11"/>
      <c r="LBG6" s="11"/>
      <c r="LBH6" s="11"/>
      <c r="LBI6" s="11"/>
      <c r="LBJ6" s="11"/>
      <c r="LBK6" s="11"/>
      <c r="LBL6" s="11"/>
      <c r="LBM6" s="11"/>
      <c r="LBN6" s="11"/>
      <c r="LBO6" s="11"/>
      <c r="LBP6" s="11"/>
      <c r="LBQ6" s="11"/>
      <c r="LBR6" s="11"/>
      <c r="LBS6" s="11"/>
      <c r="LBT6" s="11"/>
      <c r="LBU6" s="11"/>
      <c r="LBV6" s="11"/>
      <c r="LBW6" s="11"/>
      <c r="LBX6" s="11"/>
      <c r="LBY6" s="11"/>
      <c r="LBZ6" s="11"/>
      <c r="LCA6" s="11"/>
      <c r="LCB6" s="11"/>
      <c r="LCC6" s="11"/>
      <c r="LCD6" s="11"/>
      <c r="LCE6" s="11"/>
      <c r="LCF6" s="11"/>
      <c r="LCG6" s="11"/>
      <c r="LCH6" s="11"/>
      <c r="LCI6" s="11"/>
      <c r="LCK6" s="6"/>
      <c r="LCN6" s="11"/>
      <c r="LCO6" s="11"/>
      <c r="LCP6" s="11"/>
      <c r="LCQ6" s="11"/>
      <c r="LCR6" s="11"/>
      <c r="LCS6" s="11"/>
      <c r="LCT6" s="11"/>
      <c r="LCU6" s="11"/>
      <c r="LCV6" s="11"/>
      <c r="LCW6" s="11"/>
      <c r="LCX6" s="11"/>
      <c r="LCY6" s="11"/>
      <c r="LCZ6" s="11"/>
      <c r="LDA6" s="11"/>
      <c r="LDB6" s="11"/>
      <c r="LDC6" s="11"/>
      <c r="LDD6" s="11"/>
      <c r="LDE6" s="11"/>
      <c r="LDF6" s="11"/>
      <c r="LDG6" s="11"/>
      <c r="LDH6" s="11"/>
      <c r="LDI6" s="11"/>
      <c r="LDJ6" s="11"/>
      <c r="LDK6" s="11"/>
      <c r="LDL6" s="11"/>
      <c r="LDM6" s="11"/>
      <c r="LDN6" s="11"/>
      <c r="LDO6" s="11"/>
      <c r="LDP6" s="11"/>
      <c r="LDQ6" s="11"/>
      <c r="LDR6" s="11"/>
      <c r="LDS6" s="11"/>
      <c r="LDT6" s="11"/>
      <c r="LDU6" s="11"/>
      <c r="LDV6" s="11"/>
      <c r="LDW6" s="11"/>
      <c r="LDY6" s="6"/>
      <c r="LEB6" s="11"/>
      <c r="LEC6" s="11"/>
      <c r="LED6" s="11"/>
      <c r="LEE6" s="11"/>
      <c r="LEF6" s="11"/>
      <c r="LEG6" s="11"/>
      <c r="LEH6" s="11"/>
      <c r="LEI6" s="11"/>
      <c r="LEJ6" s="11"/>
      <c r="LEK6" s="11"/>
      <c r="LEL6" s="11"/>
      <c r="LEM6" s="11"/>
      <c r="LEN6" s="11"/>
      <c r="LEO6" s="11"/>
      <c r="LEP6" s="11"/>
      <c r="LEQ6" s="11"/>
      <c r="LER6" s="11"/>
      <c r="LES6" s="11"/>
      <c r="LET6" s="11"/>
      <c r="LEU6" s="11"/>
      <c r="LEV6" s="11"/>
      <c r="LEW6" s="11"/>
      <c r="LEX6" s="11"/>
      <c r="LEY6" s="11"/>
      <c r="LEZ6" s="11"/>
      <c r="LFA6" s="11"/>
      <c r="LFB6" s="11"/>
      <c r="LFC6" s="11"/>
      <c r="LFD6" s="11"/>
      <c r="LFE6" s="11"/>
      <c r="LFF6" s="11"/>
      <c r="LFG6" s="11"/>
      <c r="LFH6" s="11"/>
      <c r="LFI6" s="11"/>
      <c r="LFJ6" s="11"/>
      <c r="LFK6" s="11"/>
      <c r="LFM6" s="6"/>
      <c r="LFP6" s="11"/>
      <c r="LFQ6" s="11"/>
      <c r="LFR6" s="11"/>
      <c r="LFS6" s="11"/>
      <c r="LFT6" s="11"/>
      <c r="LFU6" s="11"/>
      <c r="LFV6" s="11"/>
      <c r="LFW6" s="11"/>
      <c r="LFX6" s="11"/>
      <c r="LFY6" s="11"/>
      <c r="LFZ6" s="11"/>
      <c r="LGA6" s="11"/>
      <c r="LGB6" s="11"/>
      <c r="LGC6" s="11"/>
      <c r="LGD6" s="11"/>
      <c r="LGE6" s="11"/>
      <c r="LGF6" s="11"/>
      <c r="LGG6" s="11"/>
      <c r="LGH6" s="11"/>
      <c r="LGI6" s="11"/>
      <c r="LGJ6" s="11"/>
      <c r="LGK6" s="11"/>
      <c r="LGL6" s="11"/>
      <c r="LGM6" s="11"/>
      <c r="LGN6" s="11"/>
      <c r="LGO6" s="11"/>
      <c r="LGP6" s="11"/>
      <c r="LGQ6" s="11"/>
      <c r="LGR6" s="11"/>
      <c r="LGS6" s="11"/>
      <c r="LGT6" s="11"/>
      <c r="LGU6" s="11"/>
      <c r="LGV6" s="11"/>
      <c r="LGW6" s="11"/>
      <c r="LGX6" s="11"/>
      <c r="LGY6" s="11"/>
      <c r="LHA6" s="6"/>
      <c r="LHD6" s="11"/>
      <c r="LHE6" s="11"/>
      <c r="LHF6" s="11"/>
      <c r="LHG6" s="11"/>
      <c r="LHH6" s="11"/>
      <c r="LHI6" s="11"/>
      <c r="LHJ6" s="11"/>
      <c r="LHK6" s="11"/>
      <c r="LHL6" s="11"/>
      <c r="LHM6" s="11"/>
      <c r="LHN6" s="11"/>
      <c r="LHO6" s="11"/>
      <c r="LHP6" s="11"/>
      <c r="LHQ6" s="11"/>
      <c r="LHR6" s="11"/>
      <c r="LHS6" s="11"/>
      <c r="LHT6" s="11"/>
      <c r="LHU6" s="11"/>
      <c r="LHV6" s="11"/>
      <c r="LHW6" s="11"/>
      <c r="LHX6" s="11"/>
      <c r="LHY6" s="11"/>
      <c r="LHZ6" s="11"/>
      <c r="LIA6" s="11"/>
      <c r="LIB6" s="11"/>
      <c r="LIC6" s="11"/>
      <c r="LID6" s="11"/>
      <c r="LIE6" s="11"/>
      <c r="LIF6" s="11"/>
      <c r="LIG6" s="11"/>
      <c r="LIH6" s="11"/>
      <c r="LII6" s="11"/>
      <c r="LIJ6" s="11"/>
      <c r="LIK6" s="11"/>
      <c r="LIL6" s="11"/>
      <c r="LIM6" s="11"/>
      <c r="LIO6" s="6"/>
      <c r="LIR6" s="11"/>
      <c r="LIS6" s="11"/>
      <c r="LIT6" s="11"/>
      <c r="LIU6" s="11"/>
      <c r="LIV6" s="11"/>
      <c r="LIW6" s="11"/>
      <c r="LIX6" s="11"/>
      <c r="LIY6" s="11"/>
      <c r="LIZ6" s="11"/>
      <c r="LJA6" s="11"/>
      <c r="LJB6" s="11"/>
      <c r="LJC6" s="11"/>
      <c r="LJD6" s="11"/>
      <c r="LJE6" s="11"/>
      <c r="LJF6" s="11"/>
      <c r="LJG6" s="11"/>
      <c r="LJH6" s="11"/>
      <c r="LJI6" s="11"/>
      <c r="LJJ6" s="11"/>
      <c r="LJK6" s="11"/>
      <c r="LJL6" s="11"/>
      <c r="LJM6" s="11"/>
      <c r="LJN6" s="11"/>
      <c r="LJO6" s="11"/>
      <c r="LJP6" s="11"/>
      <c r="LJQ6" s="11"/>
      <c r="LJR6" s="11"/>
      <c r="LJS6" s="11"/>
      <c r="LJT6" s="11"/>
      <c r="LJU6" s="11"/>
      <c r="LJV6" s="11"/>
      <c r="LJW6" s="11"/>
      <c r="LJX6" s="11"/>
      <c r="LJY6" s="11"/>
      <c r="LJZ6" s="11"/>
      <c r="LKA6" s="11"/>
      <c r="LKC6" s="6"/>
      <c r="LKF6" s="11"/>
      <c r="LKG6" s="11"/>
      <c r="LKH6" s="11"/>
      <c r="LKI6" s="11"/>
      <c r="LKJ6" s="11"/>
      <c r="LKK6" s="11"/>
      <c r="LKL6" s="11"/>
      <c r="LKM6" s="11"/>
      <c r="LKN6" s="11"/>
      <c r="LKO6" s="11"/>
      <c r="LKP6" s="11"/>
      <c r="LKQ6" s="11"/>
      <c r="LKR6" s="11"/>
      <c r="LKS6" s="11"/>
      <c r="LKT6" s="11"/>
      <c r="LKU6" s="11"/>
      <c r="LKV6" s="11"/>
      <c r="LKW6" s="11"/>
      <c r="LKX6" s="11"/>
      <c r="LKY6" s="11"/>
      <c r="LKZ6" s="11"/>
      <c r="LLA6" s="11"/>
      <c r="LLB6" s="11"/>
      <c r="LLC6" s="11"/>
      <c r="LLD6" s="11"/>
      <c r="LLE6" s="11"/>
      <c r="LLF6" s="11"/>
      <c r="LLG6" s="11"/>
      <c r="LLH6" s="11"/>
      <c r="LLI6" s="11"/>
      <c r="LLJ6" s="11"/>
      <c r="LLK6" s="11"/>
      <c r="LLL6" s="11"/>
      <c r="LLM6" s="11"/>
      <c r="LLN6" s="11"/>
      <c r="LLO6" s="11"/>
      <c r="LLQ6" s="6"/>
      <c r="LLT6" s="11"/>
      <c r="LLU6" s="11"/>
      <c r="LLV6" s="11"/>
      <c r="LLW6" s="11"/>
      <c r="LLX6" s="11"/>
      <c r="LLY6" s="11"/>
      <c r="LLZ6" s="11"/>
      <c r="LMA6" s="11"/>
      <c r="LMB6" s="11"/>
      <c r="LMC6" s="11"/>
      <c r="LMD6" s="11"/>
      <c r="LME6" s="11"/>
      <c r="LMF6" s="11"/>
      <c r="LMG6" s="11"/>
      <c r="LMH6" s="11"/>
      <c r="LMI6" s="11"/>
      <c r="LMJ6" s="11"/>
      <c r="LMK6" s="11"/>
      <c r="LML6" s="11"/>
      <c r="LMM6" s="11"/>
      <c r="LMN6" s="11"/>
      <c r="LMO6" s="11"/>
      <c r="LMP6" s="11"/>
      <c r="LMQ6" s="11"/>
      <c r="LMR6" s="11"/>
      <c r="LMS6" s="11"/>
      <c r="LMT6" s="11"/>
      <c r="LMU6" s="11"/>
      <c r="LMV6" s="11"/>
      <c r="LMW6" s="11"/>
      <c r="LMX6" s="11"/>
      <c r="LMY6" s="11"/>
      <c r="LMZ6" s="11"/>
      <c r="LNA6" s="11"/>
      <c r="LNB6" s="11"/>
      <c r="LNC6" s="11"/>
      <c r="LNE6" s="6"/>
      <c r="LNH6" s="11"/>
      <c r="LNI6" s="11"/>
      <c r="LNJ6" s="11"/>
      <c r="LNK6" s="11"/>
      <c r="LNL6" s="11"/>
      <c r="LNM6" s="11"/>
      <c r="LNN6" s="11"/>
      <c r="LNO6" s="11"/>
      <c r="LNP6" s="11"/>
      <c r="LNQ6" s="11"/>
      <c r="LNR6" s="11"/>
      <c r="LNS6" s="11"/>
      <c r="LNT6" s="11"/>
      <c r="LNU6" s="11"/>
      <c r="LNV6" s="11"/>
      <c r="LNW6" s="11"/>
      <c r="LNX6" s="11"/>
      <c r="LNY6" s="11"/>
      <c r="LNZ6" s="11"/>
      <c r="LOA6" s="11"/>
      <c r="LOB6" s="11"/>
      <c r="LOC6" s="11"/>
      <c r="LOD6" s="11"/>
      <c r="LOE6" s="11"/>
      <c r="LOF6" s="11"/>
      <c r="LOG6" s="11"/>
      <c r="LOH6" s="11"/>
      <c r="LOI6" s="11"/>
      <c r="LOJ6" s="11"/>
      <c r="LOK6" s="11"/>
      <c r="LOL6" s="11"/>
      <c r="LOM6" s="11"/>
      <c r="LON6" s="11"/>
      <c r="LOO6" s="11"/>
      <c r="LOP6" s="11"/>
      <c r="LOQ6" s="11"/>
      <c r="LOS6" s="6"/>
      <c r="LOV6" s="11"/>
      <c r="LOW6" s="11"/>
      <c r="LOX6" s="11"/>
      <c r="LOY6" s="11"/>
      <c r="LOZ6" s="11"/>
      <c r="LPA6" s="11"/>
      <c r="LPB6" s="11"/>
      <c r="LPC6" s="11"/>
      <c r="LPD6" s="11"/>
      <c r="LPE6" s="11"/>
      <c r="LPF6" s="11"/>
      <c r="LPG6" s="11"/>
      <c r="LPH6" s="11"/>
      <c r="LPI6" s="11"/>
      <c r="LPJ6" s="11"/>
      <c r="LPK6" s="11"/>
      <c r="LPL6" s="11"/>
      <c r="LPM6" s="11"/>
      <c r="LPN6" s="11"/>
      <c r="LPO6" s="11"/>
      <c r="LPP6" s="11"/>
      <c r="LPQ6" s="11"/>
      <c r="LPR6" s="11"/>
      <c r="LPS6" s="11"/>
      <c r="LPT6" s="11"/>
      <c r="LPU6" s="11"/>
      <c r="LPV6" s="11"/>
      <c r="LPW6" s="11"/>
      <c r="LPX6" s="11"/>
      <c r="LPY6" s="11"/>
      <c r="LPZ6" s="11"/>
      <c r="LQA6" s="11"/>
      <c r="LQB6" s="11"/>
      <c r="LQC6" s="11"/>
      <c r="LQD6" s="11"/>
      <c r="LQE6" s="11"/>
      <c r="LQG6" s="6"/>
      <c r="LQJ6" s="11"/>
      <c r="LQK6" s="11"/>
      <c r="LQL6" s="11"/>
      <c r="LQM6" s="11"/>
      <c r="LQN6" s="11"/>
      <c r="LQO6" s="11"/>
      <c r="LQP6" s="11"/>
      <c r="LQQ6" s="11"/>
      <c r="LQR6" s="11"/>
      <c r="LQS6" s="11"/>
      <c r="LQT6" s="11"/>
      <c r="LQU6" s="11"/>
      <c r="LQV6" s="11"/>
      <c r="LQW6" s="11"/>
      <c r="LQX6" s="11"/>
      <c r="LQY6" s="11"/>
      <c r="LQZ6" s="11"/>
      <c r="LRA6" s="11"/>
      <c r="LRB6" s="11"/>
      <c r="LRC6" s="11"/>
      <c r="LRD6" s="11"/>
      <c r="LRE6" s="11"/>
      <c r="LRF6" s="11"/>
      <c r="LRG6" s="11"/>
      <c r="LRH6" s="11"/>
      <c r="LRI6" s="11"/>
      <c r="LRJ6" s="11"/>
      <c r="LRK6" s="11"/>
      <c r="LRL6" s="11"/>
      <c r="LRM6" s="11"/>
      <c r="LRN6" s="11"/>
      <c r="LRO6" s="11"/>
      <c r="LRP6" s="11"/>
      <c r="LRQ6" s="11"/>
      <c r="LRR6" s="11"/>
      <c r="LRS6" s="11"/>
      <c r="LRU6" s="6"/>
      <c r="LRX6" s="11"/>
      <c r="LRY6" s="11"/>
      <c r="LRZ6" s="11"/>
      <c r="LSA6" s="11"/>
      <c r="LSB6" s="11"/>
      <c r="LSC6" s="11"/>
      <c r="LSD6" s="11"/>
      <c r="LSE6" s="11"/>
      <c r="LSF6" s="11"/>
      <c r="LSG6" s="11"/>
      <c r="LSH6" s="11"/>
      <c r="LSI6" s="11"/>
      <c r="LSJ6" s="11"/>
      <c r="LSK6" s="11"/>
      <c r="LSL6" s="11"/>
      <c r="LSM6" s="11"/>
      <c r="LSN6" s="11"/>
      <c r="LSO6" s="11"/>
      <c r="LSP6" s="11"/>
      <c r="LSQ6" s="11"/>
      <c r="LSR6" s="11"/>
      <c r="LSS6" s="11"/>
      <c r="LST6" s="11"/>
      <c r="LSU6" s="11"/>
      <c r="LSV6" s="11"/>
      <c r="LSW6" s="11"/>
      <c r="LSX6" s="11"/>
      <c r="LSY6" s="11"/>
      <c r="LSZ6" s="11"/>
      <c r="LTA6" s="11"/>
      <c r="LTB6" s="11"/>
      <c r="LTC6" s="11"/>
      <c r="LTD6" s="11"/>
      <c r="LTE6" s="11"/>
      <c r="LTF6" s="11"/>
      <c r="LTG6" s="11"/>
      <c r="LTI6" s="6"/>
      <c r="LTL6" s="11"/>
      <c r="LTM6" s="11"/>
      <c r="LTN6" s="11"/>
      <c r="LTO6" s="11"/>
      <c r="LTP6" s="11"/>
      <c r="LTQ6" s="11"/>
      <c r="LTR6" s="11"/>
      <c r="LTS6" s="11"/>
      <c r="LTT6" s="11"/>
      <c r="LTU6" s="11"/>
      <c r="LTV6" s="11"/>
      <c r="LTW6" s="11"/>
      <c r="LTX6" s="11"/>
      <c r="LTY6" s="11"/>
      <c r="LTZ6" s="11"/>
      <c r="LUA6" s="11"/>
      <c r="LUB6" s="11"/>
      <c r="LUC6" s="11"/>
      <c r="LUD6" s="11"/>
      <c r="LUE6" s="11"/>
      <c r="LUF6" s="11"/>
      <c r="LUG6" s="11"/>
      <c r="LUH6" s="11"/>
      <c r="LUI6" s="11"/>
      <c r="LUJ6" s="11"/>
      <c r="LUK6" s="11"/>
      <c r="LUL6" s="11"/>
      <c r="LUM6" s="11"/>
      <c r="LUN6" s="11"/>
      <c r="LUO6" s="11"/>
      <c r="LUP6" s="11"/>
      <c r="LUQ6" s="11"/>
      <c r="LUR6" s="11"/>
      <c r="LUS6" s="11"/>
      <c r="LUT6" s="11"/>
      <c r="LUU6" s="11"/>
      <c r="LUW6" s="6"/>
      <c r="LUZ6" s="11"/>
      <c r="LVA6" s="11"/>
      <c r="LVB6" s="11"/>
      <c r="LVC6" s="11"/>
      <c r="LVD6" s="11"/>
      <c r="LVE6" s="11"/>
      <c r="LVF6" s="11"/>
      <c r="LVG6" s="11"/>
      <c r="LVH6" s="11"/>
      <c r="LVI6" s="11"/>
      <c r="LVJ6" s="11"/>
      <c r="LVK6" s="11"/>
      <c r="LVL6" s="11"/>
      <c r="LVM6" s="11"/>
      <c r="LVN6" s="11"/>
      <c r="LVO6" s="11"/>
      <c r="LVP6" s="11"/>
      <c r="LVQ6" s="11"/>
      <c r="LVR6" s="11"/>
      <c r="LVS6" s="11"/>
      <c r="LVT6" s="11"/>
      <c r="LVU6" s="11"/>
      <c r="LVV6" s="11"/>
      <c r="LVW6" s="11"/>
      <c r="LVX6" s="11"/>
      <c r="LVY6" s="11"/>
      <c r="LVZ6" s="11"/>
      <c r="LWA6" s="11"/>
      <c r="LWB6" s="11"/>
      <c r="LWC6" s="11"/>
      <c r="LWD6" s="11"/>
      <c r="LWE6" s="11"/>
      <c r="LWF6" s="11"/>
      <c r="LWG6" s="11"/>
      <c r="LWH6" s="11"/>
      <c r="LWI6" s="11"/>
      <c r="LWK6" s="6"/>
      <c r="LWN6" s="11"/>
      <c r="LWO6" s="11"/>
      <c r="LWP6" s="11"/>
      <c r="LWQ6" s="11"/>
      <c r="LWR6" s="11"/>
      <c r="LWS6" s="11"/>
      <c r="LWT6" s="11"/>
      <c r="LWU6" s="11"/>
      <c r="LWV6" s="11"/>
      <c r="LWW6" s="11"/>
      <c r="LWX6" s="11"/>
      <c r="LWY6" s="11"/>
      <c r="LWZ6" s="11"/>
      <c r="LXA6" s="11"/>
      <c r="LXB6" s="11"/>
      <c r="LXC6" s="11"/>
      <c r="LXD6" s="11"/>
      <c r="LXE6" s="11"/>
      <c r="LXF6" s="11"/>
      <c r="LXG6" s="11"/>
      <c r="LXH6" s="11"/>
      <c r="LXI6" s="11"/>
      <c r="LXJ6" s="11"/>
      <c r="LXK6" s="11"/>
      <c r="LXL6" s="11"/>
      <c r="LXM6" s="11"/>
      <c r="LXN6" s="11"/>
      <c r="LXO6" s="11"/>
      <c r="LXP6" s="11"/>
      <c r="LXQ6" s="11"/>
      <c r="LXR6" s="11"/>
      <c r="LXS6" s="11"/>
      <c r="LXT6" s="11"/>
      <c r="LXU6" s="11"/>
      <c r="LXV6" s="11"/>
      <c r="LXW6" s="11"/>
      <c r="LXY6" s="6"/>
      <c r="LYB6" s="11"/>
      <c r="LYC6" s="11"/>
      <c r="LYD6" s="11"/>
      <c r="LYE6" s="11"/>
      <c r="LYF6" s="11"/>
      <c r="LYG6" s="11"/>
      <c r="LYH6" s="11"/>
      <c r="LYI6" s="11"/>
      <c r="LYJ6" s="11"/>
      <c r="LYK6" s="11"/>
      <c r="LYL6" s="11"/>
      <c r="LYM6" s="11"/>
      <c r="LYN6" s="11"/>
      <c r="LYO6" s="11"/>
      <c r="LYP6" s="11"/>
      <c r="LYQ6" s="11"/>
      <c r="LYR6" s="11"/>
      <c r="LYS6" s="11"/>
      <c r="LYT6" s="11"/>
      <c r="LYU6" s="11"/>
      <c r="LYV6" s="11"/>
      <c r="LYW6" s="11"/>
      <c r="LYX6" s="11"/>
      <c r="LYY6" s="11"/>
      <c r="LYZ6" s="11"/>
      <c r="LZA6" s="11"/>
      <c r="LZB6" s="11"/>
      <c r="LZC6" s="11"/>
      <c r="LZD6" s="11"/>
      <c r="LZE6" s="11"/>
      <c r="LZF6" s="11"/>
      <c r="LZG6" s="11"/>
      <c r="LZH6" s="11"/>
      <c r="LZI6" s="11"/>
      <c r="LZJ6" s="11"/>
      <c r="LZK6" s="11"/>
      <c r="LZM6" s="6"/>
      <c r="LZP6" s="11"/>
      <c r="LZQ6" s="11"/>
      <c r="LZR6" s="11"/>
      <c r="LZS6" s="11"/>
      <c r="LZT6" s="11"/>
      <c r="LZU6" s="11"/>
      <c r="LZV6" s="11"/>
      <c r="LZW6" s="11"/>
      <c r="LZX6" s="11"/>
      <c r="LZY6" s="11"/>
      <c r="LZZ6" s="11"/>
      <c r="MAA6" s="11"/>
      <c r="MAB6" s="11"/>
      <c r="MAC6" s="11"/>
      <c r="MAD6" s="11"/>
      <c r="MAE6" s="11"/>
      <c r="MAF6" s="11"/>
      <c r="MAG6" s="11"/>
      <c r="MAH6" s="11"/>
      <c r="MAI6" s="11"/>
      <c r="MAJ6" s="11"/>
      <c r="MAK6" s="11"/>
      <c r="MAL6" s="11"/>
      <c r="MAM6" s="11"/>
      <c r="MAN6" s="11"/>
      <c r="MAO6" s="11"/>
      <c r="MAP6" s="11"/>
      <c r="MAQ6" s="11"/>
      <c r="MAR6" s="11"/>
      <c r="MAS6" s="11"/>
      <c r="MAT6" s="11"/>
      <c r="MAU6" s="11"/>
      <c r="MAV6" s="11"/>
      <c r="MAW6" s="11"/>
      <c r="MAX6" s="11"/>
      <c r="MAY6" s="11"/>
      <c r="MBA6" s="6"/>
      <c r="MBD6" s="11"/>
      <c r="MBE6" s="11"/>
      <c r="MBF6" s="11"/>
      <c r="MBG6" s="11"/>
      <c r="MBH6" s="11"/>
      <c r="MBI6" s="11"/>
      <c r="MBJ6" s="11"/>
      <c r="MBK6" s="11"/>
      <c r="MBL6" s="11"/>
      <c r="MBM6" s="11"/>
      <c r="MBN6" s="11"/>
      <c r="MBO6" s="11"/>
      <c r="MBP6" s="11"/>
      <c r="MBQ6" s="11"/>
      <c r="MBR6" s="11"/>
      <c r="MBS6" s="11"/>
      <c r="MBT6" s="11"/>
      <c r="MBU6" s="11"/>
      <c r="MBV6" s="11"/>
      <c r="MBW6" s="11"/>
      <c r="MBX6" s="11"/>
      <c r="MBY6" s="11"/>
      <c r="MBZ6" s="11"/>
      <c r="MCA6" s="11"/>
      <c r="MCB6" s="11"/>
      <c r="MCC6" s="11"/>
      <c r="MCD6" s="11"/>
      <c r="MCE6" s="11"/>
      <c r="MCF6" s="11"/>
      <c r="MCG6" s="11"/>
      <c r="MCH6" s="11"/>
      <c r="MCI6" s="11"/>
      <c r="MCJ6" s="11"/>
      <c r="MCK6" s="11"/>
      <c r="MCL6" s="11"/>
      <c r="MCM6" s="11"/>
      <c r="MCO6" s="6"/>
      <c r="MCR6" s="11"/>
      <c r="MCS6" s="11"/>
      <c r="MCT6" s="11"/>
      <c r="MCU6" s="11"/>
      <c r="MCV6" s="11"/>
      <c r="MCW6" s="11"/>
      <c r="MCX6" s="11"/>
      <c r="MCY6" s="11"/>
      <c r="MCZ6" s="11"/>
      <c r="MDA6" s="11"/>
      <c r="MDB6" s="11"/>
      <c r="MDC6" s="11"/>
      <c r="MDD6" s="11"/>
      <c r="MDE6" s="11"/>
      <c r="MDF6" s="11"/>
      <c r="MDG6" s="11"/>
      <c r="MDH6" s="11"/>
      <c r="MDI6" s="11"/>
      <c r="MDJ6" s="11"/>
      <c r="MDK6" s="11"/>
      <c r="MDL6" s="11"/>
      <c r="MDM6" s="11"/>
      <c r="MDN6" s="11"/>
      <c r="MDO6" s="11"/>
      <c r="MDP6" s="11"/>
      <c r="MDQ6" s="11"/>
      <c r="MDR6" s="11"/>
      <c r="MDS6" s="11"/>
      <c r="MDT6" s="11"/>
      <c r="MDU6" s="11"/>
      <c r="MDV6" s="11"/>
      <c r="MDW6" s="11"/>
      <c r="MDX6" s="11"/>
      <c r="MDY6" s="11"/>
      <c r="MDZ6" s="11"/>
      <c r="MEA6" s="11"/>
      <c r="MEC6" s="6"/>
      <c r="MEF6" s="11"/>
      <c r="MEG6" s="11"/>
      <c r="MEH6" s="11"/>
      <c r="MEI6" s="11"/>
      <c r="MEJ6" s="11"/>
      <c r="MEK6" s="11"/>
      <c r="MEL6" s="11"/>
      <c r="MEM6" s="11"/>
      <c r="MEN6" s="11"/>
      <c r="MEO6" s="11"/>
      <c r="MEP6" s="11"/>
      <c r="MEQ6" s="11"/>
      <c r="MER6" s="11"/>
      <c r="MES6" s="11"/>
      <c r="MET6" s="11"/>
      <c r="MEU6" s="11"/>
      <c r="MEV6" s="11"/>
      <c r="MEW6" s="11"/>
      <c r="MEX6" s="11"/>
      <c r="MEY6" s="11"/>
      <c r="MEZ6" s="11"/>
      <c r="MFA6" s="11"/>
      <c r="MFB6" s="11"/>
      <c r="MFC6" s="11"/>
      <c r="MFD6" s="11"/>
      <c r="MFE6" s="11"/>
      <c r="MFF6" s="11"/>
      <c r="MFG6" s="11"/>
      <c r="MFH6" s="11"/>
      <c r="MFI6" s="11"/>
      <c r="MFJ6" s="11"/>
      <c r="MFK6" s="11"/>
      <c r="MFL6" s="11"/>
      <c r="MFM6" s="11"/>
      <c r="MFN6" s="11"/>
      <c r="MFO6" s="11"/>
      <c r="MFQ6" s="6"/>
      <c r="MFT6" s="11"/>
      <c r="MFU6" s="11"/>
      <c r="MFV6" s="11"/>
      <c r="MFW6" s="11"/>
      <c r="MFX6" s="11"/>
      <c r="MFY6" s="11"/>
      <c r="MFZ6" s="11"/>
      <c r="MGA6" s="11"/>
      <c r="MGB6" s="11"/>
      <c r="MGC6" s="11"/>
      <c r="MGD6" s="11"/>
      <c r="MGE6" s="11"/>
      <c r="MGF6" s="11"/>
      <c r="MGG6" s="11"/>
      <c r="MGH6" s="11"/>
      <c r="MGI6" s="11"/>
      <c r="MGJ6" s="11"/>
      <c r="MGK6" s="11"/>
      <c r="MGL6" s="11"/>
      <c r="MGM6" s="11"/>
      <c r="MGN6" s="11"/>
      <c r="MGO6" s="11"/>
      <c r="MGP6" s="11"/>
      <c r="MGQ6" s="11"/>
      <c r="MGR6" s="11"/>
      <c r="MGS6" s="11"/>
      <c r="MGT6" s="11"/>
      <c r="MGU6" s="11"/>
      <c r="MGV6" s="11"/>
      <c r="MGW6" s="11"/>
      <c r="MGX6" s="11"/>
      <c r="MGY6" s="11"/>
      <c r="MGZ6" s="11"/>
      <c r="MHA6" s="11"/>
      <c r="MHB6" s="11"/>
      <c r="MHC6" s="11"/>
      <c r="MHE6" s="6"/>
      <c r="MHH6" s="11"/>
      <c r="MHI6" s="11"/>
      <c r="MHJ6" s="11"/>
      <c r="MHK6" s="11"/>
      <c r="MHL6" s="11"/>
      <c r="MHM6" s="11"/>
      <c r="MHN6" s="11"/>
      <c r="MHO6" s="11"/>
      <c r="MHP6" s="11"/>
      <c r="MHQ6" s="11"/>
      <c r="MHR6" s="11"/>
      <c r="MHS6" s="11"/>
      <c r="MHT6" s="11"/>
      <c r="MHU6" s="11"/>
      <c r="MHV6" s="11"/>
      <c r="MHW6" s="11"/>
      <c r="MHX6" s="11"/>
      <c r="MHY6" s="11"/>
      <c r="MHZ6" s="11"/>
      <c r="MIA6" s="11"/>
      <c r="MIB6" s="11"/>
      <c r="MIC6" s="11"/>
      <c r="MID6" s="11"/>
      <c r="MIE6" s="11"/>
      <c r="MIF6" s="11"/>
      <c r="MIG6" s="11"/>
      <c r="MIH6" s="11"/>
      <c r="MII6" s="11"/>
      <c r="MIJ6" s="11"/>
      <c r="MIK6" s="11"/>
      <c r="MIL6" s="11"/>
      <c r="MIM6" s="11"/>
      <c r="MIN6" s="11"/>
      <c r="MIO6" s="11"/>
      <c r="MIP6" s="11"/>
      <c r="MIQ6" s="11"/>
      <c r="MIS6" s="6"/>
      <c r="MIV6" s="11"/>
      <c r="MIW6" s="11"/>
      <c r="MIX6" s="11"/>
      <c r="MIY6" s="11"/>
      <c r="MIZ6" s="11"/>
      <c r="MJA6" s="11"/>
      <c r="MJB6" s="11"/>
      <c r="MJC6" s="11"/>
      <c r="MJD6" s="11"/>
      <c r="MJE6" s="11"/>
      <c r="MJF6" s="11"/>
      <c r="MJG6" s="11"/>
      <c r="MJH6" s="11"/>
      <c r="MJI6" s="11"/>
      <c r="MJJ6" s="11"/>
      <c r="MJK6" s="11"/>
      <c r="MJL6" s="11"/>
      <c r="MJM6" s="11"/>
      <c r="MJN6" s="11"/>
      <c r="MJO6" s="11"/>
      <c r="MJP6" s="11"/>
      <c r="MJQ6" s="11"/>
      <c r="MJR6" s="11"/>
      <c r="MJS6" s="11"/>
      <c r="MJT6" s="11"/>
      <c r="MJU6" s="11"/>
      <c r="MJV6" s="11"/>
      <c r="MJW6" s="11"/>
      <c r="MJX6" s="11"/>
      <c r="MJY6" s="11"/>
      <c r="MJZ6" s="11"/>
      <c r="MKA6" s="11"/>
      <c r="MKB6" s="11"/>
      <c r="MKC6" s="11"/>
      <c r="MKD6" s="11"/>
      <c r="MKE6" s="11"/>
      <c r="MKG6" s="6"/>
      <c r="MKJ6" s="11"/>
      <c r="MKK6" s="11"/>
      <c r="MKL6" s="11"/>
      <c r="MKM6" s="11"/>
      <c r="MKN6" s="11"/>
      <c r="MKO6" s="11"/>
      <c r="MKP6" s="11"/>
      <c r="MKQ6" s="11"/>
      <c r="MKR6" s="11"/>
      <c r="MKS6" s="11"/>
      <c r="MKT6" s="11"/>
      <c r="MKU6" s="11"/>
      <c r="MKV6" s="11"/>
      <c r="MKW6" s="11"/>
      <c r="MKX6" s="11"/>
      <c r="MKY6" s="11"/>
      <c r="MKZ6" s="11"/>
      <c r="MLA6" s="11"/>
      <c r="MLB6" s="11"/>
      <c r="MLC6" s="11"/>
      <c r="MLD6" s="11"/>
      <c r="MLE6" s="11"/>
      <c r="MLF6" s="11"/>
      <c r="MLG6" s="11"/>
      <c r="MLH6" s="11"/>
      <c r="MLI6" s="11"/>
      <c r="MLJ6" s="11"/>
      <c r="MLK6" s="11"/>
      <c r="MLL6" s="11"/>
      <c r="MLM6" s="11"/>
      <c r="MLN6" s="11"/>
      <c r="MLO6" s="11"/>
      <c r="MLP6" s="11"/>
      <c r="MLQ6" s="11"/>
      <c r="MLR6" s="11"/>
      <c r="MLS6" s="11"/>
      <c r="MLU6" s="6"/>
      <c r="MLX6" s="11"/>
      <c r="MLY6" s="11"/>
      <c r="MLZ6" s="11"/>
      <c r="MMA6" s="11"/>
      <c r="MMB6" s="11"/>
      <c r="MMC6" s="11"/>
      <c r="MMD6" s="11"/>
      <c r="MME6" s="11"/>
      <c r="MMF6" s="11"/>
      <c r="MMG6" s="11"/>
      <c r="MMH6" s="11"/>
      <c r="MMI6" s="11"/>
      <c r="MMJ6" s="11"/>
      <c r="MMK6" s="11"/>
      <c r="MML6" s="11"/>
      <c r="MMM6" s="11"/>
      <c r="MMN6" s="11"/>
      <c r="MMO6" s="11"/>
      <c r="MMP6" s="11"/>
      <c r="MMQ6" s="11"/>
      <c r="MMR6" s="11"/>
      <c r="MMS6" s="11"/>
      <c r="MMT6" s="11"/>
      <c r="MMU6" s="11"/>
      <c r="MMV6" s="11"/>
      <c r="MMW6" s="11"/>
      <c r="MMX6" s="11"/>
      <c r="MMY6" s="11"/>
      <c r="MMZ6" s="11"/>
      <c r="MNA6" s="11"/>
      <c r="MNB6" s="11"/>
      <c r="MNC6" s="11"/>
      <c r="MND6" s="11"/>
      <c r="MNE6" s="11"/>
      <c r="MNF6" s="11"/>
      <c r="MNG6" s="11"/>
      <c r="MNI6" s="6"/>
      <c r="MNL6" s="11"/>
      <c r="MNM6" s="11"/>
      <c r="MNN6" s="11"/>
      <c r="MNO6" s="11"/>
      <c r="MNP6" s="11"/>
      <c r="MNQ6" s="11"/>
      <c r="MNR6" s="11"/>
      <c r="MNS6" s="11"/>
      <c r="MNT6" s="11"/>
      <c r="MNU6" s="11"/>
      <c r="MNV6" s="11"/>
      <c r="MNW6" s="11"/>
      <c r="MNX6" s="11"/>
      <c r="MNY6" s="11"/>
      <c r="MNZ6" s="11"/>
      <c r="MOA6" s="11"/>
      <c r="MOB6" s="11"/>
      <c r="MOC6" s="11"/>
      <c r="MOD6" s="11"/>
      <c r="MOE6" s="11"/>
      <c r="MOF6" s="11"/>
      <c r="MOG6" s="11"/>
      <c r="MOH6" s="11"/>
      <c r="MOI6" s="11"/>
      <c r="MOJ6" s="11"/>
      <c r="MOK6" s="11"/>
      <c r="MOL6" s="11"/>
      <c r="MOM6" s="11"/>
      <c r="MON6" s="11"/>
      <c r="MOO6" s="11"/>
      <c r="MOP6" s="11"/>
      <c r="MOQ6" s="11"/>
      <c r="MOR6" s="11"/>
      <c r="MOS6" s="11"/>
      <c r="MOT6" s="11"/>
      <c r="MOU6" s="11"/>
      <c r="MOW6" s="6"/>
      <c r="MOZ6" s="11"/>
      <c r="MPA6" s="11"/>
      <c r="MPB6" s="11"/>
      <c r="MPC6" s="11"/>
      <c r="MPD6" s="11"/>
      <c r="MPE6" s="11"/>
      <c r="MPF6" s="11"/>
      <c r="MPG6" s="11"/>
      <c r="MPH6" s="11"/>
      <c r="MPI6" s="11"/>
      <c r="MPJ6" s="11"/>
      <c r="MPK6" s="11"/>
      <c r="MPL6" s="11"/>
      <c r="MPM6" s="11"/>
      <c r="MPN6" s="11"/>
      <c r="MPO6" s="11"/>
      <c r="MPP6" s="11"/>
      <c r="MPQ6" s="11"/>
      <c r="MPR6" s="11"/>
      <c r="MPS6" s="11"/>
      <c r="MPT6" s="11"/>
      <c r="MPU6" s="11"/>
      <c r="MPV6" s="11"/>
      <c r="MPW6" s="11"/>
      <c r="MPX6" s="11"/>
      <c r="MPY6" s="11"/>
      <c r="MPZ6" s="11"/>
      <c r="MQA6" s="11"/>
      <c r="MQB6" s="11"/>
      <c r="MQC6" s="11"/>
      <c r="MQD6" s="11"/>
      <c r="MQE6" s="11"/>
      <c r="MQF6" s="11"/>
      <c r="MQG6" s="11"/>
      <c r="MQH6" s="11"/>
      <c r="MQI6" s="11"/>
      <c r="MQK6" s="6"/>
      <c r="MQN6" s="11"/>
      <c r="MQO6" s="11"/>
      <c r="MQP6" s="11"/>
      <c r="MQQ6" s="11"/>
      <c r="MQR6" s="11"/>
      <c r="MQS6" s="11"/>
      <c r="MQT6" s="11"/>
      <c r="MQU6" s="11"/>
      <c r="MQV6" s="11"/>
      <c r="MQW6" s="11"/>
      <c r="MQX6" s="11"/>
      <c r="MQY6" s="11"/>
      <c r="MQZ6" s="11"/>
      <c r="MRA6" s="11"/>
      <c r="MRB6" s="11"/>
      <c r="MRC6" s="11"/>
      <c r="MRD6" s="11"/>
      <c r="MRE6" s="11"/>
      <c r="MRF6" s="11"/>
      <c r="MRG6" s="11"/>
      <c r="MRH6" s="11"/>
      <c r="MRI6" s="11"/>
      <c r="MRJ6" s="11"/>
      <c r="MRK6" s="11"/>
      <c r="MRL6" s="11"/>
      <c r="MRM6" s="11"/>
      <c r="MRN6" s="11"/>
      <c r="MRO6" s="11"/>
      <c r="MRP6" s="11"/>
      <c r="MRQ6" s="11"/>
      <c r="MRR6" s="11"/>
      <c r="MRS6" s="11"/>
      <c r="MRT6" s="11"/>
      <c r="MRU6" s="11"/>
      <c r="MRV6" s="11"/>
      <c r="MRW6" s="11"/>
      <c r="MRY6" s="6"/>
      <c r="MSB6" s="11"/>
      <c r="MSC6" s="11"/>
      <c r="MSD6" s="11"/>
      <c r="MSE6" s="11"/>
      <c r="MSF6" s="11"/>
      <c r="MSG6" s="11"/>
      <c r="MSH6" s="11"/>
      <c r="MSI6" s="11"/>
      <c r="MSJ6" s="11"/>
      <c r="MSK6" s="11"/>
      <c r="MSL6" s="11"/>
      <c r="MSM6" s="11"/>
      <c r="MSN6" s="11"/>
      <c r="MSO6" s="11"/>
      <c r="MSP6" s="11"/>
      <c r="MSQ6" s="11"/>
      <c r="MSR6" s="11"/>
      <c r="MSS6" s="11"/>
      <c r="MST6" s="11"/>
      <c r="MSU6" s="11"/>
      <c r="MSV6" s="11"/>
      <c r="MSW6" s="11"/>
      <c r="MSX6" s="11"/>
      <c r="MSY6" s="11"/>
      <c r="MSZ6" s="11"/>
      <c r="MTA6" s="11"/>
      <c r="MTB6" s="11"/>
      <c r="MTC6" s="11"/>
      <c r="MTD6" s="11"/>
      <c r="MTE6" s="11"/>
      <c r="MTF6" s="11"/>
      <c r="MTG6" s="11"/>
      <c r="MTH6" s="11"/>
      <c r="MTI6" s="11"/>
      <c r="MTJ6" s="11"/>
      <c r="MTK6" s="11"/>
      <c r="MTM6" s="6"/>
      <c r="MTP6" s="11"/>
      <c r="MTQ6" s="11"/>
      <c r="MTR6" s="11"/>
      <c r="MTS6" s="11"/>
      <c r="MTT6" s="11"/>
      <c r="MTU6" s="11"/>
      <c r="MTV6" s="11"/>
      <c r="MTW6" s="11"/>
      <c r="MTX6" s="11"/>
      <c r="MTY6" s="11"/>
      <c r="MTZ6" s="11"/>
      <c r="MUA6" s="11"/>
      <c r="MUB6" s="11"/>
      <c r="MUC6" s="11"/>
      <c r="MUD6" s="11"/>
      <c r="MUE6" s="11"/>
      <c r="MUF6" s="11"/>
      <c r="MUG6" s="11"/>
      <c r="MUH6" s="11"/>
      <c r="MUI6" s="11"/>
      <c r="MUJ6" s="11"/>
      <c r="MUK6" s="11"/>
      <c r="MUL6" s="11"/>
      <c r="MUM6" s="11"/>
      <c r="MUN6" s="11"/>
      <c r="MUO6" s="11"/>
      <c r="MUP6" s="11"/>
      <c r="MUQ6" s="11"/>
      <c r="MUR6" s="11"/>
      <c r="MUS6" s="11"/>
      <c r="MUT6" s="11"/>
      <c r="MUU6" s="11"/>
      <c r="MUV6" s="11"/>
      <c r="MUW6" s="11"/>
      <c r="MUX6" s="11"/>
      <c r="MUY6" s="11"/>
      <c r="MVA6" s="6"/>
      <c r="MVD6" s="11"/>
      <c r="MVE6" s="11"/>
      <c r="MVF6" s="11"/>
      <c r="MVG6" s="11"/>
      <c r="MVH6" s="11"/>
      <c r="MVI6" s="11"/>
      <c r="MVJ6" s="11"/>
      <c r="MVK6" s="11"/>
      <c r="MVL6" s="11"/>
      <c r="MVM6" s="11"/>
      <c r="MVN6" s="11"/>
      <c r="MVO6" s="11"/>
      <c r="MVP6" s="11"/>
      <c r="MVQ6" s="11"/>
      <c r="MVR6" s="11"/>
      <c r="MVS6" s="11"/>
      <c r="MVT6" s="11"/>
      <c r="MVU6" s="11"/>
      <c r="MVV6" s="11"/>
      <c r="MVW6" s="11"/>
      <c r="MVX6" s="11"/>
      <c r="MVY6" s="11"/>
      <c r="MVZ6" s="11"/>
      <c r="MWA6" s="11"/>
      <c r="MWB6" s="11"/>
      <c r="MWC6" s="11"/>
      <c r="MWD6" s="11"/>
      <c r="MWE6" s="11"/>
      <c r="MWF6" s="11"/>
      <c r="MWG6" s="11"/>
      <c r="MWH6" s="11"/>
      <c r="MWI6" s="11"/>
      <c r="MWJ6" s="11"/>
      <c r="MWK6" s="11"/>
      <c r="MWL6" s="11"/>
      <c r="MWM6" s="11"/>
      <c r="MWO6" s="6"/>
      <c r="MWR6" s="11"/>
      <c r="MWS6" s="11"/>
      <c r="MWT6" s="11"/>
      <c r="MWU6" s="11"/>
      <c r="MWV6" s="11"/>
      <c r="MWW6" s="11"/>
      <c r="MWX6" s="11"/>
      <c r="MWY6" s="11"/>
      <c r="MWZ6" s="11"/>
      <c r="MXA6" s="11"/>
      <c r="MXB6" s="11"/>
      <c r="MXC6" s="11"/>
      <c r="MXD6" s="11"/>
      <c r="MXE6" s="11"/>
      <c r="MXF6" s="11"/>
      <c r="MXG6" s="11"/>
      <c r="MXH6" s="11"/>
      <c r="MXI6" s="11"/>
      <c r="MXJ6" s="11"/>
      <c r="MXK6" s="11"/>
      <c r="MXL6" s="11"/>
      <c r="MXM6" s="11"/>
      <c r="MXN6" s="11"/>
      <c r="MXO6" s="11"/>
      <c r="MXP6" s="11"/>
      <c r="MXQ6" s="11"/>
      <c r="MXR6" s="11"/>
      <c r="MXS6" s="11"/>
      <c r="MXT6" s="11"/>
      <c r="MXU6" s="11"/>
      <c r="MXV6" s="11"/>
      <c r="MXW6" s="11"/>
      <c r="MXX6" s="11"/>
      <c r="MXY6" s="11"/>
      <c r="MXZ6" s="11"/>
      <c r="MYA6" s="11"/>
      <c r="MYC6" s="6"/>
      <c r="MYF6" s="11"/>
      <c r="MYG6" s="11"/>
      <c r="MYH6" s="11"/>
      <c r="MYI6" s="11"/>
      <c r="MYJ6" s="11"/>
      <c r="MYK6" s="11"/>
      <c r="MYL6" s="11"/>
      <c r="MYM6" s="11"/>
      <c r="MYN6" s="11"/>
      <c r="MYO6" s="11"/>
      <c r="MYP6" s="11"/>
      <c r="MYQ6" s="11"/>
      <c r="MYR6" s="11"/>
      <c r="MYS6" s="11"/>
      <c r="MYT6" s="11"/>
      <c r="MYU6" s="11"/>
      <c r="MYV6" s="11"/>
      <c r="MYW6" s="11"/>
      <c r="MYX6" s="11"/>
      <c r="MYY6" s="11"/>
      <c r="MYZ6" s="11"/>
      <c r="MZA6" s="11"/>
      <c r="MZB6" s="11"/>
      <c r="MZC6" s="11"/>
      <c r="MZD6" s="11"/>
      <c r="MZE6" s="11"/>
      <c r="MZF6" s="11"/>
      <c r="MZG6" s="11"/>
      <c r="MZH6" s="11"/>
      <c r="MZI6" s="11"/>
      <c r="MZJ6" s="11"/>
      <c r="MZK6" s="11"/>
      <c r="MZL6" s="11"/>
      <c r="MZM6" s="11"/>
      <c r="MZN6" s="11"/>
      <c r="MZO6" s="11"/>
      <c r="MZQ6" s="6"/>
      <c r="MZT6" s="11"/>
      <c r="MZU6" s="11"/>
      <c r="MZV6" s="11"/>
      <c r="MZW6" s="11"/>
      <c r="MZX6" s="11"/>
      <c r="MZY6" s="11"/>
      <c r="MZZ6" s="11"/>
      <c r="NAA6" s="11"/>
      <c r="NAB6" s="11"/>
      <c r="NAC6" s="11"/>
      <c r="NAD6" s="11"/>
      <c r="NAE6" s="11"/>
      <c r="NAF6" s="11"/>
      <c r="NAG6" s="11"/>
      <c r="NAH6" s="11"/>
      <c r="NAI6" s="11"/>
      <c r="NAJ6" s="11"/>
      <c r="NAK6" s="11"/>
      <c r="NAL6" s="11"/>
      <c r="NAM6" s="11"/>
      <c r="NAN6" s="11"/>
      <c r="NAO6" s="11"/>
      <c r="NAP6" s="11"/>
      <c r="NAQ6" s="11"/>
      <c r="NAR6" s="11"/>
      <c r="NAS6" s="11"/>
      <c r="NAT6" s="11"/>
      <c r="NAU6" s="11"/>
      <c r="NAV6" s="11"/>
      <c r="NAW6" s="11"/>
      <c r="NAX6" s="11"/>
      <c r="NAY6" s="11"/>
      <c r="NAZ6" s="11"/>
      <c r="NBA6" s="11"/>
      <c r="NBB6" s="11"/>
      <c r="NBC6" s="11"/>
      <c r="NBE6" s="6"/>
      <c r="NBH6" s="11"/>
      <c r="NBI6" s="11"/>
      <c r="NBJ6" s="11"/>
      <c r="NBK6" s="11"/>
      <c r="NBL6" s="11"/>
      <c r="NBM6" s="11"/>
      <c r="NBN6" s="11"/>
      <c r="NBO6" s="11"/>
      <c r="NBP6" s="11"/>
      <c r="NBQ6" s="11"/>
      <c r="NBR6" s="11"/>
      <c r="NBS6" s="11"/>
      <c r="NBT6" s="11"/>
      <c r="NBU6" s="11"/>
      <c r="NBV6" s="11"/>
      <c r="NBW6" s="11"/>
      <c r="NBX6" s="11"/>
      <c r="NBY6" s="11"/>
      <c r="NBZ6" s="11"/>
      <c r="NCA6" s="11"/>
      <c r="NCB6" s="11"/>
      <c r="NCC6" s="11"/>
      <c r="NCD6" s="11"/>
      <c r="NCE6" s="11"/>
      <c r="NCF6" s="11"/>
      <c r="NCG6" s="11"/>
      <c r="NCH6" s="11"/>
      <c r="NCI6" s="11"/>
      <c r="NCJ6" s="11"/>
      <c r="NCK6" s="11"/>
      <c r="NCL6" s="11"/>
      <c r="NCM6" s="11"/>
      <c r="NCN6" s="11"/>
      <c r="NCO6" s="11"/>
      <c r="NCP6" s="11"/>
      <c r="NCQ6" s="11"/>
      <c r="NCS6" s="6"/>
      <c r="NCV6" s="11"/>
      <c r="NCW6" s="11"/>
      <c r="NCX6" s="11"/>
      <c r="NCY6" s="11"/>
      <c r="NCZ6" s="11"/>
      <c r="NDA6" s="11"/>
      <c r="NDB6" s="11"/>
      <c r="NDC6" s="11"/>
      <c r="NDD6" s="11"/>
      <c r="NDE6" s="11"/>
      <c r="NDF6" s="11"/>
      <c r="NDG6" s="11"/>
      <c r="NDH6" s="11"/>
      <c r="NDI6" s="11"/>
      <c r="NDJ6" s="11"/>
      <c r="NDK6" s="11"/>
      <c r="NDL6" s="11"/>
      <c r="NDM6" s="11"/>
      <c r="NDN6" s="11"/>
      <c r="NDO6" s="11"/>
      <c r="NDP6" s="11"/>
      <c r="NDQ6" s="11"/>
      <c r="NDR6" s="11"/>
      <c r="NDS6" s="11"/>
      <c r="NDT6" s="11"/>
      <c r="NDU6" s="11"/>
      <c r="NDV6" s="11"/>
      <c r="NDW6" s="11"/>
      <c r="NDX6" s="11"/>
      <c r="NDY6" s="11"/>
      <c r="NDZ6" s="11"/>
      <c r="NEA6" s="11"/>
      <c r="NEB6" s="11"/>
      <c r="NEC6" s="11"/>
      <c r="NED6" s="11"/>
      <c r="NEE6" s="11"/>
      <c r="NEG6" s="6"/>
      <c r="NEJ6" s="11"/>
      <c r="NEK6" s="11"/>
      <c r="NEL6" s="11"/>
      <c r="NEM6" s="11"/>
      <c r="NEN6" s="11"/>
      <c r="NEO6" s="11"/>
      <c r="NEP6" s="11"/>
      <c r="NEQ6" s="11"/>
      <c r="NER6" s="11"/>
      <c r="NES6" s="11"/>
      <c r="NET6" s="11"/>
      <c r="NEU6" s="11"/>
      <c r="NEV6" s="11"/>
      <c r="NEW6" s="11"/>
      <c r="NEX6" s="11"/>
      <c r="NEY6" s="11"/>
      <c r="NEZ6" s="11"/>
      <c r="NFA6" s="11"/>
      <c r="NFB6" s="11"/>
      <c r="NFC6" s="11"/>
      <c r="NFD6" s="11"/>
      <c r="NFE6" s="11"/>
      <c r="NFF6" s="11"/>
      <c r="NFG6" s="11"/>
      <c r="NFH6" s="11"/>
      <c r="NFI6" s="11"/>
      <c r="NFJ6" s="11"/>
      <c r="NFK6" s="11"/>
      <c r="NFL6" s="11"/>
      <c r="NFM6" s="11"/>
      <c r="NFN6" s="11"/>
      <c r="NFO6" s="11"/>
      <c r="NFP6" s="11"/>
      <c r="NFQ6" s="11"/>
      <c r="NFR6" s="11"/>
      <c r="NFS6" s="11"/>
      <c r="NFU6" s="6"/>
      <c r="NFX6" s="11"/>
      <c r="NFY6" s="11"/>
      <c r="NFZ6" s="11"/>
      <c r="NGA6" s="11"/>
      <c r="NGB6" s="11"/>
      <c r="NGC6" s="11"/>
      <c r="NGD6" s="11"/>
      <c r="NGE6" s="11"/>
      <c r="NGF6" s="11"/>
      <c r="NGG6" s="11"/>
      <c r="NGH6" s="11"/>
      <c r="NGI6" s="11"/>
      <c r="NGJ6" s="11"/>
      <c r="NGK6" s="11"/>
      <c r="NGL6" s="11"/>
      <c r="NGM6" s="11"/>
      <c r="NGN6" s="11"/>
      <c r="NGO6" s="11"/>
      <c r="NGP6" s="11"/>
      <c r="NGQ6" s="11"/>
      <c r="NGR6" s="11"/>
      <c r="NGS6" s="11"/>
      <c r="NGT6" s="11"/>
      <c r="NGU6" s="11"/>
      <c r="NGV6" s="11"/>
      <c r="NGW6" s="11"/>
      <c r="NGX6" s="11"/>
      <c r="NGY6" s="11"/>
      <c r="NGZ6" s="11"/>
      <c r="NHA6" s="11"/>
      <c r="NHB6" s="11"/>
      <c r="NHC6" s="11"/>
      <c r="NHD6" s="11"/>
      <c r="NHE6" s="11"/>
      <c r="NHF6" s="11"/>
      <c r="NHG6" s="11"/>
      <c r="NHI6" s="6"/>
      <c r="NHL6" s="11"/>
      <c r="NHM6" s="11"/>
      <c r="NHN6" s="11"/>
      <c r="NHO6" s="11"/>
      <c r="NHP6" s="11"/>
      <c r="NHQ6" s="11"/>
      <c r="NHR6" s="11"/>
      <c r="NHS6" s="11"/>
      <c r="NHT6" s="11"/>
      <c r="NHU6" s="11"/>
      <c r="NHV6" s="11"/>
      <c r="NHW6" s="11"/>
      <c r="NHX6" s="11"/>
      <c r="NHY6" s="11"/>
      <c r="NHZ6" s="11"/>
      <c r="NIA6" s="11"/>
      <c r="NIB6" s="11"/>
      <c r="NIC6" s="11"/>
      <c r="NID6" s="11"/>
      <c r="NIE6" s="11"/>
      <c r="NIF6" s="11"/>
      <c r="NIG6" s="11"/>
      <c r="NIH6" s="11"/>
      <c r="NII6" s="11"/>
      <c r="NIJ6" s="11"/>
      <c r="NIK6" s="11"/>
      <c r="NIL6" s="11"/>
      <c r="NIM6" s="11"/>
      <c r="NIN6" s="11"/>
      <c r="NIO6" s="11"/>
      <c r="NIP6" s="11"/>
      <c r="NIQ6" s="11"/>
      <c r="NIR6" s="11"/>
      <c r="NIS6" s="11"/>
      <c r="NIT6" s="11"/>
      <c r="NIU6" s="11"/>
      <c r="NIW6" s="6"/>
      <c r="NIZ6" s="11"/>
      <c r="NJA6" s="11"/>
      <c r="NJB6" s="11"/>
      <c r="NJC6" s="11"/>
      <c r="NJD6" s="11"/>
      <c r="NJE6" s="11"/>
      <c r="NJF6" s="11"/>
      <c r="NJG6" s="11"/>
      <c r="NJH6" s="11"/>
      <c r="NJI6" s="11"/>
      <c r="NJJ6" s="11"/>
      <c r="NJK6" s="11"/>
      <c r="NJL6" s="11"/>
      <c r="NJM6" s="11"/>
      <c r="NJN6" s="11"/>
      <c r="NJO6" s="11"/>
      <c r="NJP6" s="11"/>
      <c r="NJQ6" s="11"/>
      <c r="NJR6" s="11"/>
      <c r="NJS6" s="11"/>
      <c r="NJT6" s="11"/>
      <c r="NJU6" s="11"/>
      <c r="NJV6" s="11"/>
      <c r="NJW6" s="11"/>
      <c r="NJX6" s="11"/>
      <c r="NJY6" s="11"/>
      <c r="NJZ6" s="11"/>
      <c r="NKA6" s="11"/>
      <c r="NKB6" s="11"/>
      <c r="NKC6" s="11"/>
      <c r="NKD6" s="11"/>
      <c r="NKE6" s="11"/>
      <c r="NKF6" s="11"/>
      <c r="NKG6" s="11"/>
      <c r="NKH6" s="11"/>
      <c r="NKI6" s="11"/>
      <c r="NKK6" s="6"/>
      <c r="NKN6" s="11"/>
      <c r="NKO6" s="11"/>
      <c r="NKP6" s="11"/>
      <c r="NKQ6" s="11"/>
      <c r="NKR6" s="11"/>
      <c r="NKS6" s="11"/>
      <c r="NKT6" s="11"/>
      <c r="NKU6" s="11"/>
      <c r="NKV6" s="11"/>
      <c r="NKW6" s="11"/>
      <c r="NKX6" s="11"/>
      <c r="NKY6" s="11"/>
      <c r="NKZ6" s="11"/>
      <c r="NLA6" s="11"/>
      <c r="NLB6" s="11"/>
      <c r="NLC6" s="11"/>
      <c r="NLD6" s="11"/>
      <c r="NLE6" s="11"/>
      <c r="NLF6" s="11"/>
      <c r="NLG6" s="11"/>
      <c r="NLH6" s="11"/>
      <c r="NLI6" s="11"/>
      <c r="NLJ6" s="11"/>
      <c r="NLK6" s="11"/>
      <c r="NLL6" s="11"/>
      <c r="NLM6" s="11"/>
      <c r="NLN6" s="11"/>
      <c r="NLO6" s="11"/>
      <c r="NLP6" s="11"/>
      <c r="NLQ6" s="11"/>
      <c r="NLR6" s="11"/>
      <c r="NLS6" s="11"/>
      <c r="NLT6" s="11"/>
      <c r="NLU6" s="11"/>
      <c r="NLV6" s="11"/>
      <c r="NLW6" s="11"/>
      <c r="NLY6" s="6"/>
      <c r="NMB6" s="11"/>
      <c r="NMC6" s="11"/>
      <c r="NMD6" s="11"/>
      <c r="NME6" s="11"/>
      <c r="NMF6" s="11"/>
      <c r="NMG6" s="11"/>
      <c r="NMH6" s="11"/>
      <c r="NMI6" s="11"/>
      <c r="NMJ6" s="11"/>
      <c r="NMK6" s="11"/>
      <c r="NML6" s="11"/>
      <c r="NMM6" s="11"/>
      <c r="NMN6" s="11"/>
      <c r="NMO6" s="11"/>
      <c r="NMP6" s="11"/>
      <c r="NMQ6" s="11"/>
      <c r="NMR6" s="11"/>
      <c r="NMS6" s="11"/>
      <c r="NMT6" s="11"/>
      <c r="NMU6" s="11"/>
      <c r="NMV6" s="11"/>
      <c r="NMW6" s="11"/>
      <c r="NMX6" s="11"/>
      <c r="NMY6" s="11"/>
      <c r="NMZ6" s="11"/>
      <c r="NNA6" s="11"/>
      <c r="NNB6" s="11"/>
      <c r="NNC6" s="11"/>
      <c r="NND6" s="11"/>
      <c r="NNE6" s="11"/>
      <c r="NNF6" s="11"/>
      <c r="NNG6" s="11"/>
      <c r="NNH6" s="11"/>
      <c r="NNI6" s="11"/>
      <c r="NNJ6" s="11"/>
      <c r="NNK6" s="11"/>
      <c r="NNM6" s="6"/>
      <c r="NNP6" s="11"/>
      <c r="NNQ6" s="11"/>
      <c r="NNR6" s="11"/>
      <c r="NNS6" s="11"/>
      <c r="NNT6" s="11"/>
      <c r="NNU6" s="11"/>
      <c r="NNV6" s="11"/>
      <c r="NNW6" s="11"/>
      <c r="NNX6" s="11"/>
      <c r="NNY6" s="11"/>
      <c r="NNZ6" s="11"/>
      <c r="NOA6" s="11"/>
      <c r="NOB6" s="11"/>
      <c r="NOC6" s="11"/>
      <c r="NOD6" s="11"/>
      <c r="NOE6" s="11"/>
      <c r="NOF6" s="11"/>
      <c r="NOG6" s="11"/>
      <c r="NOH6" s="11"/>
      <c r="NOI6" s="11"/>
      <c r="NOJ6" s="11"/>
      <c r="NOK6" s="11"/>
      <c r="NOL6" s="11"/>
      <c r="NOM6" s="11"/>
      <c r="NON6" s="11"/>
      <c r="NOO6" s="11"/>
      <c r="NOP6" s="11"/>
      <c r="NOQ6" s="11"/>
      <c r="NOR6" s="11"/>
      <c r="NOS6" s="11"/>
      <c r="NOT6" s="11"/>
      <c r="NOU6" s="11"/>
      <c r="NOV6" s="11"/>
      <c r="NOW6" s="11"/>
      <c r="NOX6" s="11"/>
      <c r="NOY6" s="11"/>
      <c r="NPA6" s="6"/>
      <c r="NPD6" s="11"/>
      <c r="NPE6" s="11"/>
      <c r="NPF6" s="11"/>
      <c r="NPG6" s="11"/>
      <c r="NPH6" s="11"/>
      <c r="NPI6" s="11"/>
      <c r="NPJ6" s="11"/>
      <c r="NPK6" s="11"/>
      <c r="NPL6" s="11"/>
      <c r="NPM6" s="11"/>
      <c r="NPN6" s="11"/>
      <c r="NPO6" s="11"/>
      <c r="NPP6" s="11"/>
      <c r="NPQ6" s="11"/>
      <c r="NPR6" s="11"/>
      <c r="NPS6" s="11"/>
      <c r="NPT6" s="11"/>
      <c r="NPU6" s="11"/>
      <c r="NPV6" s="11"/>
      <c r="NPW6" s="11"/>
      <c r="NPX6" s="11"/>
      <c r="NPY6" s="11"/>
      <c r="NPZ6" s="11"/>
      <c r="NQA6" s="11"/>
      <c r="NQB6" s="11"/>
      <c r="NQC6" s="11"/>
      <c r="NQD6" s="11"/>
      <c r="NQE6" s="11"/>
      <c r="NQF6" s="11"/>
      <c r="NQG6" s="11"/>
      <c r="NQH6" s="11"/>
      <c r="NQI6" s="11"/>
      <c r="NQJ6" s="11"/>
      <c r="NQK6" s="11"/>
      <c r="NQL6" s="11"/>
      <c r="NQM6" s="11"/>
      <c r="NQO6" s="6"/>
      <c r="NQR6" s="11"/>
      <c r="NQS6" s="11"/>
      <c r="NQT6" s="11"/>
      <c r="NQU6" s="11"/>
      <c r="NQV6" s="11"/>
      <c r="NQW6" s="11"/>
      <c r="NQX6" s="11"/>
      <c r="NQY6" s="11"/>
      <c r="NQZ6" s="11"/>
      <c r="NRA6" s="11"/>
      <c r="NRB6" s="11"/>
      <c r="NRC6" s="11"/>
      <c r="NRD6" s="11"/>
      <c r="NRE6" s="11"/>
      <c r="NRF6" s="11"/>
      <c r="NRG6" s="11"/>
      <c r="NRH6" s="11"/>
      <c r="NRI6" s="11"/>
      <c r="NRJ6" s="11"/>
      <c r="NRK6" s="11"/>
      <c r="NRL6" s="11"/>
      <c r="NRM6" s="11"/>
      <c r="NRN6" s="11"/>
      <c r="NRO6" s="11"/>
      <c r="NRP6" s="11"/>
      <c r="NRQ6" s="11"/>
      <c r="NRR6" s="11"/>
      <c r="NRS6" s="11"/>
      <c r="NRT6" s="11"/>
      <c r="NRU6" s="11"/>
      <c r="NRV6" s="11"/>
      <c r="NRW6" s="11"/>
      <c r="NRX6" s="11"/>
      <c r="NRY6" s="11"/>
      <c r="NRZ6" s="11"/>
      <c r="NSA6" s="11"/>
      <c r="NSC6" s="6"/>
      <c r="NSF6" s="11"/>
      <c r="NSG6" s="11"/>
      <c r="NSH6" s="11"/>
      <c r="NSI6" s="11"/>
      <c r="NSJ6" s="11"/>
      <c r="NSK6" s="11"/>
      <c r="NSL6" s="11"/>
      <c r="NSM6" s="11"/>
      <c r="NSN6" s="11"/>
      <c r="NSO6" s="11"/>
      <c r="NSP6" s="11"/>
      <c r="NSQ6" s="11"/>
      <c r="NSR6" s="11"/>
      <c r="NSS6" s="11"/>
      <c r="NST6" s="11"/>
      <c r="NSU6" s="11"/>
      <c r="NSV6" s="11"/>
      <c r="NSW6" s="11"/>
      <c r="NSX6" s="11"/>
      <c r="NSY6" s="11"/>
      <c r="NSZ6" s="11"/>
      <c r="NTA6" s="11"/>
      <c r="NTB6" s="11"/>
      <c r="NTC6" s="11"/>
      <c r="NTD6" s="11"/>
      <c r="NTE6" s="11"/>
      <c r="NTF6" s="11"/>
      <c r="NTG6" s="11"/>
      <c r="NTH6" s="11"/>
      <c r="NTI6" s="11"/>
      <c r="NTJ6" s="11"/>
      <c r="NTK6" s="11"/>
      <c r="NTL6" s="11"/>
      <c r="NTM6" s="11"/>
      <c r="NTN6" s="11"/>
      <c r="NTO6" s="11"/>
      <c r="NTQ6" s="6"/>
      <c r="NTT6" s="11"/>
      <c r="NTU6" s="11"/>
      <c r="NTV6" s="11"/>
      <c r="NTW6" s="11"/>
      <c r="NTX6" s="11"/>
      <c r="NTY6" s="11"/>
      <c r="NTZ6" s="11"/>
      <c r="NUA6" s="11"/>
      <c r="NUB6" s="11"/>
      <c r="NUC6" s="11"/>
      <c r="NUD6" s="11"/>
      <c r="NUE6" s="11"/>
      <c r="NUF6" s="11"/>
      <c r="NUG6" s="11"/>
      <c r="NUH6" s="11"/>
      <c r="NUI6" s="11"/>
      <c r="NUJ6" s="11"/>
      <c r="NUK6" s="11"/>
      <c r="NUL6" s="11"/>
      <c r="NUM6" s="11"/>
      <c r="NUN6" s="11"/>
      <c r="NUO6" s="11"/>
      <c r="NUP6" s="11"/>
      <c r="NUQ6" s="11"/>
      <c r="NUR6" s="11"/>
      <c r="NUS6" s="11"/>
      <c r="NUT6" s="11"/>
      <c r="NUU6" s="11"/>
      <c r="NUV6" s="11"/>
      <c r="NUW6" s="11"/>
      <c r="NUX6" s="11"/>
      <c r="NUY6" s="11"/>
      <c r="NUZ6" s="11"/>
      <c r="NVA6" s="11"/>
      <c r="NVB6" s="11"/>
      <c r="NVC6" s="11"/>
      <c r="NVE6" s="6"/>
      <c r="NVH6" s="11"/>
      <c r="NVI6" s="11"/>
      <c r="NVJ6" s="11"/>
      <c r="NVK6" s="11"/>
      <c r="NVL6" s="11"/>
      <c r="NVM6" s="11"/>
      <c r="NVN6" s="11"/>
      <c r="NVO6" s="11"/>
      <c r="NVP6" s="11"/>
      <c r="NVQ6" s="11"/>
      <c r="NVR6" s="11"/>
      <c r="NVS6" s="11"/>
      <c r="NVT6" s="11"/>
      <c r="NVU6" s="11"/>
      <c r="NVV6" s="11"/>
      <c r="NVW6" s="11"/>
      <c r="NVX6" s="11"/>
      <c r="NVY6" s="11"/>
      <c r="NVZ6" s="11"/>
      <c r="NWA6" s="11"/>
      <c r="NWB6" s="11"/>
      <c r="NWC6" s="11"/>
      <c r="NWD6" s="11"/>
      <c r="NWE6" s="11"/>
      <c r="NWF6" s="11"/>
      <c r="NWG6" s="11"/>
      <c r="NWH6" s="11"/>
      <c r="NWI6" s="11"/>
      <c r="NWJ6" s="11"/>
      <c r="NWK6" s="11"/>
      <c r="NWL6" s="11"/>
      <c r="NWM6" s="11"/>
      <c r="NWN6" s="11"/>
      <c r="NWO6" s="11"/>
      <c r="NWP6" s="11"/>
      <c r="NWQ6" s="11"/>
      <c r="NWS6" s="6"/>
      <c r="NWV6" s="11"/>
      <c r="NWW6" s="11"/>
      <c r="NWX6" s="11"/>
      <c r="NWY6" s="11"/>
      <c r="NWZ6" s="11"/>
      <c r="NXA6" s="11"/>
      <c r="NXB6" s="11"/>
      <c r="NXC6" s="11"/>
      <c r="NXD6" s="11"/>
      <c r="NXE6" s="11"/>
      <c r="NXF6" s="11"/>
      <c r="NXG6" s="11"/>
      <c r="NXH6" s="11"/>
      <c r="NXI6" s="11"/>
      <c r="NXJ6" s="11"/>
      <c r="NXK6" s="11"/>
      <c r="NXL6" s="11"/>
      <c r="NXM6" s="11"/>
      <c r="NXN6" s="11"/>
      <c r="NXO6" s="11"/>
      <c r="NXP6" s="11"/>
      <c r="NXQ6" s="11"/>
      <c r="NXR6" s="11"/>
      <c r="NXS6" s="11"/>
      <c r="NXT6" s="11"/>
      <c r="NXU6" s="11"/>
      <c r="NXV6" s="11"/>
      <c r="NXW6" s="11"/>
      <c r="NXX6" s="11"/>
      <c r="NXY6" s="11"/>
      <c r="NXZ6" s="11"/>
      <c r="NYA6" s="11"/>
      <c r="NYB6" s="11"/>
      <c r="NYC6" s="11"/>
      <c r="NYD6" s="11"/>
      <c r="NYE6" s="11"/>
      <c r="NYG6" s="6"/>
      <c r="NYJ6" s="11"/>
      <c r="NYK6" s="11"/>
      <c r="NYL6" s="11"/>
      <c r="NYM6" s="11"/>
      <c r="NYN6" s="11"/>
      <c r="NYO6" s="11"/>
      <c r="NYP6" s="11"/>
      <c r="NYQ6" s="11"/>
      <c r="NYR6" s="11"/>
      <c r="NYS6" s="11"/>
      <c r="NYT6" s="11"/>
      <c r="NYU6" s="11"/>
      <c r="NYV6" s="11"/>
      <c r="NYW6" s="11"/>
      <c r="NYX6" s="11"/>
      <c r="NYY6" s="11"/>
      <c r="NYZ6" s="11"/>
      <c r="NZA6" s="11"/>
      <c r="NZB6" s="11"/>
      <c r="NZC6" s="11"/>
      <c r="NZD6" s="11"/>
      <c r="NZE6" s="11"/>
      <c r="NZF6" s="11"/>
      <c r="NZG6" s="11"/>
      <c r="NZH6" s="11"/>
      <c r="NZI6" s="11"/>
      <c r="NZJ6" s="11"/>
      <c r="NZK6" s="11"/>
      <c r="NZL6" s="11"/>
      <c r="NZM6" s="11"/>
      <c r="NZN6" s="11"/>
      <c r="NZO6" s="11"/>
      <c r="NZP6" s="11"/>
      <c r="NZQ6" s="11"/>
      <c r="NZR6" s="11"/>
      <c r="NZS6" s="11"/>
      <c r="NZU6" s="6"/>
      <c r="NZX6" s="11"/>
      <c r="NZY6" s="11"/>
      <c r="NZZ6" s="11"/>
      <c r="OAA6" s="11"/>
      <c r="OAB6" s="11"/>
      <c r="OAC6" s="11"/>
      <c r="OAD6" s="11"/>
      <c r="OAE6" s="11"/>
      <c r="OAF6" s="11"/>
      <c r="OAG6" s="11"/>
      <c r="OAH6" s="11"/>
      <c r="OAI6" s="11"/>
      <c r="OAJ6" s="11"/>
      <c r="OAK6" s="11"/>
      <c r="OAL6" s="11"/>
      <c r="OAM6" s="11"/>
      <c r="OAN6" s="11"/>
      <c r="OAO6" s="11"/>
      <c r="OAP6" s="11"/>
      <c r="OAQ6" s="11"/>
      <c r="OAR6" s="11"/>
      <c r="OAS6" s="11"/>
      <c r="OAT6" s="11"/>
      <c r="OAU6" s="11"/>
      <c r="OAV6" s="11"/>
      <c r="OAW6" s="11"/>
      <c r="OAX6" s="11"/>
      <c r="OAY6" s="11"/>
      <c r="OAZ6" s="11"/>
      <c r="OBA6" s="11"/>
      <c r="OBB6" s="11"/>
      <c r="OBC6" s="11"/>
      <c r="OBD6" s="11"/>
      <c r="OBE6" s="11"/>
      <c r="OBF6" s="11"/>
      <c r="OBG6" s="11"/>
      <c r="OBI6" s="6"/>
      <c r="OBL6" s="11"/>
      <c r="OBM6" s="11"/>
      <c r="OBN6" s="11"/>
      <c r="OBO6" s="11"/>
      <c r="OBP6" s="11"/>
      <c r="OBQ6" s="11"/>
      <c r="OBR6" s="11"/>
      <c r="OBS6" s="11"/>
      <c r="OBT6" s="11"/>
      <c r="OBU6" s="11"/>
      <c r="OBV6" s="11"/>
      <c r="OBW6" s="11"/>
      <c r="OBX6" s="11"/>
      <c r="OBY6" s="11"/>
      <c r="OBZ6" s="11"/>
      <c r="OCA6" s="11"/>
      <c r="OCB6" s="11"/>
      <c r="OCC6" s="11"/>
      <c r="OCD6" s="11"/>
      <c r="OCE6" s="11"/>
      <c r="OCF6" s="11"/>
      <c r="OCG6" s="11"/>
      <c r="OCH6" s="11"/>
      <c r="OCI6" s="11"/>
      <c r="OCJ6" s="11"/>
      <c r="OCK6" s="11"/>
      <c r="OCL6" s="11"/>
      <c r="OCM6" s="11"/>
      <c r="OCN6" s="11"/>
      <c r="OCO6" s="11"/>
      <c r="OCP6" s="11"/>
      <c r="OCQ6" s="11"/>
      <c r="OCR6" s="11"/>
      <c r="OCS6" s="11"/>
      <c r="OCT6" s="11"/>
      <c r="OCU6" s="11"/>
      <c r="OCW6" s="6"/>
      <c r="OCZ6" s="11"/>
      <c r="ODA6" s="11"/>
      <c r="ODB6" s="11"/>
      <c r="ODC6" s="11"/>
      <c r="ODD6" s="11"/>
      <c r="ODE6" s="11"/>
      <c r="ODF6" s="11"/>
      <c r="ODG6" s="11"/>
      <c r="ODH6" s="11"/>
      <c r="ODI6" s="11"/>
      <c r="ODJ6" s="11"/>
      <c r="ODK6" s="11"/>
      <c r="ODL6" s="11"/>
      <c r="ODM6" s="11"/>
      <c r="ODN6" s="11"/>
      <c r="ODO6" s="11"/>
      <c r="ODP6" s="11"/>
      <c r="ODQ6" s="11"/>
      <c r="ODR6" s="11"/>
      <c r="ODS6" s="11"/>
      <c r="ODT6" s="11"/>
      <c r="ODU6" s="11"/>
      <c r="ODV6" s="11"/>
      <c r="ODW6" s="11"/>
      <c r="ODX6" s="11"/>
      <c r="ODY6" s="11"/>
      <c r="ODZ6" s="11"/>
      <c r="OEA6" s="11"/>
      <c r="OEB6" s="11"/>
      <c r="OEC6" s="11"/>
      <c r="OED6" s="11"/>
      <c r="OEE6" s="11"/>
      <c r="OEF6" s="11"/>
      <c r="OEG6" s="11"/>
      <c r="OEH6" s="11"/>
      <c r="OEI6" s="11"/>
      <c r="OEK6" s="6"/>
      <c r="OEN6" s="11"/>
      <c r="OEO6" s="11"/>
      <c r="OEP6" s="11"/>
      <c r="OEQ6" s="11"/>
      <c r="OER6" s="11"/>
      <c r="OES6" s="11"/>
      <c r="OET6" s="11"/>
      <c r="OEU6" s="11"/>
      <c r="OEV6" s="11"/>
      <c r="OEW6" s="11"/>
      <c r="OEX6" s="11"/>
      <c r="OEY6" s="11"/>
      <c r="OEZ6" s="11"/>
      <c r="OFA6" s="11"/>
      <c r="OFB6" s="11"/>
      <c r="OFC6" s="11"/>
      <c r="OFD6" s="11"/>
      <c r="OFE6" s="11"/>
      <c r="OFF6" s="11"/>
      <c r="OFG6" s="11"/>
      <c r="OFH6" s="11"/>
      <c r="OFI6" s="11"/>
      <c r="OFJ6" s="11"/>
      <c r="OFK6" s="11"/>
      <c r="OFL6" s="11"/>
      <c r="OFM6" s="11"/>
      <c r="OFN6" s="11"/>
      <c r="OFO6" s="11"/>
      <c r="OFP6" s="11"/>
      <c r="OFQ6" s="11"/>
      <c r="OFR6" s="11"/>
      <c r="OFS6" s="11"/>
      <c r="OFT6" s="11"/>
      <c r="OFU6" s="11"/>
      <c r="OFV6" s="11"/>
      <c r="OFW6" s="11"/>
      <c r="OFY6" s="6"/>
      <c r="OGB6" s="11"/>
      <c r="OGC6" s="11"/>
      <c r="OGD6" s="11"/>
      <c r="OGE6" s="11"/>
      <c r="OGF6" s="11"/>
      <c r="OGG6" s="11"/>
      <c r="OGH6" s="11"/>
      <c r="OGI6" s="11"/>
      <c r="OGJ6" s="11"/>
      <c r="OGK6" s="11"/>
      <c r="OGL6" s="11"/>
      <c r="OGM6" s="11"/>
      <c r="OGN6" s="11"/>
      <c r="OGO6" s="11"/>
      <c r="OGP6" s="11"/>
      <c r="OGQ6" s="11"/>
      <c r="OGR6" s="11"/>
      <c r="OGS6" s="11"/>
      <c r="OGT6" s="11"/>
      <c r="OGU6" s="11"/>
      <c r="OGV6" s="11"/>
      <c r="OGW6" s="11"/>
      <c r="OGX6" s="11"/>
      <c r="OGY6" s="11"/>
      <c r="OGZ6" s="11"/>
      <c r="OHA6" s="11"/>
      <c r="OHB6" s="11"/>
      <c r="OHC6" s="11"/>
      <c r="OHD6" s="11"/>
      <c r="OHE6" s="11"/>
      <c r="OHF6" s="11"/>
      <c r="OHG6" s="11"/>
      <c r="OHH6" s="11"/>
      <c r="OHI6" s="11"/>
      <c r="OHJ6" s="11"/>
      <c r="OHK6" s="11"/>
      <c r="OHM6" s="6"/>
      <c r="OHP6" s="11"/>
      <c r="OHQ6" s="11"/>
      <c r="OHR6" s="11"/>
      <c r="OHS6" s="11"/>
      <c r="OHT6" s="11"/>
      <c r="OHU6" s="11"/>
      <c r="OHV6" s="11"/>
      <c r="OHW6" s="11"/>
      <c r="OHX6" s="11"/>
      <c r="OHY6" s="11"/>
      <c r="OHZ6" s="11"/>
      <c r="OIA6" s="11"/>
      <c r="OIB6" s="11"/>
      <c r="OIC6" s="11"/>
      <c r="OID6" s="11"/>
      <c r="OIE6" s="11"/>
      <c r="OIF6" s="11"/>
      <c r="OIG6" s="11"/>
      <c r="OIH6" s="11"/>
      <c r="OII6" s="11"/>
      <c r="OIJ6" s="11"/>
      <c r="OIK6" s="11"/>
      <c r="OIL6" s="11"/>
      <c r="OIM6" s="11"/>
      <c r="OIN6" s="11"/>
      <c r="OIO6" s="11"/>
      <c r="OIP6" s="11"/>
      <c r="OIQ6" s="11"/>
      <c r="OIR6" s="11"/>
      <c r="OIS6" s="11"/>
      <c r="OIT6" s="11"/>
      <c r="OIU6" s="11"/>
      <c r="OIV6" s="11"/>
      <c r="OIW6" s="11"/>
      <c r="OIX6" s="11"/>
      <c r="OIY6" s="11"/>
      <c r="OJA6" s="6"/>
      <c r="OJD6" s="11"/>
      <c r="OJE6" s="11"/>
      <c r="OJF6" s="11"/>
      <c r="OJG6" s="11"/>
      <c r="OJH6" s="11"/>
      <c r="OJI6" s="11"/>
      <c r="OJJ6" s="11"/>
      <c r="OJK6" s="11"/>
      <c r="OJL6" s="11"/>
      <c r="OJM6" s="11"/>
      <c r="OJN6" s="11"/>
      <c r="OJO6" s="11"/>
      <c r="OJP6" s="11"/>
      <c r="OJQ6" s="11"/>
      <c r="OJR6" s="11"/>
      <c r="OJS6" s="11"/>
      <c r="OJT6" s="11"/>
      <c r="OJU6" s="11"/>
      <c r="OJV6" s="11"/>
      <c r="OJW6" s="11"/>
      <c r="OJX6" s="11"/>
      <c r="OJY6" s="11"/>
      <c r="OJZ6" s="11"/>
      <c r="OKA6" s="11"/>
      <c r="OKB6" s="11"/>
      <c r="OKC6" s="11"/>
      <c r="OKD6" s="11"/>
      <c r="OKE6" s="11"/>
      <c r="OKF6" s="11"/>
      <c r="OKG6" s="11"/>
      <c r="OKH6" s="11"/>
      <c r="OKI6" s="11"/>
      <c r="OKJ6" s="11"/>
      <c r="OKK6" s="11"/>
      <c r="OKL6" s="11"/>
      <c r="OKM6" s="11"/>
      <c r="OKO6" s="6"/>
      <c r="OKR6" s="11"/>
      <c r="OKS6" s="11"/>
      <c r="OKT6" s="11"/>
      <c r="OKU6" s="11"/>
      <c r="OKV6" s="11"/>
      <c r="OKW6" s="11"/>
      <c r="OKX6" s="11"/>
      <c r="OKY6" s="11"/>
      <c r="OKZ6" s="11"/>
      <c r="OLA6" s="11"/>
      <c r="OLB6" s="11"/>
      <c r="OLC6" s="11"/>
      <c r="OLD6" s="11"/>
      <c r="OLE6" s="11"/>
      <c r="OLF6" s="11"/>
      <c r="OLG6" s="11"/>
      <c r="OLH6" s="11"/>
      <c r="OLI6" s="11"/>
      <c r="OLJ6" s="11"/>
      <c r="OLK6" s="11"/>
      <c r="OLL6" s="11"/>
      <c r="OLM6" s="11"/>
      <c r="OLN6" s="11"/>
      <c r="OLO6" s="11"/>
      <c r="OLP6" s="11"/>
      <c r="OLQ6" s="11"/>
      <c r="OLR6" s="11"/>
      <c r="OLS6" s="11"/>
      <c r="OLT6" s="11"/>
      <c r="OLU6" s="11"/>
      <c r="OLV6" s="11"/>
      <c r="OLW6" s="11"/>
      <c r="OLX6" s="11"/>
      <c r="OLY6" s="11"/>
      <c r="OLZ6" s="11"/>
      <c r="OMA6" s="11"/>
      <c r="OMC6" s="6"/>
      <c r="OMF6" s="11"/>
      <c r="OMG6" s="11"/>
      <c r="OMH6" s="11"/>
      <c r="OMI6" s="11"/>
      <c r="OMJ6" s="11"/>
      <c r="OMK6" s="11"/>
      <c r="OML6" s="11"/>
      <c r="OMM6" s="11"/>
      <c r="OMN6" s="11"/>
      <c r="OMO6" s="11"/>
      <c r="OMP6" s="11"/>
      <c r="OMQ6" s="11"/>
      <c r="OMR6" s="11"/>
      <c r="OMS6" s="11"/>
      <c r="OMT6" s="11"/>
      <c r="OMU6" s="11"/>
      <c r="OMV6" s="11"/>
      <c r="OMW6" s="11"/>
      <c r="OMX6" s="11"/>
      <c r="OMY6" s="11"/>
      <c r="OMZ6" s="11"/>
      <c r="ONA6" s="11"/>
      <c r="ONB6" s="11"/>
      <c r="ONC6" s="11"/>
      <c r="OND6" s="11"/>
      <c r="ONE6" s="11"/>
      <c r="ONF6" s="11"/>
      <c r="ONG6" s="11"/>
      <c r="ONH6" s="11"/>
      <c r="ONI6" s="11"/>
      <c r="ONJ6" s="11"/>
      <c r="ONK6" s="11"/>
      <c r="ONL6" s="11"/>
      <c r="ONM6" s="11"/>
      <c r="ONN6" s="11"/>
      <c r="ONO6" s="11"/>
      <c r="ONQ6" s="6"/>
      <c r="ONT6" s="11"/>
      <c r="ONU6" s="11"/>
      <c r="ONV6" s="11"/>
      <c r="ONW6" s="11"/>
      <c r="ONX6" s="11"/>
      <c r="ONY6" s="11"/>
      <c r="ONZ6" s="11"/>
      <c r="OOA6" s="11"/>
      <c r="OOB6" s="11"/>
      <c r="OOC6" s="11"/>
      <c r="OOD6" s="11"/>
      <c r="OOE6" s="11"/>
      <c r="OOF6" s="11"/>
      <c r="OOG6" s="11"/>
      <c r="OOH6" s="11"/>
      <c r="OOI6" s="11"/>
      <c r="OOJ6" s="11"/>
      <c r="OOK6" s="11"/>
      <c r="OOL6" s="11"/>
      <c r="OOM6" s="11"/>
      <c r="OON6" s="11"/>
      <c r="OOO6" s="11"/>
      <c r="OOP6" s="11"/>
      <c r="OOQ6" s="11"/>
      <c r="OOR6" s="11"/>
      <c r="OOS6" s="11"/>
      <c r="OOT6" s="11"/>
      <c r="OOU6" s="11"/>
      <c r="OOV6" s="11"/>
      <c r="OOW6" s="11"/>
      <c r="OOX6" s="11"/>
      <c r="OOY6" s="11"/>
      <c r="OOZ6" s="11"/>
      <c r="OPA6" s="11"/>
      <c r="OPB6" s="11"/>
      <c r="OPC6" s="11"/>
      <c r="OPE6" s="6"/>
      <c r="OPH6" s="11"/>
      <c r="OPI6" s="11"/>
      <c r="OPJ6" s="11"/>
      <c r="OPK6" s="11"/>
      <c r="OPL6" s="11"/>
      <c r="OPM6" s="11"/>
      <c r="OPN6" s="11"/>
      <c r="OPO6" s="11"/>
      <c r="OPP6" s="11"/>
      <c r="OPQ6" s="11"/>
      <c r="OPR6" s="11"/>
      <c r="OPS6" s="11"/>
      <c r="OPT6" s="11"/>
      <c r="OPU6" s="11"/>
      <c r="OPV6" s="11"/>
      <c r="OPW6" s="11"/>
      <c r="OPX6" s="11"/>
      <c r="OPY6" s="11"/>
      <c r="OPZ6" s="11"/>
      <c r="OQA6" s="11"/>
      <c r="OQB6" s="11"/>
      <c r="OQC6" s="11"/>
      <c r="OQD6" s="11"/>
      <c r="OQE6" s="11"/>
      <c r="OQF6" s="11"/>
      <c r="OQG6" s="11"/>
      <c r="OQH6" s="11"/>
      <c r="OQI6" s="11"/>
      <c r="OQJ6" s="11"/>
      <c r="OQK6" s="11"/>
      <c r="OQL6" s="11"/>
      <c r="OQM6" s="11"/>
      <c r="OQN6" s="11"/>
      <c r="OQO6" s="11"/>
      <c r="OQP6" s="11"/>
      <c r="OQQ6" s="11"/>
      <c r="OQS6" s="6"/>
      <c r="OQV6" s="11"/>
      <c r="OQW6" s="11"/>
      <c r="OQX6" s="11"/>
      <c r="OQY6" s="11"/>
      <c r="OQZ6" s="11"/>
      <c r="ORA6" s="11"/>
      <c r="ORB6" s="11"/>
      <c r="ORC6" s="11"/>
      <c r="ORD6" s="11"/>
      <c r="ORE6" s="11"/>
      <c r="ORF6" s="11"/>
      <c r="ORG6" s="11"/>
      <c r="ORH6" s="11"/>
      <c r="ORI6" s="11"/>
      <c r="ORJ6" s="11"/>
      <c r="ORK6" s="11"/>
      <c r="ORL6" s="11"/>
      <c r="ORM6" s="11"/>
      <c r="ORN6" s="11"/>
      <c r="ORO6" s="11"/>
      <c r="ORP6" s="11"/>
      <c r="ORQ6" s="11"/>
      <c r="ORR6" s="11"/>
      <c r="ORS6" s="11"/>
      <c r="ORT6" s="11"/>
      <c r="ORU6" s="11"/>
      <c r="ORV6" s="11"/>
      <c r="ORW6" s="11"/>
      <c r="ORX6" s="11"/>
      <c r="ORY6" s="11"/>
      <c r="ORZ6" s="11"/>
      <c r="OSA6" s="11"/>
      <c r="OSB6" s="11"/>
      <c r="OSC6" s="11"/>
      <c r="OSD6" s="11"/>
      <c r="OSE6" s="11"/>
      <c r="OSG6" s="6"/>
      <c r="OSJ6" s="11"/>
      <c r="OSK6" s="11"/>
      <c r="OSL6" s="11"/>
      <c r="OSM6" s="11"/>
      <c r="OSN6" s="11"/>
      <c r="OSO6" s="11"/>
      <c r="OSP6" s="11"/>
      <c r="OSQ6" s="11"/>
      <c r="OSR6" s="11"/>
      <c r="OSS6" s="11"/>
      <c r="OST6" s="11"/>
      <c r="OSU6" s="11"/>
      <c r="OSV6" s="11"/>
      <c r="OSW6" s="11"/>
      <c r="OSX6" s="11"/>
      <c r="OSY6" s="11"/>
      <c r="OSZ6" s="11"/>
      <c r="OTA6" s="11"/>
      <c r="OTB6" s="11"/>
      <c r="OTC6" s="11"/>
      <c r="OTD6" s="11"/>
      <c r="OTE6" s="11"/>
      <c r="OTF6" s="11"/>
      <c r="OTG6" s="11"/>
      <c r="OTH6" s="11"/>
      <c r="OTI6" s="11"/>
      <c r="OTJ6" s="11"/>
      <c r="OTK6" s="11"/>
      <c r="OTL6" s="11"/>
      <c r="OTM6" s="11"/>
      <c r="OTN6" s="11"/>
      <c r="OTO6" s="11"/>
      <c r="OTP6" s="11"/>
      <c r="OTQ6" s="11"/>
      <c r="OTR6" s="11"/>
      <c r="OTS6" s="11"/>
      <c r="OTU6" s="6"/>
      <c r="OTX6" s="11"/>
      <c r="OTY6" s="11"/>
      <c r="OTZ6" s="11"/>
      <c r="OUA6" s="11"/>
      <c r="OUB6" s="11"/>
      <c r="OUC6" s="11"/>
      <c r="OUD6" s="11"/>
      <c r="OUE6" s="11"/>
      <c r="OUF6" s="11"/>
      <c r="OUG6" s="11"/>
      <c r="OUH6" s="11"/>
      <c r="OUI6" s="11"/>
      <c r="OUJ6" s="11"/>
      <c r="OUK6" s="11"/>
      <c r="OUL6" s="11"/>
      <c r="OUM6" s="11"/>
      <c r="OUN6" s="11"/>
      <c r="OUO6" s="11"/>
      <c r="OUP6" s="11"/>
      <c r="OUQ6" s="11"/>
      <c r="OUR6" s="11"/>
      <c r="OUS6" s="11"/>
      <c r="OUT6" s="11"/>
      <c r="OUU6" s="11"/>
      <c r="OUV6" s="11"/>
      <c r="OUW6" s="11"/>
      <c r="OUX6" s="11"/>
      <c r="OUY6" s="11"/>
      <c r="OUZ6" s="11"/>
      <c r="OVA6" s="11"/>
      <c r="OVB6" s="11"/>
      <c r="OVC6" s="11"/>
      <c r="OVD6" s="11"/>
      <c r="OVE6" s="11"/>
      <c r="OVF6" s="11"/>
      <c r="OVG6" s="11"/>
      <c r="OVI6" s="6"/>
      <c r="OVL6" s="11"/>
      <c r="OVM6" s="11"/>
      <c r="OVN6" s="11"/>
      <c r="OVO6" s="11"/>
      <c r="OVP6" s="11"/>
      <c r="OVQ6" s="11"/>
      <c r="OVR6" s="11"/>
      <c r="OVS6" s="11"/>
      <c r="OVT6" s="11"/>
      <c r="OVU6" s="11"/>
      <c r="OVV6" s="11"/>
      <c r="OVW6" s="11"/>
      <c r="OVX6" s="11"/>
      <c r="OVY6" s="11"/>
      <c r="OVZ6" s="11"/>
      <c r="OWA6" s="11"/>
      <c r="OWB6" s="11"/>
      <c r="OWC6" s="11"/>
      <c r="OWD6" s="11"/>
      <c r="OWE6" s="11"/>
      <c r="OWF6" s="11"/>
      <c r="OWG6" s="11"/>
      <c r="OWH6" s="11"/>
      <c r="OWI6" s="11"/>
      <c r="OWJ6" s="11"/>
      <c r="OWK6" s="11"/>
      <c r="OWL6" s="11"/>
      <c r="OWM6" s="11"/>
      <c r="OWN6" s="11"/>
      <c r="OWO6" s="11"/>
      <c r="OWP6" s="11"/>
      <c r="OWQ6" s="11"/>
      <c r="OWR6" s="11"/>
      <c r="OWS6" s="11"/>
      <c r="OWT6" s="11"/>
      <c r="OWU6" s="11"/>
      <c r="OWW6" s="6"/>
      <c r="OWZ6" s="11"/>
      <c r="OXA6" s="11"/>
      <c r="OXB6" s="11"/>
      <c r="OXC6" s="11"/>
      <c r="OXD6" s="11"/>
      <c r="OXE6" s="11"/>
      <c r="OXF6" s="11"/>
      <c r="OXG6" s="11"/>
      <c r="OXH6" s="11"/>
      <c r="OXI6" s="11"/>
      <c r="OXJ6" s="11"/>
      <c r="OXK6" s="11"/>
      <c r="OXL6" s="11"/>
      <c r="OXM6" s="11"/>
      <c r="OXN6" s="11"/>
      <c r="OXO6" s="11"/>
      <c r="OXP6" s="11"/>
      <c r="OXQ6" s="11"/>
      <c r="OXR6" s="11"/>
      <c r="OXS6" s="11"/>
      <c r="OXT6" s="11"/>
      <c r="OXU6" s="11"/>
      <c r="OXV6" s="11"/>
      <c r="OXW6" s="11"/>
      <c r="OXX6" s="11"/>
      <c r="OXY6" s="11"/>
      <c r="OXZ6" s="11"/>
      <c r="OYA6" s="11"/>
      <c r="OYB6" s="11"/>
      <c r="OYC6" s="11"/>
      <c r="OYD6" s="11"/>
      <c r="OYE6" s="11"/>
      <c r="OYF6" s="11"/>
      <c r="OYG6" s="11"/>
      <c r="OYH6" s="11"/>
      <c r="OYI6" s="11"/>
      <c r="OYK6" s="6"/>
      <c r="OYN6" s="11"/>
      <c r="OYO6" s="11"/>
      <c r="OYP6" s="11"/>
      <c r="OYQ6" s="11"/>
      <c r="OYR6" s="11"/>
      <c r="OYS6" s="11"/>
      <c r="OYT6" s="11"/>
      <c r="OYU6" s="11"/>
      <c r="OYV6" s="11"/>
      <c r="OYW6" s="11"/>
      <c r="OYX6" s="11"/>
      <c r="OYY6" s="11"/>
      <c r="OYZ6" s="11"/>
      <c r="OZA6" s="11"/>
      <c r="OZB6" s="11"/>
      <c r="OZC6" s="11"/>
      <c r="OZD6" s="11"/>
      <c r="OZE6" s="11"/>
      <c r="OZF6" s="11"/>
      <c r="OZG6" s="11"/>
      <c r="OZH6" s="11"/>
      <c r="OZI6" s="11"/>
      <c r="OZJ6" s="11"/>
      <c r="OZK6" s="11"/>
      <c r="OZL6" s="11"/>
      <c r="OZM6" s="11"/>
      <c r="OZN6" s="11"/>
      <c r="OZO6" s="11"/>
      <c r="OZP6" s="11"/>
      <c r="OZQ6" s="11"/>
      <c r="OZR6" s="11"/>
      <c r="OZS6" s="11"/>
      <c r="OZT6" s="11"/>
      <c r="OZU6" s="11"/>
      <c r="OZV6" s="11"/>
      <c r="OZW6" s="11"/>
      <c r="OZY6" s="6"/>
      <c r="PAB6" s="11"/>
      <c r="PAC6" s="11"/>
      <c r="PAD6" s="11"/>
      <c r="PAE6" s="11"/>
      <c r="PAF6" s="11"/>
      <c r="PAG6" s="11"/>
      <c r="PAH6" s="11"/>
      <c r="PAI6" s="11"/>
      <c r="PAJ6" s="11"/>
      <c r="PAK6" s="11"/>
      <c r="PAL6" s="11"/>
      <c r="PAM6" s="11"/>
      <c r="PAN6" s="11"/>
      <c r="PAO6" s="11"/>
      <c r="PAP6" s="11"/>
      <c r="PAQ6" s="11"/>
      <c r="PAR6" s="11"/>
      <c r="PAS6" s="11"/>
      <c r="PAT6" s="11"/>
      <c r="PAU6" s="11"/>
      <c r="PAV6" s="11"/>
      <c r="PAW6" s="11"/>
      <c r="PAX6" s="11"/>
      <c r="PAY6" s="11"/>
      <c r="PAZ6" s="11"/>
      <c r="PBA6" s="11"/>
      <c r="PBB6" s="11"/>
      <c r="PBC6" s="11"/>
      <c r="PBD6" s="11"/>
      <c r="PBE6" s="11"/>
      <c r="PBF6" s="11"/>
      <c r="PBG6" s="11"/>
      <c r="PBH6" s="11"/>
      <c r="PBI6" s="11"/>
      <c r="PBJ6" s="11"/>
      <c r="PBK6" s="11"/>
      <c r="PBM6" s="6"/>
      <c r="PBP6" s="11"/>
      <c r="PBQ6" s="11"/>
      <c r="PBR6" s="11"/>
      <c r="PBS6" s="11"/>
      <c r="PBT6" s="11"/>
      <c r="PBU6" s="11"/>
      <c r="PBV6" s="11"/>
      <c r="PBW6" s="11"/>
      <c r="PBX6" s="11"/>
      <c r="PBY6" s="11"/>
      <c r="PBZ6" s="11"/>
      <c r="PCA6" s="11"/>
      <c r="PCB6" s="11"/>
      <c r="PCC6" s="11"/>
      <c r="PCD6" s="11"/>
      <c r="PCE6" s="11"/>
      <c r="PCF6" s="11"/>
      <c r="PCG6" s="11"/>
      <c r="PCH6" s="11"/>
      <c r="PCI6" s="11"/>
      <c r="PCJ6" s="11"/>
      <c r="PCK6" s="11"/>
      <c r="PCL6" s="11"/>
      <c r="PCM6" s="11"/>
      <c r="PCN6" s="11"/>
      <c r="PCO6" s="11"/>
      <c r="PCP6" s="11"/>
      <c r="PCQ6" s="11"/>
      <c r="PCR6" s="11"/>
      <c r="PCS6" s="11"/>
      <c r="PCT6" s="11"/>
      <c r="PCU6" s="11"/>
      <c r="PCV6" s="11"/>
      <c r="PCW6" s="11"/>
      <c r="PCX6" s="11"/>
      <c r="PCY6" s="11"/>
      <c r="PDA6" s="6"/>
      <c r="PDD6" s="11"/>
      <c r="PDE6" s="11"/>
      <c r="PDF6" s="11"/>
      <c r="PDG6" s="11"/>
      <c r="PDH6" s="11"/>
      <c r="PDI6" s="11"/>
      <c r="PDJ6" s="11"/>
      <c r="PDK6" s="11"/>
      <c r="PDL6" s="11"/>
      <c r="PDM6" s="11"/>
      <c r="PDN6" s="11"/>
      <c r="PDO6" s="11"/>
      <c r="PDP6" s="11"/>
      <c r="PDQ6" s="11"/>
      <c r="PDR6" s="11"/>
      <c r="PDS6" s="11"/>
      <c r="PDT6" s="11"/>
      <c r="PDU6" s="11"/>
      <c r="PDV6" s="11"/>
      <c r="PDW6" s="11"/>
      <c r="PDX6" s="11"/>
      <c r="PDY6" s="11"/>
      <c r="PDZ6" s="11"/>
      <c r="PEA6" s="11"/>
      <c r="PEB6" s="11"/>
      <c r="PEC6" s="11"/>
      <c r="PED6" s="11"/>
      <c r="PEE6" s="11"/>
      <c r="PEF6" s="11"/>
      <c r="PEG6" s="11"/>
      <c r="PEH6" s="11"/>
      <c r="PEI6" s="11"/>
      <c r="PEJ6" s="11"/>
      <c r="PEK6" s="11"/>
      <c r="PEL6" s="11"/>
      <c r="PEM6" s="11"/>
      <c r="PEO6" s="6"/>
      <c r="PER6" s="11"/>
      <c r="PES6" s="11"/>
      <c r="PET6" s="11"/>
      <c r="PEU6" s="11"/>
      <c r="PEV6" s="11"/>
      <c r="PEW6" s="11"/>
      <c r="PEX6" s="11"/>
      <c r="PEY6" s="11"/>
      <c r="PEZ6" s="11"/>
      <c r="PFA6" s="11"/>
      <c r="PFB6" s="11"/>
      <c r="PFC6" s="11"/>
      <c r="PFD6" s="11"/>
      <c r="PFE6" s="11"/>
      <c r="PFF6" s="11"/>
      <c r="PFG6" s="11"/>
      <c r="PFH6" s="11"/>
      <c r="PFI6" s="11"/>
      <c r="PFJ6" s="11"/>
      <c r="PFK6" s="11"/>
      <c r="PFL6" s="11"/>
      <c r="PFM6" s="11"/>
      <c r="PFN6" s="11"/>
      <c r="PFO6" s="11"/>
      <c r="PFP6" s="11"/>
      <c r="PFQ6" s="11"/>
      <c r="PFR6" s="11"/>
      <c r="PFS6" s="11"/>
      <c r="PFT6" s="11"/>
      <c r="PFU6" s="11"/>
      <c r="PFV6" s="11"/>
      <c r="PFW6" s="11"/>
      <c r="PFX6" s="11"/>
      <c r="PFY6" s="11"/>
      <c r="PFZ6" s="11"/>
      <c r="PGA6" s="11"/>
      <c r="PGC6" s="6"/>
      <c r="PGF6" s="11"/>
      <c r="PGG6" s="11"/>
      <c r="PGH6" s="11"/>
      <c r="PGI6" s="11"/>
      <c r="PGJ6" s="11"/>
      <c r="PGK6" s="11"/>
      <c r="PGL6" s="11"/>
      <c r="PGM6" s="11"/>
      <c r="PGN6" s="11"/>
      <c r="PGO6" s="11"/>
      <c r="PGP6" s="11"/>
      <c r="PGQ6" s="11"/>
      <c r="PGR6" s="11"/>
      <c r="PGS6" s="11"/>
      <c r="PGT6" s="11"/>
      <c r="PGU6" s="11"/>
      <c r="PGV6" s="11"/>
      <c r="PGW6" s="11"/>
      <c r="PGX6" s="11"/>
      <c r="PGY6" s="11"/>
      <c r="PGZ6" s="11"/>
      <c r="PHA6" s="11"/>
      <c r="PHB6" s="11"/>
      <c r="PHC6" s="11"/>
      <c r="PHD6" s="11"/>
      <c r="PHE6" s="11"/>
      <c r="PHF6" s="11"/>
      <c r="PHG6" s="11"/>
      <c r="PHH6" s="11"/>
      <c r="PHI6" s="11"/>
      <c r="PHJ6" s="11"/>
      <c r="PHK6" s="11"/>
      <c r="PHL6" s="11"/>
      <c r="PHM6" s="11"/>
      <c r="PHN6" s="11"/>
      <c r="PHO6" s="11"/>
      <c r="PHQ6" s="6"/>
      <c r="PHT6" s="11"/>
      <c r="PHU6" s="11"/>
      <c r="PHV6" s="11"/>
      <c r="PHW6" s="11"/>
      <c r="PHX6" s="11"/>
      <c r="PHY6" s="11"/>
      <c r="PHZ6" s="11"/>
      <c r="PIA6" s="11"/>
      <c r="PIB6" s="11"/>
      <c r="PIC6" s="11"/>
      <c r="PID6" s="11"/>
      <c r="PIE6" s="11"/>
      <c r="PIF6" s="11"/>
      <c r="PIG6" s="11"/>
      <c r="PIH6" s="11"/>
      <c r="PII6" s="11"/>
      <c r="PIJ6" s="11"/>
      <c r="PIK6" s="11"/>
      <c r="PIL6" s="11"/>
      <c r="PIM6" s="11"/>
      <c r="PIN6" s="11"/>
      <c r="PIO6" s="11"/>
      <c r="PIP6" s="11"/>
      <c r="PIQ6" s="11"/>
      <c r="PIR6" s="11"/>
      <c r="PIS6" s="11"/>
      <c r="PIT6" s="11"/>
      <c r="PIU6" s="11"/>
      <c r="PIV6" s="11"/>
      <c r="PIW6" s="11"/>
      <c r="PIX6" s="11"/>
      <c r="PIY6" s="11"/>
      <c r="PIZ6" s="11"/>
      <c r="PJA6" s="11"/>
      <c r="PJB6" s="11"/>
      <c r="PJC6" s="11"/>
      <c r="PJE6" s="6"/>
      <c r="PJH6" s="11"/>
      <c r="PJI6" s="11"/>
      <c r="PJJ6" s="11"/>
      <c r="PJK6" s="11"/>
      <c r="PJL6" s="11"/>
      <c r="PJM6" s="11"/>
      <c r="PJN6" s="11"/>
      <c r="PJO6" s="11"/>
      <c r="PJP6" s="11"/>
      <c r="PJQ6" s="11"/>
      <c r="PJR6" s="11"/>
      <c r="PJS6" s="11"/>
      <c r="PJT6" s="11"/>
      <c r="PJU6" s="11"/>
      <c r="PJV6" s="11"/>
      <c r="PJW6" s="11"/>
      <c r="PJX6" s="11"/>
      <c r="PJY6" s="11"/>
      <c r="PJZ6" s="11"/>
      <c r="PKA6" s="11"/>
      <c r="PKB6" s="11"/>
      <c r="PKC6" s="11"/>
      <c r="PKD6" s="11"/>
      <c r="PKE6" s="11"/>
      <c r="PKF6" s="11"/>
      <c r="PKG6" s="11"/>
      <c r="PKH6" s="11"/>
      <c r="PKI6" s="11"/>
      <c r="PKJ6" s="11"/>
      <c r="PKK6" s="11"/>
      <c r="PKL6" s="11"/>
      <c r="PKM6" s="11"/>
      <c r="PKN6" s="11"/>
      <c r="PKO6" s="11"/>
      <c r="PKP6" s="11"/>
      <c r="PKQ6" s="11"/>
      <c r="PKS6" s="6"/>
      <c r="PKV6" s="11"/>
      <c r="PKW6" s="11"/>
      <c r="PKX6" s="11"/>
      <c r="PKY6" s="11"/>
      <c r="PKZ6" s="11"/>
      <c r="PLA6" s="11"/>
      <c r="PLB6" s="11"/>
      <c r="PLC6" s="11"/>
      <c r="PLD6" s="11"/>
      <c r="PLE6" s="11"/>
      <c r="PLF6" s="11"/>
      <c r="PLG6" s="11"/>
      <c r="PLH6" s="11"/>
      <c r="PLI6" s="11"/>
      <c r="PLJ6" s="11"/>
      <c r="PLK6" s="11"/>
      <c r="PLL6" s="11"/>
      <c r="PLM6" s="11"/>
      <c r="PLN6" s="11"/>
      <c r="PLO6" s="11"/>
      <c r="PLP6" s="11"/>
      <c r="PLQ6" s="11"/>
      <c r="PLR6" s="11"/>
      <c r="PLS6" s="11"/>
      <c r="PLT6" s="11"/>
      <c r="PLU6" s="11"/>
      <c r="PLV6" s="11"/>
      <c r="PLW6" s="11"/>
      <c r="PLX6" s="11"/>
      <c r="PLY6" s="11"/>
      <c r="PLZ6" s="11"/>
      <c r="PMA6" s="11"/>
      <c r="PMB6" s="11"/>
      <c r="PMC6" s="11"/>
      <c r="PMD6" s="11"/>
      <c r="PME6" s="11"/>
      <c r="PMG6" s="6"/>
      <c r="PMJ6" s="11"/>
      <c r="PMK6" s="11"/>
      <c r="PML6" s="11"/>
      <c r="PMM6" s="11"/>
      <c r="PMN6" s="11"/>
      <c r="PMO6" s="11"/>
      <c r="PMP6" s="11"/>
      <c r="PMQ6" s="11"/>
      <c r="PMR6" s="11"/>
      <c r="PMS6" s="11"/>
      <c r="PMT6" s="11"/>
      <c r="PMU6" s="11"/>
      <c r="PMV6" s="11"/>
      <c r="PMW6" s="11"/>
      <c r="PMX6" s="11"/>
      <c r="PMY6" s="11"/>
      <c r="PMZ6" s="11"/>
      <c r="PNA6" s="11"/>
      <c r="PNB6" s="11"/>
      <c r="PNC6" s="11"/>
      <c r="PND6" s="11"/>
      <c r="PNE6" s="11"/>
      <c r="PNF6" s="11"/>
      <c r="PNG6" s="11"/>
      <c r="PNH6" s="11"/>
      <c r="PNI6" s="11"/>
      <c r="PNJ6" s="11"/>
      <c r="PNK6" s="11"/>
      <c r="PNL6" s="11"/>
      <c r="PNM6" s="11"/>
      <c r="PNN6" s="11"/>
      <c r="PNO6" s="11"/>
      <c r="PNP6" s="11"/>
      <c r="PNQ6" s="11"/>
      <c r="PNR6" s="11"/>
      <c r="PNS6" s="11"/>
      <c r="PNU6" s="6"/>
      <c r="PNX6" s="11"/>
      <c r="PNY6" s="11"/>
      <c r="PNZ6" s="11"/>
      <c r="POA6" s="11"/>
      <c r="POB6" s="11"/>
      <c r="POC6" s="11"/>
      <c r="POD6" s="11"/>
      <c r="POE6" s="11"/>
      <c r="POF6" s="11"/>
      <c r="POG6" s="11"/>
      <c r="POH6" s="11"/>
      <c r="POI6" s="11"/>
      <c r="POJ6" s="11"/>
      <c r="POK6" s="11"/>
      <c r="POL6" s="11"/>
      <c r="POM6" s="11"/>
      <c r="PON6" s="11"/>
      <c r="POO6" s="11"/>
      <c r="POP6" s="11"/>
      <c r="POQ6" s="11"/>
      <c r="POR6" s="11"/>
      <c r="POS6" s="11"/>
      <c r="POT6" s="11"/>
      <c r="POU6" s="11"/>
      <c r="POV6" s="11"/>
      <c r="POW6" s="11"/>
      <c r="POX6" s="11"/>
      <c r="POY6" s="11"/>
      <c r="POZ6" s="11"/>
      <c r="PPA6" s="11"/>
      <c r="PPB6" s="11"/>
      <c r="PPC6" s="11"/>
      <c r="PPD6" s="11"/>
      <c r="PPE6" s="11"/>
      <c r="PPF6" s="11"/>
      <c r="PPG6" s="11"/>
      <c r="PPI6" s="6"/>
      <c r="PPL6" s="11"/>
      <c r="PPM6" s="11"/>
      <c r="PPN6" s="11"/>
      <c r="PPO6" s="11"/>
      <c r="PPP6" s="11"/>
      <c r="PPQ6" s="11"/>
      <c r="PPR6" s="11"/>
      <c r="PPS6" s="11"/>
      <c r="PPT6" s="11"/>
      <c r="PPU6" s="11"/>
      <c r="PPV6" s="11"/>
      <c r="PPW6" s="11"/>
      <c r="PPX6" s="11"/>
      <c r="PPY6" s="11"/>
      <c r="PPZ6" s="11"/>
      <c r="PQA6" s="11"/>
      <c r="PQB6" s="11"/>
      <c r="PQC6" s="11"/>
      <c r="PQD6" s="11"/>
      <c r="PQE6" s="11"/>
      <c r="PQF6" s="11"/>
      <c r="PQG6" s="11"/>
      <c r="PQH6" s="11"/>
      <c r="PQI6" s="11"/>
      <c r="PQJ6" s="11"/>
      <c r="PQK6" s="11"/>
      <c r="PQL6" s="11"/>
      <c r="PQM6" s="11"/>
      <c r="PQN6" s="11"/>
      <c r="PQO6" s="11"/>
      <c r="PQP6" s="11"/>
      <c r="PQQ6" s="11"/>
      <c r="PQR6" s="11"/>
      <c r="PQS6" s="11"/>
      <c r="PQT6" s="11"/>
      <c r="PQU6" s="11"/>
      <c r="PQW6" s="6"/>
      <c r="PQZ6" s="11"/>
      <c r="PRA6" s="11"/>
      <c r="PRB6" s="11"/>
      <c r="PRC6" s="11"/>
      <c r="PRD6" s="11"/>
      <c r="PRE6" s="11"/>
      <c r="PRF6" s="11"/>
      <c r="PRG6" s="11"/>
      <c r="PRH6" s="11"/>
      <c r="PRI6" s="11"/>
      <c r="PRJ6" s="11"/>
      <c r="PRK6" s="11"/>
      <c r="PRL6" s="11"/>
      <c r="PRM6" s="11"/>
      <c r="PRN6" s="11"/>
      <c r="PRO6" s="11"/>
      <c r="PRP6" s="11"/>
      <c r="PRQ6" s="11"/>
      <c r="PRR6" s="11"/>
      <c r="PRS6" s="11"/>
      <c r="PRT6" s="11"/>
      <c r="PRU6" s="11"/>
      <c r="PRV6" s="11"/>
      <c r="PRW6" s="11"/>
      <c r="PRX6" s="11"/>
      <c r="PRY6" s="11"/>
      <c r="PRZ6" s="11"/>
      <c r="PSA6" s="11"/>
      <c r="PSB6" s="11"/>
      <c r="PSC6" s="11"/>
      <c r="PSD6" s="11"/>
      <c r="PSE6" s="11"/>
      <c r="PSF6" s="11"/>
      <c r="PSG6" s="11"/>
      <c r="PSH6" s="11"/>
      <c r="PSI6" s="11"/>
      <c r="PSK6" s="6"/>
      <c r="PSN6" s="11"/>
      <c r="PSO6" s="11"/>
      <c r="PSP6" s="11"/>
      <c r="PSQ6" s="11"/>
      <c r="PSR6" s="11"/>
      <c r="PSS6" s="11"/>
      <c r="PST6" s="11"/>
      <c r="PSU6" s="11"/>
      <c r="PSV6" s="11"/>
      <c r="PSW6" s="11"/>
      <c r="PSX6" s="11"/>
      <c r="PSY6" s="11"/>
      <c r="PSZ6" s="11"/>
      <c r="PTA6" s="11"/>
      <c r="PTB6" s="11"/>
      <c r="PTC6" s="11"/>
      <c r="PTD6" s="11"/>
      <c r="PTE6" s="11"/>
      <c r="PTF6" s="11"/>
      <c r="PTG6" s="11"/>
      <c r="PTH6" s="11"/>
      <c r="PTI6" s="11"/>
      <c r="PTJ6" s="11"/>
      <c r="PTK6" s="11"/>
      <c r="PTL6" s="11"/>
      <c r="PTM6" s="11"/>
      <c r="PTN6" s="11"/>
      <c r="PTO6" s="11"/>
      <c r="PTP6" s="11"/>
      <c r="PTQ6" s="11"/>
      <c r="PTR6" s="11"/>
      <c r="PTS6" s="11"/>
      <c r="PTT6" s="11"/>
      <c r="PTU6" s="11"/>
      <c r="PTV6" s="11"/>
      <c r="PTW6" s="11"/>
      <c r="PTY6" s="6"/>
      <c r="PUB6" s="11"/>
      <c r="PUC6" s="11"/>
      <c r="PUD6" s="11"/>
      <c r="PUE6" s="11"/>
      <c r="PUF6" s="11"/>
      <c r="PUG6" s="11"/>
      <c r="PUH6" s="11"/>
      <c r="PUI6" s="11"/>
      <c r="PUJ6" s="11"/>
      <c r="PUK6" s="11"/>
      <c r="PUL6" s="11"/>
      <c r="PUM6" s="11"/>
      <c r="PUN6" s="11"/>
      <c r="PUO6" s="11"/>
      <c r="PUP6" s="11"/>
      <c r="PUQ6" s="11"/>
      <c r="PUR6" s="11"/>
      <c r="PUS6" s="11"/>
      <c r="PUT6" s="11"/>
      <c r="PUU6" s="11"/>
      <c r="PUV6" s="11"/>
      <c r="PUW6" s="11"/>
      <c r="PUX6" s="11"/>
      <c r="PUY6" s="11"/>
      <c r="PUZ6" s="11"/>
      <c r="PVA6" s="11"/>
      <c r="PVB6" s="11"/>
      <c r="PVC6" s="11"/>
      <c r="PVD6" s="11"/>
      <c r="PVE6" s="11"/>
      <c r="PVF6" s="11"/>
      <c r="PVG6" s="11"/>
      <c r="PVH6" s="11"/>
      <c r="PVI6" s="11"/>
      <c r="PVJ6" s="11"/>
      <c r="PVK6" s="11"/>
      <c r="PVM6" s="6"/>
      <c r="PVP6" s="11"/>
      <c r="PVQ6" s="11"/>
      <c r="PVR6" s="11"/>
      <c r="PVS6" s="11"/>
      <c r="PVT6" s="11"/>
      <c r="PVU6" s="11"/>
      <c r="PVV6" s="11"/>
      <c r="PVW6" s="11"/>
      <c r="PVX6" s="11"/>
      <c r="PVY6" s="11"/>
      <c r="PVZ6" s="11"/>
      <c r="PWA6" s="11"/>
      <c r="PWB6" s="11"/>
      <c r="PWC6" s="11"/>
      <c r="PWD6" s="11"/>
      <c r="PWE6" s="11"/>
      <c r="PWF6" s="11"/>
      <c r="PWG6" s="11"/>
      <c r="PWH6" s="11"/>
      <c r="PWI6" s="11"/>
      <c r="PWJ6" s="11"/>
      <c r="PWK6" s="11"/>
      <c r="PWL6" s="11"/>
      <c r="PWM6" s="11"/>
      <c r="PWN6" s="11"/>
      <c r="PWO6" s="11"/>
      <c r="PWP6" s="11"/>
      <c r="PWQ6" s="11"/>
      <c r="PWR6" s="11"/>
      <c r="PWS6" s="11"/>
      <c r="PWT6" s="11"/>
      <c r="PWU6" s="11"/>
      <c r="PWV6" s="11"/>
      <c r="PWW6" s="11"/>
      <c r="PWX6" s="11"/>
      <c r="PWY6" s="11"/>
      <c r="PXA6" s="6"/>
      <c r="PXD6" s="11"/>
      <c r="PXE6" s="11"/>
      <c r="PXF6" s="11"/>
      <c r="PXG6" s="11"/>
      <c r="PXH6" s="11"/>
      <c r="PXI6" s="11"/>
      <c r="PXJ6" s="11"/>
      <c r="PXK6" s="11"/>
      <c r="PXL6" s="11"/>
      <c r="PXM6" s="11"/>
      <c r="PXN6" s="11"/>
      <c r="PXO6" s="11"/>
      <c r="PXP6" s="11"/>
      <c r="PXQ6" s="11"/>
      <c r="PXR6" s="11"/>
      <c r="PXS6" s="11"/>
      <c r="PXT6" s="11"/>
      <c r="PXU6" s="11"/>
      <c r="PXV6" s="11"/>
      <c r="PXW6" s="11"/>
      <c r="PXX6" s="11"/>
      <c r="PXY6" s="11"/>
      <c r="PXZ6" s="11"/>
      <c r="PYA6" s="11"/>
      <c r="PYB6" s="11"/>
      <c r="PYC6" s="11"/>
      <c r="PYD6" s="11"/>
      <c r="PYE6" s="11"/>
      <c r="PYF6" s="11"/>
      <c r="PYG6" s="11"/>
      <c r="PYH6" s="11"/>
      <c r="PYI6" s="11"/>
      <c r="PYJ6" s="11"/>
      <c r="PYK6" s="11"/>
      <c r="PYL6" s="11"/>
      <c r="PYM6" s="11"/>
      <c r="PYO6" s="6"/>
      <c r="PYR6" s="11"/>
      <c r="PYS6" s="11"/>
      <c r="PYT6" s="11"/>
      <c r="PYU6" s="11"/>
      <c r="PYV6" s="11"/>
      <c r="PYW6" s="11"/>
      <c r="PYX6" s="11"/>
      <c r="PYY6" s="11"/>
      <c r="PYZ6" s="11"/>
      <c r="PZA6" s="11"/>
      <c r="PZB6" s="11"/>
      <c r="PZC6" s="11"/>
      <c r="PZD6" s="11"/>
      <c r="PZE6" s="11"/>
      <c r="PZF6" s="11"/>
      <c r="PZG6" s="11"/>
      <c r="PZH6" s="11"/>
      <c r="PZI6" s="11"/>
      <c r="PZJ6" s="11"/>
      <c r="PZK6" s="11"/>
      <c r="PZL6" s="11"/>
      <c r="PZM6" s="11"/>
      <c r="PZN6" s="11"/>
      <c r="PZO6" s="11"/>
      <c r="PZP6" s="11"/>
      <c r="PZQ6" s="11"/>
      <c r="PZR6" s="11"/>
      <c r="PZS6" s="11"/>
      <c r="PZT6" s="11"/>
      <c r="PZU6" s="11"/>
      <c r="PZV6" s="11"/>
      <c r="PZW6" s="11"/>
      <c r="PZX6" s="11"/>
      <c r="PZY6" s="11"/>
      <c r="PZZ6" s="11"/>
      <c r="QAA6" s="11"/>
      <c r="QAC6" s="6"/>
      <c r="QAF6" s="11"/>
      <c r="QAG6" s="11"/>
      <c r="QAH6" s="11"/>
      <c r="QAI6" s="11"/>
      <c r="QAJ6" s="11"/>
      <c r="QAK6" s="11"/>
      <c r="QAL6" s="11"/>
      <c r="QAM6" s="11"/>
      <c r="QAN6" s="11"/>
      <c r="QAO6" s="11"/>
      <c r="QAP6" s="11"/>
      <c r="QAQ6" s="11"/>
      <c r="QAR6" s="11"/>
      <c r="QAS6" s="11"/>
      <c r="QAT6" s="11"/>
      <c r="QAU6" s="11"/>
      <c r="QAV6" s="11"/>
      <c r="QAW6" s="11"/>
      <c r="QAX6" s="11"/>
      <c r="QAY6" s="11"/>
      <c r="QAZ6" s="11"/>
      <c r="QBA6" s="11"/>
      <c r="QBB6" s="11"/>
      <c r="QBC6" s="11"/>
      <c r="QBD6" s="11"/>
      <c r="QBE6" s="11"/>
      <c r="QBF6" s="11"/>
      <c r="QBG6" s="11"/>
      <c r="QBH6" s="11"/>
      <c r="QBI6" s="11"/>
      <c r="QBJ6" s="11"/>
      <c r="QBK6" s="11"/>
      <c r="QBL6" s="11"/>
      <c r="QBM6" s="11"/>
      <c r="QBN6" s="11"/>
      <c r="QBO6" s="11"/>
      <c r="QBQ6" s="6"/>
      <c r="QBT6" s="11"/>
      <c r="QBU6" s="11"/>
      <c r="QBV6" s="11"/>
      <c r="QBW6" s="11"/>
      <c r="QBX6" s="11"/>
      <c r="QBY6" s="11"/>
      <c r="QBZ6" s="11"/>
      <c r="QCA6" s="11"/>
      <c r="QCB6" s="11"/>
      <c r="QCC6" s="11"/>
      <c r="QCD6" s="11"/>
      <c r="QCE6" s="11"/>
      <c r="QCF6" s="11"/>
      <c r="QCG6" s="11"/>
      <c r="QCH6" s="11"/>
      <c r="QCI6" s="11"/>
      <c r="QCJ6" s="11"/>
      <c r="QCK6" s="11"/>
      <c r="QCL6" s="11"/>
      <c r="QCM6" s="11"/>
      <c r="QCN6" s="11"/>
      <c r="QCO6" s="11"/>
      <c r="QCP6" s="11"/>
      <c r="QCQ6" s="11"/>
      <c r="QCR6" s="11"/>
      <c r="QCS6" s="11"/>
      <c r="QCT6" s="11"/>
      <c r="QCU6" s="11"/>
      <c r="QCV6" s="11"/>
      <c r="QCW6" s="11"/>
      <c r="QCX6" s="11"/>
      <c r="QCY6" s="11"/>
      <c r="QCZ6" s="11"/>
      <c r="QDA6" s="11"/>
      <c r="QDB6" s="11"/>
      <c r="QDC6" s="11"/>
      <c r="QDE6" s="6"/>
      <c r="QDH6" s="11"/>
      <c r="QDI6" s="11"/>
      <c r="QDJ6" s="11"/>
      <c r="QDK6" s="11"/>
      <c r="QDL6" s="11"/>
      <c r="QDM6" s="11"/>
      <c r="QDN6" s="11"/>
      <c r="QDO6" s="11"/>
      <c r="QDP6" s="11"/>
      <c r="QDQ6" s="11"/>
      <c r="QDR6" s="11"/>
      <c r="QDS6" s="11"/>
      <c r="QDT6" s="11"/>
      <c r="QDU6" s="11"/>
      <c r="QDV6" s="11"/>
      <c r="QDW6" s="11"/>
      <c r="QDX6" s="11"/>
      <c r="QDY6" s="11"/>
      <c r="QDZ6" s="11"/>
      <c r="QEA6" s="11"/>
      <c r="QEB6" s="11"/>
      <c r="QEC6" s="11"/>
      <c r="QED6" s="11"/>
      <c r="QEE6" s="11"/>
      <c r="QEF6" s="11"/>
      <c r="QEG6" s="11"/>
      <c r="QEH6" s="11"/>
      <c r="QEI6" s="11"/>
      <c r="QEJ6" s="11"/>
      <c r="QEK6" s="11"/>
      <c r="QEL6" s="11"/>
      <c r="QEM6" s="11"/>
      <c r="QEN6" s="11"/>
      <c r="QEO6" s="11"/>
      <c r="QEP6" s="11"/>
      <c r="QEQ6" s="11"/>
      <c r="QES6" s="6"/>
      <c r="QEV6" s="11"/>
      <c r="QEW6" s="11"/>
      <c r="QEX6" s="11"/>
      <c r="QEY6" s="11"/>
      <c r="QEZ6" s="11"/>
      <c r="QFA6" s="11"/>
      <c r="QFB6" s="11"/>
      <c r="QFC6" s="11"/>
      <c r="QFD6" s="11"/>
      <c r="QFE6" s="11"/>
      <c r="QFF6" s="11"/>
      <c r="QFG6" s="11"/>
      <c r="QFH6" s="11"/>
      <c r="QFI6" s="11"/>
      <c r="QFJ6" s="11"/>
      <c r="QFK6" s="11"/>
      <c r="QFL6" s="11"/>
      <c r="QFM6" s="11"/>
      <c r="QFN6" s="11"/>
      <c r="QFO6" s="11"/>
      <c r="QFP6" s="11"/>
      <c r="QFQ6" s="11"/>
      <c r="QFR6" s="11"/>
      <c r="QFS6" s="11"/>
      <c r="QFT6" s="11"/>
      <c r="QFU6" s="11"/>
      <c r="QFV6" s="11"/>
      <c r="QFW6" s="11"/>
      <c r="QFX6" s="11"/>
      <c r="QFY6" s="11"/>
      <c r="QFZ6" s="11"/>
      <c r="QGA6" s="11"/>
      <c r="QGB6" s="11"/>
      <c r="QGC6" s="11"/>
      <c r="QGD6" s="11"/>
      <c r="QGE6" s="11"/>
      <c r="QGG6" s="6"/>
      <c r="QGJ6" s="11"/>
      <c r="QGK6" s="11"/>
      <c r="QGL6" s="11"/>
      <c r="QGM6" s="11"/>
      <c r="QGN6" s="11"/>
      <c r="QGO6" s="11"/>
      <c r="QGP6" s="11"/>
      <c r="QGQ6" s="11"/>
      <c r="QGR6" s="11"/>
      <c r="QGS6" s="11"/>
      <c r="QGT6" s="11"/>
      <c r="QGU6" s="11"/>
      <c r="QGV6" s="11"/>
      <c r="QGW6" s="11"/>
      <c r="QGX6" s="11"/>
      <c r="QGY6" s="11"/>
      <c r="QGZ6" s="11"/>
      <c r="QHA6" s="11"/>
      <c r="QHB6" s="11"/>
      <c r="QHC6" s="11"/>
      <c r="QHD6" s="11"/>
      <c r="QHE6" s="11"/>
      <c r="QHF6" s="11"/>
      <c r="QHG6" s="11"/>
      <c r="QHH6" s="11"/>
      <c r="QHI6" s="11"/>
      <c r="QHJ6" s="11"/>
      <c r="QHK6" s="11"/>
      <c r="QHL6" s="11"/>
      <c r="QHM6" s="11"/>
      <c r="QHN6" s="11"/>
      <c r="QHO6" s="11"/>
      <c r="QHP6" s="11"/>
      <c r="QHQ6" s="11"/>
      <c r="QHR6" s="11"/>
      <c r="QHS6" s="11"/>
      <c r="QHU6" s="6"/>
      <c r="QHX6" s="11"/>
      <c r="QHY6" s="11"/>
      <c r="QHZ6" s="11"/>
      <c r="QIA6" s="11"/>
      <c r="QIB6" s="11"/>
      <c r="QIC6" s="11"/>
      <c r="QID6" s="11"/>
      <c r="QIE6" s="11"/>
      <c r="QIF6" s="11"/>
      <c r="QIG6" s="11"/>
      <c r="QIH6" s="11"/>
      <c r="QII6" s="11"/>
      <c r="QIJ6" s="11"/>
      <c r="QIK6" s="11"/>
      <c r="QIL6" s="11"/>
      <c r="QIM6" s="11"/>
      <c r="QIN6" s="11"/>
      <c r="QIO6" s="11"/>
      <c r="QIP6" s="11"/>
      <c r="QIQ6" s="11"/>
      <c r="QIR6" s="11"/>
      <c r="QIS6" s="11"/>
      <c r="QIT6" s="11"/>
      <c r="QIU6" s="11"/>
      <c r="QIV6" s="11"/>
      <c r="QIW6" s="11"/>
      <c r="QIX6" s="11"/>
      <c r="QIY6" s="11"/>
      <c r="QIZ6" s="11"/>
      <c r="QJA6" s="11"/>
      <c r="QJB6" s="11"/>
      <c r="QJC6" s="11"/>
      <c r="QJD6" s="11"/>
      <c r="QJE6" s="11"/>
      <c r="QJF6" s="11"/>
      <c r="QJG6" s="11"/>
      <c r="QJI6" s="6"/>
      <c r="QJL6" s="11"/>
      <c r="QJM6" s="11"/>
      <c r="QJN6" s="11"/>
      <c r="QJO6" s="11"/>
      <c r="QJP6" s="11"/>
      <c r="QJQ6" s="11"/>
      <c r="QJR6" s="11"/>
      <c r="QJS6" s="11"/>
      <c r="QJT6" s="11"/>
      <c r="QJU6" s="11"/>
      <c r="QJV6" s="11"/>
      <c r="QJW6" s="11"/>
      <c r="QJX6" s="11"/>
      <c r="QJY6" s="11"/>
      <c r="QJZ6" s="11"/>
      <c r="QKA6" s="11"/>
      <c r="QKB6" s="11"/>
      <c r="QKC6" s="11"/>
      <c r="QKD6" s="11"/>
      <c r="QKE6" s="11"/>
      <c r="QKF6" s="11"/>
      <c r="QKG6" s="11"/>
      <c r="QKH6" s="11"/>
      <c r="QKI6" s="11"/>
      <c r="QKJ6" s="11"/>
      <c r="QKK6" s="11"/>
      <c r="QKL6" s="11"/>
      <c r="QKM6" s="11"/>
      <c r="QKN6" s="11"/>
      <c r="QKO6" s="11"/>
      <c r="QKP6" s="11"/>
      <c r="QKQ6" s="11"/>
      <c r="QKR6" s="11"/>
      <c r="QKS6" s="11"/>
      <c r="QKT6" s="11"/>
      <c r="QKU6" s="11"/>
      <c r="QKW6" s="6"/>
      <c r="QKZ6" s="11"/>
      <c r="QLA6" s="11"/>
      <c r="QLB6" s="11"/>
      <c r="QLC6" s="11"/>
      <c r="QLD6" s="11"/>
      <c r="QLE6" s="11"/>
      <c r="QLF6" s="11"/>
      <c r="QLG6" s="11"/>
      <c r="QLH6" s="11"/>
      <c r="QLI6" s="11"/>
      <c r="QLJ6" s="11"/>
      <c r="QLK6" s="11"/>
      <c r="QLL6" s="11"/>
      <c r="QLM6" s="11"/>
      <c r="QLN6" s="11"/>
      <c r="QLO6" s="11"/>
      <c r="QLP6" s="11"/>
      <c r="QLQ6" s="11"/>
      <c r="QLR6" s="11"/>
      <c r="QLS6" s="11"/>
      <c r="QLT6" s="11"/>
      <c r="QLU6" s="11"/>
      <c r="QLV6" s="11"/>
      <c r="QLW6" s="11"/>
      <c r="QLX6" s="11"/>
      <c r="QLY6" s="11"/>
      <c r="QLZ6" s="11"/>
      <c r="QMA6" s="11"/>
      <c r="QMB6" s="11"/>
      <c r="QMC6" s="11"/>
      <c r="QMD6" s="11"/>
      <c r="QME6" s="11"/>
      <c r="QMF6" s="11"/>
      <c r="QMG6" s="11"/>
      <c r="QMH6" s="11"/>
      <c r="QMI6" s="11"/>
      <c r="QMK6" s="6"/>
      <c r="QMN6" s="11"/>
      <c r="QMO6" s="11"/>
      <c r="QMP6" s="11"/>
      <c r="QMQ6" s="11"/>
      <c r="QMR6" s="11"/>
      <c r="QMS6" s="11"/>
      <c r="QMT6" s="11"/>
      <c r="QMU6" s="11"/>
      <c r="QMV6" s="11"/>
      <c r="QMW6" s="11"/>
      <c r="QMX6" s="11"/>
      <c r="QMY6" s="11"/>
      <c r="QMZ6" s="11"/>
      <c r="QNA6" s="11"/>
      <c r="QNB6" s="11"/>
      <c r="QNC6" s="11"/>
      <c r="QND6" s="11"/>
      <c r="QNE6" s="11"/>
      <c r="QNF6" s="11"/>
      <c r="QNG6" s="11"/>
      <c r="QNH6" s="11"/>
      <c r="QNI6" s="11"/>
      <c r="QNJ6" s="11"/>
      <c r="QNK6" s="11"/>
      <c r="QNL6" s="11"/>
      <c r="QNM6" s="11"/>
      <c r="QNN6" s="11"/>
      <c r="QNO6" s="11"/>
      <c r="QNP6" s="11"/>
      <c r="QNQ6" s="11"/>
      <c r="QNR6" s="11"/>
      <c r="QNS6" s="11"/>
      <c r="QNT6" s="11"/>
      <c r="QNU6" s="11"/>
      <c r="QNV6" s="11"/>
      <c r="QNW6" s="11"/>
      <c r="QNY6" s="6"/>
      <c r="QOB6" s="11"/>
      <c r="QOC6" s="11"/>
      <c r="QOD6" s="11"/>
      <c r="QOE6" s="11"/>
      <c r="QOF6" s="11"/>
      <c r="QOG6" s="11"/>
      <c r="QOH6" s="11"/>
      <c r="QOI6" s="11"/>
      <c r="QOJ6" s="11"/>
      <c r="QOK6" s="11"/>
      <c r="QOL6" s="11"/>
      <c r="QOM6" s="11"/>
      <c r="QON6" s="11"/>
      <c r="QOO6" s="11"/>
      <c r="QOP6" s="11"/>
      <c r="QOQ6" s="11"/>
      <c r="QOR6" s="11"/>
      <c r="QOS6" s="11"/>
      <c r="QOT6" s="11"/>
      <c r="QOU6" s="11"/>
      <c r="QOV6" s="11"/>
      <c r="QOW6" s="11"/>
      <c r="QOX6" s="11"/>
      <c r="QOY6" s="11"/>
      <c r="QOZ6" s="11"/>
      <c r="QPA6" s="11"/>
      <c r="QPB6" s="11"/>
      <c r="QPC6" s="11"/>
      <c r="QPD6" s="11"/>
      <c r="QPE6" s="11"/>
      <c r="QPF6" s="11"/>
      <c r="QPG6" s="11"/>
      <c r="QPH6" s="11"/>
      <c r="QPI6" s="11"/>
      <c r="QPJ6" s="11"/>
      <c r="QPK6" s="11"/>
      <c r="QPM6" s="6"/>
      <c r="QPP6" s="11"/>
      <c r="QPQ6" s="11"/>
      <c r="QPR6" s="11"/>
      <c r="QPS6" s="11"/>
      <c r="QPT6" s="11"/>
      <c r="QPU6" s="11"/>
      <c r="QPV6" s="11"/>
      <c r="QPW6" s="11"/>
      <c r="QPX6" s="11"/>
      <c r="QPY6" s="11"/>
      <c r="QPZ6" s="11"/>
      <c r="QQA6" s="11"/>
      <c r="QQB6" s="11"/>
      <c r="QQC6" s="11"/>
      <c r="QQD6" s="11"/>
      <c r="QQE6" s="11"/>
      <c r="QQF6" s="11"/>
      <c r="QQG6" s="11"/>
      <c r="QQH6" s="11"/>
      <c r="QQI6" s="11"/>
      <c r="QQJ6" s="11"/>
      <c r="QQK6" s="11"/>
      <c r="QQL6" s="11"/>
      <c r="QQM6" s="11"/>
      <c r="QQN6" s="11"/>
      <c r="QQO6" s="11"/>
      <c r="QQP6" s="11"/>
      <c r="QQQ6" s="11"/>
      <c r="QQR6" s="11"/>
      <c r="QQS6" s="11"/>
      <c r="QQT6" s="11"/>
      <c r="QQU6" s="11"/>
      <c r="QQV6" s="11"/>
      <c r="QQW6" s="11"/>
      <c r="QQX6" s="11"/>
      <c r="QQY6" s="11"/>
      <c r="QRA6" s="6"/>
      <c r="QRD6" s="11"/>
      <c r="QRE6" s="11"/>
      <c r="QRF6" s="11"/>
      <c r="QRG6" s="11"/>
      <c r="QRH6" s="11"/>
      <c r="QRI6" s="11"/>
      <c r="QRJ6" s="11"/>
      <c r="QRK6" s="11"/>
      <c r="QRL6" s="11"/>
      <c r="QRM6" s="11"/>
      <c r="QRN6" s="11"/>
      <c r="QRO6" s="11"/>
      <c r="QRP6" s="11"/>
      <c r="QRQ6" s="11"/>
      <c r="QRR6" s="11"/>
      <c r="QRS6" s="11"/>
      <c r="QRT6" s="11"/>
      <c r="QRU6" s="11"/>
      <c r="QRV6" s="11"/>
      <c r="QRW6" s="11"/>
      <c r="QRX6" s="11"/>
      <c r="QRY6" s="11"/>
      <c r="QRZ6" s="11"/>
      <c r="QSA6" s="11"/>
      <c r="QSB6" s="11"/>
      <c r="QSC6" s="11"/>
      <c r="QSD6" s="11"/>
      <c r="QSE6" s="11"/>
      <c r="QSF6" s="11"/>
      <c r="QSG6" s="11"/>
      <c r="QSH6" s="11"/>
      <c r="QSI6" s="11"/>
      <c r="QSJ6" s="11"/>
      <c r="QSK6" s="11"/>
      <c r="QSL6" s="11"/>
      <c r="QSM6" s="11"/>
      <c r="QSO6" s="6"/>
      <c r="QSR6" s="11"/>
      <c r="QSS6" s="11"/>
      <c r="QST6" s="11"/>
      <c r="QSU6" s="11"/>
      <c r="QSV6" s="11"/>
      <c r="QSW6" s="11"/>
      <c r="QSX6" s="11"/>
      <c r="QSY6" s="11"/>
      <c r="QSZ6" s="11"/>
      <c r="QTA6" s="11"/>
      <c r="QTB6" s="11"/>
      <c r="QTC6" s="11"/>
      <c r="QTD6" s="11"/>
      <c r="QTE6" s="11"/>
      <c r="QTF6" s="11"/>
      <c r="QTG6" s="11"/>
      <c r="QTH6" s="11"/>
      <c r="QTI6" s="11"/>
      <c r="QTJ6" s="11"/>
      <c r="QTK6" s="11"/>
      <c r="QTL6" s="11"/>
      <c r="QTM6" s="11"/>
      <c r="QTN6" s="11"/>
      <c r="QTO6" s="11"/>
      <c r="QTP6" s="11"/>
      <c r="QTQ6" s="11"/>
      <c r="QTR6" s="11"/>
      <c r="QTS6" s="11"/>
      <c r="QTT6" s="11"/>
      <c r="QTU6" s="11"/>
      <c r="QTV6" s="11"/>
      <c r="QTW6" s="11"/>
      <c r="QTX6" s="11"/>
      <c r="QTY6" s="11"/>
      <c r="QTZ6" s="11"/>
      <c r="QUA6" s="11"/>
      <c r="QUC6" s="6"/>
      <c r="QUF6" s="11"/>
      <c r="QUG6" s="11"/>
      <c r="QUH6" s="11"/>
      <c r="QUI6" s="11"/>
      <c r="QUJ6" s="11"/>
      <c r="QUK6" s="11"/>
      <c r="QUL6" s="11"/>
      <c r="QUM6" s="11"/>
      <c r="QUN6" s="11"/>
      <c r="QUO6" s="11"/>
      <c r="QUP6" s="11"/>
      <c r="QUQ6" s="11"/>
      <c r="QUR6" s="11"/>
      <c r="QUS6" s="11"/>
      <c r="QUT6" s="11"/>
      <c r="QUU6" s="11"/>
      <c r="QUV6" s="11"/>
      <c r="QUW6" s="11"/>
      <c r="QUX6" s="11"/>
      <c r="QUY6" s="11"/>
      <c r="QUZ6" s="11"/>
      <c r="QVA6" s="11"/>
      <c r="QVB6" s="11"/>
      <c r="QVC6" s="11"/>
      <c r="QVD6" s="11"/>
      <c r="QVE6" s="11"/>
      <c r="QVF6" s="11"/>
      <c r="QVG6" s="11"/>
      <c r="QVH6" s="11"/>
      <c r="QVI6" s="11"/>
      <c r="QVJ6" s="11"/>
      <c r="QVK6" s="11"/>
      <c r="QVL6" s="11"/>
      <c r="QVM6" s="11"/>
      <c r="QVN6" s="11"/>
      <c r="QVO6" s="11"/>
      <c r="QVQ6" s="6"/>
      <c r="QVT6" s="11"/>
      <c r="QVU6" s="11"/>
      <c r="QVV6" s="11"/>
      <c r="QVW6" s="11"/>
      <c r="QVX6" s="11"/>
      <c r="QVY6" s="11"/>
      <c r="QVZ6" s="11"/>
      <c r="QWA6" s="11"/>
      <c r="QWB6" s="11"/>
      <c r="QWC6" s="11"/>
      <c r="QWD6" s="11"/>
      <c r="QWE6" s="11"/>
      <c r="QWF6" s="11"/>
      <c r="QWG6" s="11"/>
      <c r="QWH6" s="11"/>
      <c r="QWI6" s="11"/>
      <c r="QWJ6" s="11"/>
      <c r="QWK6" s="11"/>
      <c r="QWL6" s="11"/>
      <c r="QWM6" s="11"/>
      <c r="QWN6" s="11"/>
      <c r="QWO6" s="11"/>
      <c r="QWP6" s="11"/>
      <c r="QWQ6" s="11"/>
      <c r="QWR6" s="11"/>
      <c r="QWS6" s="11"/>
      <c r="QWT6" s="11"/>
      <c r="QWU6" s="11"/>
      <c r="QWV6" s="11"/>
      <c r="QWW6" s="11"/>
      <c r="QWX6" s="11"/>
      <c r="QWY6" s="11"/>
      <c r="QWZ6" s="11"/>
      <c r="QXA6" s="11"/>
      <c r="QXB6" s="11"/>
      <c r="QXC6" s="11"/>
      <c r="QXE6" s="6"/>
      <c r="QXH6" s="11"/>
      <c r="QXI6" s="11"/>
      <c r="QXJ6" s="11"/>
      <c r="QXK6" s="11"/>
      <c r="QXL6" s="11"/>
      <c r="QXM6" s="11"/>
      <c r="QXN6" s="11"/>
      <c r="QXO6" s="11"/>
      <c r="QXP6" s="11"/>
      <c r="QXQ6" s="11"/>
      <c r="QXR6" s="11"/>
      <c r="QXS6" s="11"/>
      <c r="QXT6" s="11"/>
      <c r="QXU6" s="11"/>
      <c r="QXV6" s="11"/>
      <c r="QXW6" s="11"/>
      <c r="QXX6" s="11"/>
      <c r="QXY6" s="11"/>
      <c r="QXZ6" s="11"/>
      <c r="QYA6" s="11"/>
      <c r="QYB6" s="11"/>
      <c r="QYC6" s="11"/>
      <c r="QYD6" s="11"/>
      <c r="QYE6" s="11"/>
      <c r="QYF6" s="11"/>
      <c r="QYG6" s="11"/>
      <c r="QYH6" s="11"/>
      <c r="QYI6" s="11"/>
      <c r="QYJ6" s="11"/>
      <c r="QYK6" s="11"/>
      <c r="QYL6" s="11"/>
      <c r="QYM6" s="11"/>
      <c r="QYN6" s="11"/>
      <c r="QYO6" s="11"/>
      <c r="QYP6" s="11"/>
      <c r="QYQ6" s="11"/>
      <c r="QYS6" s="6"/>
      <c r="QYV6" s="11"/>
      <c r="QYW6" s="11"/>
      <c r="QYX6" s="11"/>
      <c r="QYY6" s="11"/>
      <c r="QYZ6" s="11"/>
      <c r="QZA6" s="11"/>
      <c r="QZB6" s="11"/>
      <c r="QZC6" s="11"/>
      <c r="QZD6" s="11"/>
      <c r="QZE6" s="11"/>
      <c r="QZF6" s="11"/>
      <c r="QZG6" s="11"/>
      <c r="QZH6" s="11"/>
      <c r="QZI6" s="11"/>
      <c r="QZJ6" s="11"/>
      <c r="QZK6" s="11"/>
      <c r="QZL6" s="11"/>
      <c r="QZM6" s="11"/>
      <c r="QZN6" s="11"/>
      <c r="QZO6" s="11"/>
      <c r="QZP6" s="11"/>
      <c r="QZQ6" s="11"/>
      <c r="QZR6" s="11"/>
      <c r="QZS6" s="11"/>
      <c r="QZT6" s="11"/>
      <c r="QZU6" s="11"/>
      <c r="QZV6" s="11"/>
      <c r="QZW6" s="11"/>
      <c r="QZX6" s="11"/>
      <c r="QZY6" s="11"/>
      <c r="QZZ6" s="11"/>
      <c r="RAA6" s="11"/>
      <c r="RAB6" s="11"/>
      <c r="RAC6" s="11"/>
      <c r="RAD6" s="11"/>
      <c r="RAE6" s="11"/>
      <c r="RAG6" s="6"/>
      <c r="RAJ6" s="11"/>
      <c r="RAK6" s="11"/>
      <c r="RAL6" s="11"/>
      <c r="RAM6" s="11"/>
      <c r="RAN6" s="11"/>
      <c r="RAO6" s="11"/>
      <c r="RAP6" s="11"/>
      <c r="RAQ6" s="11"/>
      <c r="RAR6" s="11"/>
      <c r="RAS6" s="11"/>
      <c r="RAT6" s="11"/>
      <c r="RAU6" s="11"/>
      <c r="RAV6" s="11"/>
      <c r="RAW6" s="11"/>
      <c r="RAX6" s="11"/>
      <c r="RAY6" s="11"/>
      <c r="RAZ6" s="11"/>
      <c r="RBA6" s="11"/>
      <c r="RBB6" s="11"/>
      <c r="RBC6" s="11"/>
      <c r="RBD6" s="11"/>
      <c r="RBE6" s="11"/>
      <c r="RBF6" s="11"/>
      <c r="RBG6" s="11"/>
      <c r="RBH6" s="11"/>
      <c r="RBI6" s="11"/>
      <c r="RBJ6" s="11"/>
      <c r="RBK6" s="11"/>
      <c r="RBL6" s="11"/>
      <c r="RBM6" s="11"/>
      <c r="RBN6" s="11"/>
      <c r="RBO6" s="11"/>
      <c r="RBP6" s="11"/>
      <c r="RBQ6" s="11"/>
      <c r="RBR6" s="11"/>
      <c r="RBS6" s="11"/>
      <c r="RBU6" s="6"/>
      <c r="RBX6" s="11"/>
      <c r="RBY6" s="11"/>
      <c r="RBZ6" s="11"/>
      <c r="RCA6" s="11"/>
      <c r="RCB6" s="11"/>
      <c r="RCC6" s="11"/>
      <c r="RCD6" s="11"/>
      <c r="RCE6" s="11"/>
      <c r="RCF6" s="11"/>
      <c r="RCG6" s="11"/>
      <c r="RCH6" s="11"/>
      <c r="RCI6" s="11"/>
      <c r="RCJ6" s="11"/>
      <c r="RCK6" s="11"/>
      <c r="RCL6" s="11"/>
      <c r="RCM6" s="11"/>
      <c r="RCN6" s="11"/>
      <c r="RCO6" s="11"/>
      <c r="RCP6" s="11"/>
      <c r="RCQ6" s="11"/>
      <c r="RCR6" s="11"/>
      <c r="RCS6" s="11"/>
      <c r="RCT6" s="11"/>
      <c r="RCU6" s="11"/>
      <c r="RCV6" s="11"/>
      <c r="RCW6" s="11"/>
      <c r="RCX6" s="11"/>
      <c r="RCY6" s="11"/>
      <c r="RCZ6" s="11"/>
      <c r="RDA6" s="11"/>
      <c r="RDB6" s="11"/>
      <c r="RDC6" s="11"/>
      <c r="RDD6" s="11"/>
      <c r="RDE6" s="11"/>
      <c r="RDF6" s="11"/>
      <c r="RDG6" s="11"/>
      <c r="RDI6" s="6"/>
      <c r="RDL6" s="11"/>
      <c r="RDM6" s="11"/>
      <c r="RDN6" s="11"/>
      <c r="RDO6" s="11"/>
      <c r="RDP6" s="11"/>
      <c r="RDQ6" s="11"/>
      <c r="RDR6" s="11"/>
      <c r="RDS6" s="11"/>
      <c r="RDT6" s="11"/>
      <c r="RDU6" s="11"/>
      <c r="RDV6" s="11"/>
      <c r="RDW6" s="11"/>
      <c r="RDX6" s="11"/>
      <c r="RDY6" s="11"/>
      <c r="RDZ6" s="11"/>
      <c r="REA6" s="11"/>
      <c r="REB6" s="11"/>
      <c r="REC6" s="11"/>
      <c r="RED6" s="11"/>
      <c r="REE6" s="11"/>
      <c r="REF6" s="11"/>
      <c r="REG6" s="11"/>
      <c r="REH6" s="11"/>
      <c r="REI6" s="11"/>
      <c r="REJ6" s="11"/>
      <c r="REK6" s="11"/>
      <c r="REL6" s="11"/>
      <c r="REM6" s="11"/>
      <c r="REN6" s="11"/>
      <c r="REO6" s="11"/>
      <c r="REP6" s="11"/>
      <c r="REQ6" s="11"/>
      <c r="RER6" s="11"/>
      <c r="RES6" s="11"/>
      <c r="RET6" s="11"/>
      <c r="REU6" s="11"/>
      <c r="REW6" s="6"/>
      <c r="REZ6" s="11"/>
      <c r="RFA6" s="11"/>
      <c r="RFB6" s="11"/>
      <c r="RFC6" s="11"/>
      <c r="RFD6" s="11"/>
      <c r="RFE6" s="11"/>
      <c r="RFF6" s="11"/>
      <c r="RFG6" s="11"/>
      <c r="RFH6" s="11"/>
      <c r="RFI6" s="11"/>
      <c r="RFJ6" s="11"/>
      <c r="RFK6" s="11"/>
      <c r="RFL6" s="11"/>
      <c r="RFM6" s="11"/>
      <c r="RFN6" s="11"/>
      <c r="RFO6" s="11"/>
      <c r="RFP6" s="11"/>
      <c r="RFQ6" s="11"/>
      <c r="RFR6" s="11"/>
      <c r="RFS6" s="11"/>
      <c r="RFT6" s="11"/>
      <c r="RFU6" s="11"/>
      <c r="RFV6" s="11"/>
      <c r="RFW6" s="11"/>
      <c r="RFX6" s="11"/>
      <c r="RFY6" s="11"/>
      <c r="RFZ6" s="11"/>
      <c r="RGA6" s="11"/>
      <c r="RGB6" s="11"/>
      <c r="RGC6" s="11"/>
      <c r="RGD6" s="11"/>
      <c r="RGE6" s="11"/>
      <c r="RGF6" s="11"/>
      <c r="RGG6" s="11"/>
      <c r="RGH6" s="11"/>
      <c r="RGI6" s="11"/>
      <c r="RGK6" s="6"/>
      <c r="RGN6" s="11"/>
      <c r="RGO6" s="11"/>
      <c r="RGP6" s="11"/>
      <c r="RGQ6" s="11"/>
      <c r="RGR6" s="11"/>
      <c r="RGS6" s="11"/>
      <c r="RGT6" s="11"/>
      <c r="RGU6" s="11"/>
      <c r="RGV6" s="11"/>
      <c r="RGW6" s="11"/>
      <c r="RGX6" s="11"/>
      <c r="RGY6" s="11"/>
      <c r="RGZ6" s="11"/>
      <c r="RHA6" s="11"/>
      <c r="RHB6" s="11"/>
      <c r="RHC6" s="11"/>
      <c r="RHD6" s="11"/>
      <c r="RHE6" s="11"/>
      <c r="RHF6" s="11"/>
      <c r="RHG6" s="11"/>
      <c r="RHH6" s="11"/>
      <c r="RHI6" s="11"/>
      <c r="RHJ6" s="11"/>
      <c r="RHK6" s="11"/>
      <c r="RHL6" s="11"/>
      <c r="RHM6" s="11"/>
      <c r="RHN6" s="11"/>
      <c r="RHO6" s="11"/>
      <c r="RHP6" s="11"/>
      <c r="RHQ6" s="11"/>
      <c r="RHR6" s="11"/>
      <c r="RHS6" s="11"/>
      <c r="RHT6" s="11"/>
      <c r="RHU6" s="11"/>
      <c r="RHV6" s="11"/>
      <c r="RHW6" s="11"/>
      <c r="RHY6" s="6"/>
      <c r="RIB6" s="11"/>
      <c r="RIC6" s="11"/>
      <c r="RID6" s="11"/>
      <c r="RIE6" s="11"/>
      <c r="RIF6" s="11"/>
      <c r="RIG6" s="11"/>
      <c r="RIH6" s="11"/>
      <c r="RII6" s="11"/>
      <c r="RIJ6" s="11"/>
      <c r="RIK6" s="11"/>
      <c r="RIL6" s="11"/>
      <c r="RIM6" s="11"/>
      <c r="RIN6" s="11"/>
      <c r="RIO6" s="11"/>
      <c r="RIP6" s="11"/>
      <c r="RIQ6" s="11"/>
      <c r="RIR6" s="11"/>
      <c r="RIS6" s="11"/>
      <c r="RIT6" s="11"/>
      <c r="RIU6" s="11"/>
      <c r="RIV6" s="11"/>
      <c r="RIW6" s="11"/>
      <c r="RIX6" s="11"/>
      <c r="RIY6" s="11"/>
      <c r="RIZ6" s="11"/>
      <c r="RJA6" s="11"/>
      <c r="RJB6" s="11"/>
      <c r="RJC6" s="11"/>
      <c r="RJD6" s="11"/>
      <c r="RJE6" s="11"/>
      <c r="RJF6" s="11"/>
      <c r="RJG6" s="11"/>
      <c r="RJH6" s="11"/>
      <c r="RJI6" s="11"/>
      <c r="RJJ6" s="11"/>
      <c r="RJK6" s="11"/>
      <c r="RJM6" s="6"/>
      <c r="RJP6" s="11"/>
      <c r="RJQ6" s="11"/>
      <c r="RJR6" s="11"/>
      <c r="RJS6" s="11"/>
      <c r="RJT6" s="11"/>
      <c r="RJU6" s="11"/>
      <c r="RJV6" s="11"/>
      <c r="RJW6" s="11"/>
      <c r="RJX6" s="11"/>
      <c r="RJY6" s="11"/>
      <c r="RJZ6" s="11"/>
      <c r="RKA6" s="11"/>
      <c r="RKB6" s="11"/>
      <c r="RKC6" s="11"/>
      <c r="RKD6" s="11"/>
      <c r="RKE6" s="11"/>
      <c r="RKF6" s="11"/>
      <c r="RKG6" s="11"/>
      <c r="RKH6" s="11"/>
      <c r="RKI6" s="11"/>
      <c r="RKJ6" s="11"/>
      <c r="RKK6" s="11"/>
      <c r="RKL6" s="11"/>
      <c r="RKM6" s="11"/>
      <c r="RKN6" s="11"/>
      <c r="RKO6" s="11"/>
      <c r="RKP6" s="11"/>
      <c r="RKQ6" s="11"/>
      <c r="RKR6" s="11"/>
      <c r="RKS6" s="11"/>
      <c r="RKT6" s="11"/>
      <c r="RKU6" s="11"/>
      <c r="RKV6" s="11"/>
      <c r="RKW6" s="11"/>
      <c r="RKX6" s="11"/>
      <c r="RKY6" s="11"/>
      <c r="RLA6" s="6"/>
      <c r="RLD6" s="11"/>
      <c r="RLE6" s="11"/>
      <c r="RLF6" s="11"/>
      <c r="RLG6" s="11"/>
      <c r="RLH6" s="11"/>
      <c r="RLI6" s="11"/>
      <c r="RLJ6" s="11"/>
      <c r="RLK6" s="11"/>
      <c r="RLL6" s="11"/>
      <c r="RLM6" s="11"/>
      <c r="RLN6" s="11"/>
      <c r="RLO6" s="11"/>
      <c r="RLP6" s="11"/>
      <c r="RLQ6" s="11"/>
      <c r="RLR6" s="11"/>
      <c r="RLS6" s="11"/>
      <c r="RLT6" s="11"/>
      <c r="RLU6" s="11"/>
      <c r="RLV6" s="11"/>
      <c r="RLW6" s="11"/>
      <c r="RLX6" s="11"/>
      <c r="RLY6" s="11"/>
      <c r="RLZ6" s="11"/>
      <c r="RMA6" s="11"/>
      <c r="RMB6" s="11"/>
      <c r="RMC6" s="11"/>
      <c r="RMD6" s="11"/>
      <c r="RME6" s="11"/>
      <c r="RMF6" s="11"/>
      <c r="RMG6" s="11"/>
      <c r="RMH6" s="11"/>
      <c r="RMI6" s="11"/>
      <c r="RMJ6" s="11"/>
      <c r="RMK6" s="11"/>
      <c r="RML6" s="11"/>
      <c r="RMM6" s="11"/>
      <c r="RMO6" s="6"/>
      <c r="RMR6" s="11"/>
      <c r="RMS6" s="11"/>
      <c r="RMT6" s="11"/>
      <c r="RMU6" s="11"/>
      <c r="RMV6" s="11"/>
      <c r="RMW6" s="11"/>
      <c r="RMX6" s="11"/>
      <c r="RMY6" s="11"/>
      <c r="RMZ6" s="11"/>
      <c r="RNA6" s="11"/>
      <c r="RNB6" s="11"/>
      <c r="RNC6" s="11"/>
      <c r="RND6" s="11"/>
      <c r="RNE6" s="11"/>
      <c r="RNF6" s="11"/>
      <c r="RNG6" s="11"/>
      <c r="RNH6" s="11"/>
      <c r="RNI6" s="11"/>
      <c r="RNJ6" s="11"/>
      <c r="RNK6" s="11"/>
      <c r="RNL6" s="11"/>
      <c r="RNM6" s="11"/>
      <c r="RNN6" s="11"/>
      <c r="RNO6" s="11"/>
      <c r="RNP6" s="11"/>
      <c r="RNQ6" s="11"/>
      <c r="RNR6" s="11"/>
      <c r="RNS6" s="11"/>
      <c r="RNT6" s="11"/>
      <c r="RNU6" s="11"/>
      <c r="RNV6" s="11"/>
      <c r="RNW6" s="11"/>
      <c r="RNX6" s="11"/>
      <c r="RNY6" s="11"/>
      <c r="RNZ6" s="11"/>
      <c r="ROA6" s="11"/>
      <c r="ROC6" s="6"/>
      <c r="ROF6" s="11"/>
      <c r="ROG6" s="11"/>
      <c r="ROH6" s="11"/>
      <c r="ROI6" s="11"/>
      <c r="ROJ6" s="11"/>
      <c r="ROK6" s="11"/>
      <c r="ROL6" s="11"/>
      <c r="ROM6" s="11"/>
      <c r="RON6" s="11"/>
      <c r="ROO6" s="11"/>
      <c r="ROP6" s="11"/>
      <c r="ROQ6" s="11"/>
      <c r="ROR6" s="11"/>
      <c r="ROS6" s="11"/>
      <c r="ROT6" s="11"/>
      <c r="ROU6" s="11"/>
      <c r="ROV6" s="11"/>
      <c r="ROW6" s="11"/>
      <c r="ROX6" s="11"/>
      <c r="ROY6" s="11"/>
      <c r="ROZ6" s="11"/>
      <c r="RPA6" s="11"/>
      <c r="RPB6" s="11"/>
      <c r="RPC6" s="11"/>
      <c r="RPD6" s="11"/>
      <c r="RPE6" s="11"/>
      <c r="RPF6" s="11"/>
      <c r="RPG6" s="11"/>
      <c r="RPH6" s="11"/>
      <c r="RPI6" s="11"/>
      <c r="RPJ6" s="11"/>
      <c r="RPK6" s="11"/>
      <c r="RPL6" s="11"/>
      <c r="RPM6" s="11"/>
      <c r="RPN6" s="11"/>
      <c r="RPO6" s="11"/>
      <c r="RPQ6" s="6"/>
      <c r="RPT6" s="11"/>
      <c r="RPU6" s="11"/>
      <c r="RPV6" s="11"/>
      <c r="RPW6" s="11"/>
      <c r="RPX6" s="11"/>
      <c r="RPY6" s="11"/>
      <c r="RPZ6" s="11"/>
      <c r="RQA6" s="11"/>
      <c r="RQB6" s="11"/>
      <c r="RQC6" s="11"/>
      <c r="RQD6" s="11"/>
      <c r="RQE6" s="11"/>
      <c r="RQF6" s="11"/>
      <c r="RQG6" s="11"/>
      <c r="RQH6" s="11"/>
      <c r="RQI6" s="11"/>
      <c r="RQJ6" s="11"/>
      <c r="RQK6" s="11"/>
      <c r="RQL6" s="11"/>
      <c r="RQM6" s="11"/>
      <c r="RQN6" s="11"/>
      <c r="RQO6" s="11"/>
      <c r="RQP6" s="11"/>
      <c r="RQQ6" s="11"/>
      <c r="RQR6" s="11"/>
      <c r="RQS6" s="11"/>
      <c r="RQT6" s="11"/>
      <c r="RQU6" s="11"/>
      <c r="RQV6" s="11"/>
      <c r="RQW6" s="11"/>
      <c r="RQX6" s="11"/>
      <c r="RQY6" s="11"/>
      <c r="RQZ6" s="11"/>
      <c r="RRA6" s="11"/>
      <c r="RRB6" s="11"/>
      <c r="RRC6" s="11"/>
      <c r="RRE6" s="6"/>
      <c r="RRH6" s="11"/>
      <c r="RRI6" s="11"/>
      <c r="RRJ6" s="11"/>
      <c r="RRK6" s="11"/>
      <c r="RRL6" s="11"/>
      <c r="RRM6" s="11"/>
      <c r="RRN6" s="11"/>
      <c r="RRO6" s="11"/>
      <c r="RRP6" s="11"/>
      <c r="RRQ6" s="11"/>
      <c r="RRR6" s="11"/>
      <c r="RRS6" s="11"/>
      <c r="RRT6" s="11"/>
      <c r="RRU6" s="11"/>
      <c r="RRV6" s="11"/>
      <c r="RRW6" s="11"/>
      <c r="RRX6" s="11"/>
      <c r="RRY6" s="11"/>
      <c r="RRZ6" s="11"/>
      <c r="RSA6" s="11"/>
      <c r="RSB6" s="11"/>
      <c r="RSC6" s="11"/>
      <c r="RSD6" s="11"/>
      <c r="RSE6" s="11"/>
      <c r="RSF6" s="11"/>
      <c r="RSG6" s="11"/>
      <c r="RSH6" s="11"/>
      <c r="RSI6" s="11"/>
      <c r="RSJ6" s="11"/>
      <c r="RSK6" s="11"/>
      <c r="RSL6" s="11"/>
      <c r="RSM6" s="11"/>
      <c r="RSN6" s="11"/>
      <c r="RSO6" s="11"/>
      <c r="RSP6" s="11"/>
      <c r="RSQ6" s="11"/>
      <c r="RSS6" s="6"/>
      <c r="RSV6" s="11"/>
      <c r="RSW6" s="11"/>
      <c r="RSX6" s="11"/>
      <c r="RSY6" s="11"/>
      <c r="RSZ6" s="11"/>
      <c r="RTA6" s="11"/>
      <c r="RTB6" s="11"/>
      <c r="RTC6" s="11"/>
      <c r="RTD6" s="11"/>
      <c r="RTE6" s="11"/>
      <c r="RTF6" s="11"/>
      <c r="RTG6" s="11"/>
      <c r="RTH6" s="11"/>
      <c r="RTI6" s="11"/>
      <c r="RTJ6" s="11"/>
      <c r="RTK6" s="11"/>
      <c r="RTL6" s="11"/>
      <c r="RTM6" s="11"/>
      <c r="RTN6" s="11"/>
      <c r="RTO6" s="11"/>
      <c r="RTP6" s="11"/>
      <c r="RTQ6" s="11"/>
      <c r="RTR6" s="11"/>
      <c r="RTS6" s="11"/>
      <c r="RTT6" s="11"/>
      <c r="RTU6" s="11"/>
      <c r="RTV6" s="11"/>
      <c r="RTW6" s="11"/>
      <c r="RTX6" s="11"/>
      <c r="RTY6" s="11"/>
      <c r="RTZ6" s="11"/>
      <c r="RUA6" s="11"/>
      <c r="RUB6" s="11"/>
      <c r="RUC6" s="11"/>
      <c r="RUD6" s="11"/>
      <c r="RUE6" s="11"/>
      <c r="RUG6" s="6"/>
      <c r="RUJ6" s="11"/>
      <c r="RUK6" s="11"/>
      <c r="RUL6" s="11"/>
      <c r="RUM6" s="11"/>
      <c r="RUN6" s="11"/>
      <c r="RUO6" s="11"/>
      <c r="RUP6" s="11"/>
      <c r="RUQ6" s="11"/>
      <c r="RUR6" s="11"/>
      <c r="RUS6" s="11"/>
      <c r="RUT6" s="11"/>
      <c r="RUU6" s="11"/>
      <c r="RUV6" s="11"/>
      <c r="RUW6" s="11"/>
      <c r="RUX6" s="11"/>
      <c r="RUY6" s="11"/>
      <c r="RUZ6" s="11"/>
      <c r="RVA6" s="11"/>
      <c r="RVB6" s="11"/>
      <c r="RVC6" s="11"/>
      <c r="RVD6" s="11"/>
      <c r="RVE6" s="11"/>
      <c r="RVF6" s="11"/>
      <c r="RVG6" s="11"/>
      <c r="RVH6" s="11"/>
      <c r="RVI6" s="11"/>
      <c r="RVJ6" s="11"/>
      <c r="RVK6" s="11"/>
      <c r="RVL6" s="11"/>
      <c r="RVM6" s="11"/>
      <c r="RVN6" s="11"/>
      <c r="RVO6" s="11"/>
      <c r="RVP6" s="11"/>
      <c r="RVQ6" s="11"/>
      <c r="RVR6" s="11"/>
      <c r="RVS6" s="11"/>
      <c r="RVU6" s="6"/>
      <c r="RVX6" s="11"/>
      <c r="RVY6" s="11"/>
      <c r="RVZ6" s="11"/>
      <c r="RWA6" s="11"/>
      <c r="RWB6" s="11"/>
      <c r="RWC6" s="11"/>
      <c r="RWD6" s="11"/>
      <c r="RWE6" s="11"/>
      <c r="RWF6" s="11"/>
      <c r="RWG6" s="11"/>
      <c r="RWH6" s="11"/>
      <c r="RWI6" s="11"/>
      <c r="RWJ6" s="11"/>
      <c r="RWK6" s="11"/>
      <c r="RWL6" s="11"/>
      <c r="RWM6" s="11"/>
      <c r="RWN6" s="11"/>
      <c r="RWO6" s="11"/>
      <c r="RWP6" s="11"/>
      <c r="RWQ6" s="11"/>
      <c r="RWR6" s="11"/>
      <c r="RWS6" s="11"/>
      <c r="RWT6" s="11"/>
      <c r="RWU6" s="11"/>
      <c r="RWV6" s="11"/>
      <c r="RWW6" s="11"/>
      <c r="RWX6" s="11"/>
      <c r="RWY6" s="11"/>
      <c r="RWZ6" s="11"/>
      <c r="RXA6" s="11"/>
      <c r="RXB6" s="11"/>
      <c r="RXC6" s="11"/>
      <c r="RXD6" s="11"/>
      <c r="RXE6" s="11"/>
      <c r="RXF6" s="11"/>
      <c r="RXG6" s="11"/>
      <c r="RXI6" s="6"/>
      <c r="RXL6" s="11"/>
      <c r="RXM6" s="11"/>
      <c r="RXN6" s="11"/>
      <c r="RXO6" s="11"/>
      <c r="RXP6" s="11"/>
      <c r="RXQ6" s="11"/>
      <c r="RXR6" s="11"/>
      <c r="RXS6" s="11"/>
      <c r="RXT6" s="11"/>
      <c r="RXU6" s="11"/>
      <c r="RXV6" s="11"/>
      <c r="RXW6" s="11"/>
      <c r="RXX6" s="11"/>
      <c r="RXY6" s="11"/>
      <c r="RXZ6" s="11"/>
      <c r="RYA6" s="11"/>
      <c r="RYB6" s="11"/>
      <c r="RYC6" s="11"/>
      <c r="RYD6" s="11"/>
      <c r="RYE6" s="11"/>
      <c r="RYF6" s="11"/>
      <c r="RYG6" s="11"/>
      <c r="RYH6" s="11"/>
      <c r="RYI6" s="11"/>
      <c r="RYJ6" s="11"/>
      <c r="RYK6" s="11"/>
      <c r="RYL6" s="11"/>
      <c r="RYM6" s="11"/>
      <c r="RYN6" s="11"/>
      <c r="RYO6" s="11"/>
      <c r="RYP6" s="11"/>
      <c r="RYQ6" s="11"/>
      <c r="RYR6" s="11"/>
      <c r="RYS6" s="11"/>
      <c r="RYT6" s="11"/>
      <c r="RYU6" s="11"/>
      <c r="RYW6" s="6"/>
      <c r="RYZ6" s="11"/>
      <c r="RZA6" s="11"/>
      <c r="RZB6" s="11"/>
      <c r="RZC6" s="11"/>
      <c r="RZD6" s="11"/>
      <c r="RZE6" s="11"/>
      <c r="RZF6" s="11"/>
      <c r="RZG6" s="11"/>
      <c r="RZH6" s="11"/>
      <c r="RZI6" s="11"/>
      <c r="RZJ6" s="11"/>
      <c r="RZK6" s="11"/>
      <c r="RZL6" s="11"/>
      <c r="RZM6" s="11"/>
      <c r="RZN6" s="11"/>
      <c r="RZO6" s="11"/>
      <c r="RZP6" s="11"/>
      <c r="RZQ6" s="11"/>
      <c r="RZR6" s="11"/>
      <c r="RZS6" s="11"/>
      <c r="RZT6" s="11"/>
      <c r="RZU6" s="11"/>
      <c r="RZV6" s="11"/>
      <c r="RZW6" s="11"/>
      <c r="RZX6" s="11"/>
      <c r="RZY6" s="11"/>
      <c r="RZZ6" s="11"/>
      <c r="SAA6" s="11"/>
      <c r="SAB6" s="11"/>
      <c r="SAC6" s="11"/>
      <c r="SAD6" s="11"/>
      <c r="SAE6" s="11"/>
      <c r="SAF6" s="11"/>
      <c r="SAG6" s="11"/>
      <c r="SAH6" s="11"/>
      <c r="SAI6" s="11"/>
      <c r="SAK6" s="6"/>
      <c r="SAN6" s="11"/>
      <c r="SAO6" s="11"/>
      <c r="SAP6" s="11"/>
      <c r="SAQ6" s="11"/>
      <c r="SAR6" s="11"/>
      <c r="SAS6" s="11"/>
      <c r="SAT6" s="11"/>
      <c r="SAU6" s="11"/>
      <c r="SAV6" s="11"/>
      <c r="SAW6" s="11"/>
      <c r="SAX6" s="11"/>
      <c r="SAY6" s="11"/>
      <c r="SAZ6" s="11"/>
      <c r="SBA6" s="11"/>
      <c r="SBB6" s="11"/>
      <c r="SBC6" s="11"/>
      <c r="SBD6" s="11"/>
      <c r="SBE6" s="11"/>
      <c r="SBF6" s="11"/>
      <c r="SBG6" s="11"/>
      <c r="SBH6" s="11"/>
      <c r="SBI6" s="11"/>
      <c r="SBJ6" s="11"/>
      <c r="SBK6" s="11"/>
      <c r="SBL6" s="11"/>
      <c r="SBM6" s="11"/>
      <c r="SBN6" s="11"/>
      <c r="SBO6" s="11"/>
      <c r="SBP6" s="11"/>
      <c r="SBQ6" s="11"/>
      <c r="SBR6" s="11"/>
      <c r="SBS6" s="11"/>
      <c r="SBT6" s="11"/>
      <c r="SBU6" s="11"/>
      <c r="SBV6" s="11"/>
      <c r="SBW6" s="11"/>
      <c r="SBY6" s="6"/>
      <c r="SCB6" s="11"/>
      <c r="SCC6" s="11"/>
      <c r="SCD6" s="11"/>
      <c r="SCE6" s="11"/>
      <c r="SCF6" s="11"/>
      <c r="SCG6" s="11"/>
      <c r="SCH6" s="11"/>
      <c r="SCI6" s="11"/>
      <c r="SCJ6" s="11"/>
      <c r="SCK6" s="11"/>
      <c r="SCL6" s="11"/>
      <c r="SCM6" s="11"/>
      <c r="SCN6" s="11"/>
      <c r="SCO6" s="11"/>
      <c r="SCP6" s="11"/>
      <c r="SCQ6" s="11"/>
      <c r="SCR6" s="11"/>
      <c r="SCS6" s="11"/>
      <c r="SCT6" s="11"/>
      <c r="SCU6" s="11"/>
      <c r="SCV6" s="11"/>
      <c r="SCW6" s="11"/>
      <c r="SCX6" s="11"/>
      <c r="SCY6" s="11"/>
      <c r="SCZ6" s="11"/>
      <c r="SDA6" s="11"/>
      <c r="SDB6" s="11"/>
      <c r="SDC6" s="11"/>
      <c r="SDD6" s="11"/>
      <c r="SDE6" s="11"/>
      <c r="SDF6" s="11"/>
      <c r="SDG6" s="11"/>
      <c r="SDH6" s="11"/>
      <c r="SDI6" s="11"/>
      <c r="SDJ6" s="11"/>
      <c r="SDK6" s="11"/>
      <c r="SDM6" s="6"/>
      <c r="SDP6" s="11"/>
      <c r="SDQ6" s="11"/>
      <c r="SDR6" s="11"/>
      <c r="SDS6" s="11"/>
      <c r="SDT6" s="11"/>
      <c r="SDU6" s="11"/>
      <c r="SDV6" s="11"/>
      <c r="SDW6" s="11"/>
      <c r="SDX6" s="11"/>
      <c r="SDY6" s="11"/>
      <c r="SDZ6" s="11"/>
      <c r="SEA6" s="11"/>
      <c r="SEB6" s="11"/>
      <c r="SEC6" s="11"/>
      <c r="SED6" s="11"/>
      <c r="SEE6" s="11"/>
      <c r="SEF6" s="11"/>
      <c r="SEG6" s="11"/>
      <c r="SEH6" s="11"/>
      <c r="SEI6" s="11"/>
      <c r="SEJ6" s="11"/>
      <c r="SEK6" s="11"/>
      <c r="SEL6" s="11"/>
      <c r="SEM6" s="11"/>
      <c r="SEN6" s="11"/>
      <c r="SEO6" s="11"/>
      <c r="SEP6" s="11"/>
      <c r="SEQ6" s="11"/>
      <c r="SER6" s="11"/>
      <c r="SES6" s="11"/>
      <c r="SET6" s="11"/>
      <c r="SEU6" s="11"/>
      <c r="SEV6" s="11"/>
      <c r="SEW6" s="11"/>
      <c r="SEX6" s="11"/>
      <c r="SEY6" s="11"/>
      <c r="SFA6" s="6"/>
      <c r="SFD6" s="11"/>
      <c r="SFE6" s="11"/>
      <c r="SFF6" s="11"/>
      <c r="SFG6" s="11"/>
      <c r="SFH6" s="11"/>
      <c r="SFI6" s="11"/>
      <c r="SFJ6" s="11"/>
      <c r="SFK6" s="11"/>
      <c r="SFL6" s="11"/>
      <c r="SFM6" s="11"/>
      <c r="SFN6" s="11"/>
      <c r="SFO6" s="11"/>
      <c r="SFP6" s="11"/>
      <c r="SFQ6" s="11"/>
      <c r="SFR6" s="11"/>
      <c r="SFS6" s="11"/>
      <c r="SFT6" s="11"/>
      <c r="SFU6" s="11"/>
      <c r="SFV6" s="11"/>
      <c r="SFW6" s="11"/>
      <c r="SFX6" s="11"/>
      <c r="SFY6" s="11"/>
      <c r="SFZ6" s="11"/>
      <c r="SGA6" s="11"/>
      <c r="SGB6" s="11"/>
      <c r="SGC6" s="11"/>
      <c r="SGD6" s="11"/>
      <c r="SGE6" s="11"/>
      <c r="SGF6" s="11"/>
      <c r="SGG6" s="11"/>
      <c r="SGH6" s="11"/>
      <c r="SGI6" s="11"/>
      <c r="SGJ6" s="11"/>
      <c r="SGK6" s="11"/>
      <c r="SGL6" s="11"/>
      <c r="SGM6" s="11"/>
      <c r="SGO6" s="6"/>
      <c r="SGR6" s="11"/>
      <c r="SGS6" s="11"/>
      <c r="SGT6" s="11"/>
      <c r="SGU6" s="11"/>
      <c r="SGV6" s="11"/>
      <c r="SGW6" s="11"/>
      <c r="SGX6" s="11"/>
      <c r="SGY6" s="11"/>
      <c r="SGZ6" s="11"/>
      <c r="SHA6" s="11"/>
      <c r="SHB6" s="11"/>
      <c r="SHC6" s="11"/>
      <c r="SHD6" s="11"/>
      <c r="SHE6" s="11"/>
      <c r="SHF6" s="11"/>
      <c r="SHG6" s="11"/>
      <c r="SHH6" s="11"/>
      <c r="SHI6" s="11"/>
      <c r="SHJ6" s="11"/>
      <c r="SHK6" s="11"/>
      <c r="SHL6" s="11"/>
      <c r="SHM6" s="11"/>
      <c r="SHN6" s="11"/>
      <c r="SHO6" s="11"/>
      <c r="SHP6" s="11"/>
      <c r="SHQ6" s="11"/>
      <c r="SHR6" s="11"/>
      <c r="SHS6" s="11"/>
      <c r="SHT6" s="11"/>
      <c r="SHU6" s="11"/>
      <c r="SHV6" s="11"/>
      <c r="SHW6" s="11"/>
      <c r="SHX6" s="11"/>
      <c r="SHY6" s="11"/>
      <c r="SHZ6" s="11"/>
      <c r="SIA6" s="11"/>
      <c r="SIC6" s="6"/>
      <c r="SIF6" s="11"/>
      <c r="SIG6" s="11"/>
      <c r="SIH6" s="11"/>
      <c r="SII6" s="11"/>
      <c r="SIJ6" s="11"/>
      <c r="SIK6" s="11"/>
      <c r="SIL6" s="11"/>
      <c r="SIM6" s="11"/>
      <c r="SIN6" s="11"/>
      <c r="SIO6" s="11"/>
      <c r="SIP6" s="11"/>
      <c r="SIQ6" s="11"/>
      <c r="SIR6" s="11"/>
      <c r="SIS6" s="11"/>
      <c r="SIT6" s="11"/>
      <c r="SIU6" s="11"/>
      <c r="SIV6" s="11"/>
      <c r="SIW6" s="11"/>
      <c r="SIX6" s="11"/>
      <c r="SIY6" s="11"/>
      <c r="SIZ6" s="11"/>
      <c r="SJA6" s="11"/>
      <c r="SJB6" s="11"/>
      <c r="SJC6" s="11"/>
      <c r="SJD6" s="11"/>
      <c r="SJE6" s="11"/>
      <c r="SJF6" s="11"/>
      <c r="SJG6" s="11"/>
      <c r="SJH6" s="11"/>
      <c r="SJI6" s="11"/>
      <c r="SJJ6" s="11"/>
      <c r="SJK6" s="11"/>
      <c r="SJL6" s="11"/>
      <c r="SJM6" s="11"/>
      <c r="SJN6" s="11"/>
      <c r="SJO6" s="11"/>
      <c r="SJQ6" s="6"/>
      <c r="SJT6" s="11"/>
      <c r="SJU6" s="11"/>
      <c r="SJV6" s="11"/>
      <c r="SJW6" s="11"/>
      <c r="SJX6" s="11"/>
      <c r="SJY6" s="11"/>
      <c r="SJZ6" s="11"/>
      <c r="SKA6" s="11"/>
      <c r="SKB6" s="11"/>
      <c r="SKC6" s="11"/>
      <c r="SKD6" s="11"/>
      <c r="SKE6" s="11"/>
      <c r="SKF6" s="11"/>
      <c r="SKG6" s="11"/>
      <c r="SKH6" s="11"/>
      <c r="SKI6" s="11"/>
      <c r="SKJ6" s="11"/>
      <c r="SKK6" s="11"/>
      <c r="SKL6" s="11"/>
      <c r="SKM6" s="11"/>
      <c r="SKN6" s="11"/>
      <c r="SKO6" s="11"/>
      <c r="SKP6" s="11"/>
      <c r="SKQ6" s="11"/>
      <c r="SKR6" s="11"/>
      <c r="SKS6" s="11"/>
      <c r="SKT6" s="11"/>
      <c r="SKU6" s="11"/>
      <c r="SKV6" s="11"/>
      <c r="SKW6" s="11"/>
      <c r="SKX6" s="11"/>
      <c r="SKY6" s="11"/>
      <c r="SKZ6" s="11"/>
      <c r="SLA6" s="11"/>
      <c r="SLB6" s="11"/>
      <c r="SLC6" s="11"/>
      <c r="SLE6" s="6"/>
      <c r="SLH6" s="11"/>
      <c r="SLI6" s="11"/>
      <c r="SLJ6" s="11"/>
      <c r="SLK6" s="11"/>
      <c r="SLL6" s="11"/>
      <c r="SLM6" s="11"/>
      <c r="SLN6" s="11"/>
      <c r="SLO6" s="11"/>
      <c r="SLP6" s="11"/>
      <c r="SLQ6" s="11"/>
      <c r="SLR6" s="11"/>
      <c r="SLS6" s="11"/>
      <c r="SLT6" s="11"/>
      <c r="SLU6" s="11"/>
      <c r="SLV6" s="11"/>
      <c r="SLW6" s="11"/>
      <c r="SLX6" s="11"/>
      <c r="SLY6" s="11"/>
      <c r="SLZ6" s="11"/>
      <c r="SMA6" s="11"/>
      <c r="SMB6" s="11"/>
      <c r="SMC6" s="11"/>
      <c r="SMD6" s="11"/>
      <c r="SME6" s="11"/>
      <c r="SMF6" s="11"/>
      <c r="SMG6" s="11"/>
      <c r="SMH6" s="11"/>
      <c r="SMI6" s="11"/>
      <c r="SMJ6" s="11"/>
      <c r="SMK6" s="11"/>
      <c r="SML6" s="11"/>
      <c r="SMM6" s="11"/>
      <c r="SMN6" s="11"/>
      <c r="SMO6" s="11"/>
      <c r="SMP6" s="11"/>
      <c r="SMQ6" s="11"/>
      <c r="SMS6" s="6"/>
      <c r="SMV6" s="11"/>
      <c r="SMW6" s="11"/>
      <c r="SMX6" s="11"/>
      <c r="SMY6" s="11"/>
      <c r="SMZ6" s="11"/>
      <c r="SNA6" s="11"/>
      <c r="SNB6" s="11"/>
      <c r="SNC6" s="11"/>
      <c r="SND6" s="11"/>
      <c r="SNE6" s="11"/>
      <c r="SNF6" s="11"/>
      <c r="SNG6" s="11"/>
      <c r="SNH6" s="11"/>
      <c r="SNI6" s="11"/>
      <c r="SNJ6" s="11"/>
      <c r="SNK6" s="11"/>
      <c r="SNL6" s="11"/>
      <c r="SNM6" s="11"/>
      <c r="SNN6" s="11"/>
      <c r="SNO6" s="11"/>
      <c r="SNP6" s="11"/>
      <c r="SNQ6" s="11"/>
      <c r="SNR6" s="11"/>
      <c r="SNS6" s="11"/>
      <c r="SNT6" s="11"/>
      <c r="SNU6" s="11"/>
      <c r="SNV6" s="11"/>
      <c r="SNW6" s="11"/>
      <c r="SNX6" s="11"/>
      <c r="SNY6" s="11"/>
      <c r="SNZ6" s="11"/>
      <c r="SOA6" s="11"/>
      <c r="SOB6" s="11"/>
      <c r="SOC6" s="11"/>
      <c r="SOD6" s="11"/>
      <c r="SOE6" s="11"/>
      <c r="SOG6" s="6"/>
      <c r="SOJ6" s="11"/>
      <c r="SOK6" s="11"/>
      <c r="SOL6" s="11"/>
      <c r="SOM6" s="11"/>
      <c r="SON6" s="11"/>
      <c r="SOO6" s="11"/>
      <c r="SOP6" s="11"/>
      <c r="SOQ6" s="11"/>
      <c r="SOR6" s="11"/>
      <c r="SOS6" s="11"/>
      <c r="SOT6" s="11"/>
      <c r="SOU6" s="11"/>
      <c r="SOV6" s="11"/>
      <c r="SOW6" s="11"/>
      <c r="SOX6" s="11"/>
      <c r="SOY6" s="11"/>
      <c r="SOZ6" s="11"/>
      <c r="SPA6" s="11"/>
      <c r="SPB6" s="11"/>
      <c r="SPC6" s="11"/>
      <c r="SPD6" s="11"/>
      <c r="SPE6" s="11"/>
      <c r="SPF6" s="11"/>
      <c r="SPG6" s="11"/>
      <c r="SPH6" s="11"/>
      <c r="SPI6" s="11"/>
      <c r="SPJ6" s="11"/>
      <c r="SPK6" s="11"/>
      <c r="SPL6" s="11"/>
      <c r="SPM6" s="11"/>
      <c r="SPN6" s="11"/>
      <c r="SPO6" s="11"/>
      <c r="SPP6" s="11"/>
      <c r="SPQ6" s="11"/>
      <c r="SPR6" s="11"/>
      <c r="SPS6" s="11"/>
      <c r="SPU6" s="6"/>
      <c r="SPX6" s="11"/>
      <c r="SPY6" s="11"/>
      <c r="SPZ6" s="11"/>
      <c r="SQA6" s="11"/>
      <c r="SQB6" s="11"/>
      <c r="SQC6" s="11"/>
      <c r="SQD6" s="11"/>
      <c r="SQE6" s="11"/>
      <c r="SQF6" s="11"/>
      <c r="SQG6" s="11"/>
      <c r="SQH6" s="11"/>
      <c r="SQI6" s="11"/>
      <c r="SQJ6" s="11"/>
      <c r="SQK6" s="11"/>
      <c r="SQL6" s="11"/>
      <c r="SQM6" s="11"/>
      <c r="SQN6" s="11"/>
      <c r="SQO6" s="11"/>
      <c r="SQP6" s="11"/>
      <c r="SQQ6" s="11"/>
      <c r="SQR6" s="11"/>
      <c r="SQS6" s="11"/>
      <c r="SQT6" s="11"/>
      <c r="SQU6" s="11"/>
      <c r="SQV6" s="11"/>
      <c r="SQW6" s="11"/>
      <c r="SQX6" s="11"/>
      <c r="SQY6" s="11"/>
      <c r="SQZ6" s="11"/>
      <c r="SRA6" s="11"/>
      <c r="SRB6" s="11"/>
      <c r="SRC6" s="11"/>
      <c r="SRD6" s="11"/>
      <c r="SRE6" s="11"/>
      <c r="SRF6" s="11"/>
      <c r="SRG6" s="11"/>
      <c r="SRI6" s="6"/>
      <c r="SRL6" s="11"/>
      <c r="SRM6" s="11"/>
      <c r="SRN6" s="11"/>
      <c r="SRO6" s="11"/>
      <c r="SRP6" s="11"/>
      <c r="SRQ6" s="11"/>
      <c r="SRR6" s="11"/>
      <c r="SRS6" s="11"/>
      <c r="SRT6" s="11"/>
      <c r="SRU6" s="11"/>
      <c r="SRV6" s="11"/>
      <c r="SRW6" s="11"/>
      <c r="SRX6" s="11"/>
      <c r="SRY6" s="11"/>
      <c r="SRZ6" s="11"/>
      <c r="SSA6" s="11"/>
      <c r="SSB6" s="11"/>
      <c r="SSC6" s="11"/>
      <c r="SSD6" s="11"/>
      <c r="SSE6" s="11"/>
      <c r="SSF6" s="11"/>
      <c r="SSG6" s="11"/>
      <c r="SSH6" s="11"/>
      <c r="SSI6" s="11"/>
      <c r="SSJ6" s="11"/>
      <c r="SSK6" s="11"/>
      <c r="SSL6" s="11"/>
      <c r="SSM6" s="11"/>
      <c r="SSN6" s="11"/>
      <c r="SSO6" s="11"/>
      <c r="SSP6" s="11"/>
      <c r="SSQ6" s="11"/>
      <c r="SSR6" s="11"/>
      <c r="SSS6" s="11"/>
      <c r="SST6" s="11"/>
      <c r="SSU6" s="11"/>
      <c r="SSW6" s="6"/>
      <c r="SSZ6" s="11"/>
      <c r="STA6" s="11"/>
      <c r="STB6" s="11"/>
      <c r="STC6" s="11"/>
      <c r="STD6" s="11"/>
      <c r="STE6" s="11"/>
      <c r="STF6" s="11"/>
      <c r="STG6" s="11"/>
      <c r="STH6" s="11"/>
      <c r="STI6" s="11"/>
      <c r="STJ6" s="11"/>
      <c r="STK6" s="11"/>
      <c r="STL6" s="11"/>
      <c r="STM6" s="11"/>
      <c r="STN6" s="11"/>
      <c r="STO6" s="11"/>
      <c r="STP6" s="11"/>
      <c r="STQ6" s="11"/>
      <c r="STR6" s="11"/>
      <c r="STS6" s="11"/>
      <c r="STT6" s="11"/>
      <c r="STU6" s="11"/>
      <c r="STV6" s="11"/>
      <c r="STW6" s="11"/>
      <c r="STX6" s="11"/>
      <c r="STY6" s="11"/>
      <c r="STZ6" s="11"/>
      <c r="SUA6" s="11"/>
      <c r="SUB6" s="11"/>
      <c r="SUC6" s="11"/>
      <c r="SUD6" s="11"/>
      <c r="SUE6" s="11"/>
      <c r="SUF6" s="11"/>
      <c r="SUG6" s="11"/>
      <c r="SUH6" s="11"/>
      <c r="SUI6" s="11"/>
      <c r="SUK6" s="6"/>
      <c r="SUN6" s="11"/>
      <c r="SUO6" s="11"/>
      <c r="SUP6" s="11"/>
      <c r="SUQ6" s="11"/>
      <c r="SUR6" s="11"/>
      <c r="SUS6" s="11"/>
      <c r="SUT6" s="11"/>
      <c r="SUU6" s="11"/>
      <c r="SUV6" s="11"/>
      <c r="SUW6" s="11"/>
      <c r="SUX6" s="11"/>
      <c r="SUY6" s="11"/>
      <c r="SUZ6" s="11"/>
      <c r="SVA6" s="11"/>
      <c r="SVB6" s="11"/>
      <c r="SVC6" s="11"/>
      <c r="SVD6" s="11"/>
      <c r="SVE6" s="11"/>
      <c r="SVF6" s="11"/>
      <c r="SVG6" s="11"/>
      <c r="SVH6" s="11"/>
      <c r="SVI6" s="11"/>
      <c r="SVJ6" s="11"/>
      <c r="SVK6" s="11"/>
      <c r="SVL6" s="11"/>
      <c r="SVM6" s="11"/>
      <c r="SVN6" s="11"/>
      <c r="SVO6" s="11"/>
      <c r="SVP6" s="11"/>
      <c r="SVQ6" s="11"/>
      <c r="SVR6" s="11"/>
      <c r="SVS6" s="11"/>
      <c r="SVT6" s="11"/>
      <c r="SVU6" s="11"/>
      <c r="SVV6" s="11"/>
      <c r="SVW6" s="11"/>
      <c r="SVY6" s="6"/>
      <c r="SWB6" s="11"/>
      <c r="SWC6" s="11"/>
      <c r="SWD6" s="11"/>
      <c r="SWE6" s="11"/>
      <c r="SWF6" s="11"/>
      <c r="SWG6" s="11"/>
      <c r="SWH6" s="11"/>
      <c r="SWI6" s="11"/>
      <c r="SWJ6" s="11"/>
      <c r="SWK6" s="11"/>
      <c r="SWL6" s="11"/>
      <c r="SWM6" s="11"/>
      <c r="SWN6" s="11"/>
      <c r="SWO6" s="11"/>
      <c r="SWP6" s="11"/>
      <c r="SWQ6" s="11"/>
      <c r="SWR6" s="11"/>
      <c r="SWS6" s="11"/>
      <c r="SWT6" s="11"/>
      <c r="SWU6" s="11"/>
      <c r="SWV6" s="11"/>
      <c r="SWW6" s="11"/>
      <c r="SWX6" s="11"/>
      <c r="SWY6" s="11"/>
      <c r="SWZ6" s="11"/>
      <c r="SXA6" s="11"/>
      <c r="SXB6" s="11"/>
      <c r="SXC6" s="11"/>
      <c r="SXD6" s="11"/>
      <c r="SXE6" s="11"/>
      <c r="SXF6" s="11"/>
      <c r="SXG6" s="11"/>
      <c r="SXH6" s="11"/>
      <c r="SXI6" s="11"/>
      <c r="SXJ6" s="11"/>
      <c r="SXK6" s="11"/>
      <c r="SXM6" s="6"/>
      <c r="SXP6" s="11"/>
      <c r="SXQ6" s="11"/>
      <c r="SXR6" s="11"/>
      <c r="SXS6" s="11"/>
      <c r="SXT6" s="11"/>
      <c r="SXU6" s="11"/>
      <c r="SXV6" s="11"/>
      <c r="SXW6" s="11"/>
      <c r="SXX6" s="11"/>
      <c r="SXY6" s="11"/>
      <c r="SXZ6" s="11"/>
      <c r="SYA6" s="11"/>
      <c r="SYB6" s="11"/>
      <c r="SYC6" s="11"/>
      <c r="SYD6" s="11"/>
      <c r="SYE6" s="11"/>
      <c r="SYF6" s="11"/>
      <c r="SYG6" s="11"/>
      <c r="SYH6" s="11"/>
      <c r="SYI6" s="11"/>
      <c r="SYJ6" s="11"/>
      <c r="SYK6" s="11"/>
      <c r="SYL6" s="11"/>
      <c r="SYM6" s="11"/>
      <c r="SYN6" s="11"/>
      <c r="SYO6" s="11"/>
      <c r="SYP6" s="11"/>
      <c r="SYQ6" s="11"/>
      <c r="SYR6" s="11"/>
      <c r="SYS6" s="11"/>
      <c r="SYT6" s="11"/>
      <c r="SYU6" s="11"/>
      <c r="SYV6" s="11"/>
      <c r="SYW6" s="11"/>
      <c r="SYX6" s="11"/>
      <c r="SYY6" s="11"/>
      <c r="SZA6" s="6"/>
      <c r="SZD6" s="11"/>
      <c r="SZE6" s="11"/>
      <c r="SZF6" s="11"/>
      <c r="SZG6" s="11"/>
      <c r="SZH6" s="11"/>
      <c r="SZI6" s="11"/>
      <c r="SZJ6" s="11"/>
      <c r="SZK6" s="11"/>
      <c r="SZL6" s="11"/>
      <c r="SZM6" s="11"/>
      <c r="SZN6" s="11"/>
      <c r="SZO6" s="11"/>
      <c r="SZP6" s="11"/>
      <c r="SZQ6" s="11"/>
      <c r="SZR6" s="11"/>
      <c r="SZS6" s="11"/>
      <c r="SZT6" s="11"/>
      <c r="SZU6" s="11"/>
      <c r="SZV6" s="11"/>
      <c r="SZW6" s="11"/>
      <c r="SZX6" s="11"/>
      <c r="SZY6" s="11"/>
      <c r="SZZ6" s="11"/>
      <c r="TAA6" s="11"/>
      <c r="TAB6" s="11"/>
      <c r="TAC6" s="11"/>
      <c r="TAD6" s="11"/>
      <c r="TAE6" s="11"/>
      <c r="TAF6" s="11"/>
      <c r="TAG6" s="11"/>
      <c r="TAH6" s="11"/>
      <c r="TAI6" s="11"/>
      <c r="TAJ6" s="11"/>
      <c r="TAK6" s="11"/>
      <c r="TAL6" s="11"/>
      <c r="TAM6" s="11"/>
      <c r="TAO6" s="6"/>
      <c r="TAR6" s="11"/>
      <c r="TAS6" s="11"/>
      <c r="TAT6" s="11"/>
      <c r="TAU6" s="11"/>
      <c r="TAV6" s="11"/>
      <c r="TAW6" s="11"/>
      <c r="TAX6" s="11"/>
      <c r="TAY6" s="11"/>
      <c r="TAZ6" s="11"/>
      <c r="TBA6" s="11"/>
      <c r="TBB6" s="11"/>
      <c r="TBC6" s="11"/>
      <c r="TBD6" s="11"/>
      <c r="TBE6" s="11"/>
      <c r="TBF6" s="11"/>
      <c r="TBG6" s="11"/>
      <c r="TBH6" s="11"/>
      <c r="TBI6" s="11"/>
      <c r="TBJ6" s="11"/>
      <c r="TBK6" s="11"/>
      <c r="TBL6" s="11"/>
      <c r="TBM6" s="11"/>
      <c r="TBN6" s="11"/>
      <c r="TBO6" s="11"/>
      <c r="TBP6" s="11"/>
      <c r="TBQ6" s="11"/>
      <c r="TBR6" s="11"/>
      <c r="TBS6" s="11"/>
      <c r="TBT6" s="11"/>
      <c r="TBU6" s="11"/>
      <c r="TBV6" s="11"/>
      <c r="TBW6" s="11"/>
      <c r="TBX6" s="11"/>
      <c r="TBY6" s="11"/>
      <c r="TBZ6" s="11"/>
      <c r="TCA6" s="11"/>
      <c r="TCC6" s="6"/>
      <c r="TCF6" s="11"/>
      <c r="TCG6" s="11"/>
      <c r="TCH6" s="11"/>
      <c r="TCI6" s="11"/>
      <c r="TCJ6" s="11"/>
      <c r="TCK6" s="11"/>
      <c r="TCL6" s="11"/>
      <c r="TCM6" s="11"/>
      <c r="TCN6" s="11"/>
      <c r="TCO6" s="11"/>
      <c r="TCP6" s="11"/>
      <c r="TCQ6" s="11"/>
      <c r="TCR6" s="11"/>
      <c r="TCS6" s="11"/>
      <c r="TCT6" s="11"/>
      <c r="TCU6" s="11"/>
      <c r="TCV6" s="11"/>
      <c r="TCW6" s="11"/>
      <c r="TCX6" s="11"/>
      <c r="TCY6" s="11"/>
      <c r="TCZ6" s="11"/>
      <c r="TDA6" s="11"/>
      <c r="TDB6" s="11"/>
      <c r="TDC6" s="11"/>
      <c r="TDD6" s="11"/>
      <c r="TDE6" s="11"/>
      <c r="TDF6" s="11"/>
      <c r="TDG6" s="11"/>
      <c r="TDH6" s="11"/>
      <c r="TDI6" s="11"/>
      <c r="TDJ6" s="11"/>
      <c r="TDK6" s="11"/>
      <c r="TDL6" s="11"/>
      <c r="TDM6" s="11"/>
      <c r="TDN6" s="11"/>
      <c r="TDO6" s="11"/>
      <c r="TDQ6" s="6"/>
      <c r="TDT6" s="11"/>
      <c r="TDU6" s="11"/>
      <c r="TDV6" s="11"/>
      <c r="TDW6" s="11"/>
      <c r="TDX6" s="11"/>
      <c r="TDY6" s="11"/>
      <c r="TDZ6" s="11"/>
      <c r="TEA6" s="11"/>
      <c r="TEB6" s="11"/>
      <c r="TEC6" s="11"/>
      <c r="TED6" s="11"/>
      <c r="TEE6" s="11"/>
      <c r="TEF6" s="11"/>
      <c r="TEG6" s="11"/>
      <c r="TEH6" s="11"/>
      <c r="TEI6" s="11"/>
      <c r="TEJ6" s="11"/>
      <c r="TEK6" s="11"/>
      <c r="TEL6" s="11"/>
      <c r="TEM6" s="11"/>
      <c r="TEN6" s="11"/>
      <c r="TEO6" s="11"/>
      <c r="TEP6" s="11"/>
      <c r="TEQ6" s="11"/>
      <c r="TER6" s="11"/>
      <c r="TES6" s="11"/>
      <c r="TET6" s="11"/>
      <c r="TEU6" s="11"/>
      <c r="TEV6" s="11"/>
      <c r="TEW6" s="11"/>
      <c r="TEX6" s="11"/>
      <c r="TEY6" s="11"/>
      <c r="TEZ6" s="11"/>
      <c r="TFA6" s="11"/>
      <c r="TFB6" s="11"/>
      <c r="TFC6" s="11"/>
      <c r="TFE6" s="6"/>
      <c r="TFH6" s="11"/>
      <c r="TFI6" s="11"/>
      <c r="TFJ6" s="11"/>
      <c r="TFK6" s="11"/>
      <c r="TFL6" s="11"/>
      <c r="TFM6" s="11"/>
      <c r="TFN6" s="11"/>
      <c r="TFO6" s="11"/>
      <c r="TFP6" s="11"/>
      <c r="TFQ6" s="11"/>
      <c r="TFR6" s="11"/>
      <c r="TFS6" s="11"/>
      <c r="TFT6" s="11"/>
      <c r="TFU6" s="11"/>
      <c r="TFV6" s="11"/>
      <c r="TFW6" s="11"/>
      <c r="TFX6" s="11"/>
      <c r="TFY6" s="11"/>
      <c r="TFZ6" s="11"/>
      <c r="TGA6" s="11"/>
      <c r="TGB6" s="11"/>
      <c r="TGC6" s="11"/>
      <c r="TGD6" s="11"/>
      <c r="TGE6" s="11"/>
      <c r="TGF6" s="11"/>
      <c r="TGG6" s="11"/>
      <c r="TGH6" s="11"/>
      <c r="TGI6" s="11"/>
      <c r="TGJ6" s="11"/>
      <c r="TGK6" s="11"/>
      <c r="TGL6" s="11"/>
      <c r="TGM6" s="11"/>
      <c r="TGN6" s="11"/>
      <c r="TGO6" s="11"/>
      <c r="TGP6" s="11"/>
      <c r="TGQ6" s="11"/>
      <c r="TGS6" s="6"/>
      <c r="TGV6" s="11"/>
      <c r="TGW6" s="11"/>
      <c r="TGX6" s="11"/>
      <c r="TGY6" s="11"/>
      <c r="TGZ6" s="11"/>
      <c r="THA6" s="11"/>
      <c r="THB6" s="11"/>
      <c r="THC6" s="11"/>
      <c r="THD6" s="11"/>
      <c r="THE6" s="11"/>
      <c r="THF6" s="11"/>
      <c r="THG6" s="11"/>
      <c r="THH6" s="11"/>
      <c r="THI6" s="11"/>
      <c r="THJ6" s="11"/>
      <c r="THK6" s="11"/>
      <c r="THL6" s="11"/>
      <c r="THM6" s="11"/>
      <c r="THN6" s="11"/>
      <c r="THO6" s="11"/>
      <c r="THP6" s="11"/>
      <c r="THQ6" s="11"/>
      <c r="THR6" s="11"/>
      <c r="THS6" s="11"/>
      <c r="THT6" s="11"/>
      <c r="THU6" s="11"/>
      <c r="THV6" s="11"/>
      <c r="THW6" s="11"/>
      <c r="THX6" s="11"/>
      <c r="THY6" s="11"/>
      <c r="THZ6" s="11"/>
      <c r="TIA6" s="11"/>
      <c r="TIB6" s="11"/>
      <c r="TIC6" s="11"/>
      <c r="TID6" s="11"/>
      <c r="TIE6" s="11"/>
      <c r="TIG6" s="6"/>
      <c r="TIJ6" s="11"/>
      <c r="TIK6" s="11"/>
      <c r="TIL6" s="11"/>
      <c r="TIM6" s="11"/>
      <c r="TIN6" s="11"/>
      <c r="TIO6" s="11"/>
      <c r="TIP6" s="11"/>
      <c r="TIQ6" s="11"/>
      <c r="TIR6" s="11"/>
      <c r="TIS6" s="11"/>
      <c r="TIT6" s="11"/>
      <c r="TIU6" s="11"/>
      <c r="TIV6" s="11"/>
      <c r="TIW6" s="11"/>
      <c r="TIX6" s="11"/>
      <c r="TIY6" s="11"/>
      <c r="TIZ6" s="11"/>
      <c r="TJA6" s="11"/>
      <c r="TJB6" s="11"/>
      <c r="TJC6" s="11"/>
      <c r="TJD6" s="11"/>
      <c r="TJE6" s="11"/>
      <c r="TJF6" s="11"/>
      <c r="TJG6" s="11"/>
      <c r="TJH6" s="11"/>
      <c r="TJI6" s="11"/>
      <c r="TJJ6" s="11"/>
      <c r="TJK6" s="11"/>
      <c r="TJL6" s="11"/>
      <c r="TJM6" s="11"/>
      <c r="TJN6" s="11"/>
      <c r="TJO6" s="11"/>
      <c r="TJP6" s="11"/>
      <c r="TJQ6" s="11"/>
      <c r="TJR6" s="11"/>
      <c r="TJS6" s="11"/>
      <c r="TJU6" s="6"/>
      <c r="TJX6" s="11"/>
      <c r="TJY6" s="11"/>
      <c r="TJZ6" s="11"/>
      <c r="TKA6" s="11"/>
      <c r="TKB6" s="11"/>
      <c r="TKC6" s="11"/>
      <c r="TKD6" s="11"/>
      <c r="TKE6" s="11"/>
      <c r="TKF6" s="11"/>
      <c r="TKG6" s="11"/>
      <c r="TKH6" s="11"/>
      <c r="TKI6" s="11"/>
      <c r="TKJ6" s="11"/>
      <c r="TKK6" s="11"/>
      <c r="TKL6" s="11"/>
      <c r="TKM6" s="11"/>
      <c r="TKN6" s="11"/>
      <c r="TKO6" s="11"/>
      <c r="TKP6" s="11"/>
      <c r="TKQ6" s="11"/>
      <c r="TKR6" s="11"/>
      <c r="TKS6" s="11"/>
      <c r="TKT6" s="11"/>
      <c r="TKU6" s="11"/>
      <c r="TKV6" s="11"/>
      <c r="TKW6" s="11"/>
      <c r="TKX6" s="11"/>
      <c r="TKY6" s="11"/>
      <c r="TKZ6" s="11"/>
      <c r="TLA6" s="11"/>
      <c r="TLB6" s="11"/>
      <c r="TLC6" s="11"/>
      <c r="TLD6" s="11"/>
      <c r="TLE6" s="11"/>
      <c r="TLF6" s="11"/>
      <c r="TLG6" s="11"/>
      <c r="TLI6" s="6"/>
      <c r="TLL6" s="11"/>
      <c r="TLM6" s="11"/>
      <c r="TLN6" s="11"/>
      <c r="TLO6" s="11"/>
      <c r="TLP6" s="11"/>
      <c r="TLQ6" s="11"/>
      <c r="TLR6" s="11"/>
      <c r="TLS6" s="11"/>
      <c r="TLT6" s="11"/>
      <c r="TLU6" s="11"/>
      <c r="TLV6" s="11"/>
      <c r="TLW6" s="11"/>
      <c r="TLX6" s="11"/>
      <c r="TLY6" s="11"/>
      <c r="TLZ6" s="11"/>
      <c r="TMA6" s="11"/>
      <c r="TMB6" s="11"/>
      <c r="TMC6" s="11"/>
      <c r="TMD6" s="11"/>
      <c r="TME6" s="11"/>
      <c r="TMF6" s="11"/>
      <c r="TMG6" s="11"/>
      <c r="TMH6" s="11"/>
      <c r="TMI6" s="11"/>
      <c r="TMJ6" s="11"/>
      <c r="TMK6" s="11"/>
      <c r="TML6" s="11"/>
      <c r="TMM6" s="11"/>
      <c r="TMN6" s="11"/>
      <c r="TMO6" s="11"/>
      <c r="TMP6" s="11"/>
      <c r="TMQ6" s="11"/>
      <c r="TMR6" s="11"/>
      <c r="TMS6" s="11"/>
      <c r="TMT6" s="11"/>
      <c r="TMU6" s="11"/>
      <c r="TMW6" s="6"/>
      <c r="TMZ6" s="11"/>
      <c r="TNA6" s="11"/>
      <c r="TNB6" s="11"/>
      <c r="TNC6" s="11"/>
      <c r="TND6" s="11"/>
      <c r="TNE6" s="11"/>
      <c r="TNF6" s="11"/>
      <c r="TNG6" s="11"/>
      <c r="TNH6" s="11"/>
      <c r="TNI6" s="11"/>
      <c r="TNJ6" s="11"/>
      <c r="TNK6" s="11"/>
      <c r="TNL6" s="11"/>
      <c r="TNM6" s="11"/>
      <c r="TNN6" s="11"/>
      <c r="TNO6" s="11"/>
      <c r="TNP6" s="11"/>
      <c r="TNQ6" s="11"/>
      <c r="TNR6" s="11"/>
      <c r="TNS6" s="11"/>
      <c r="TNT6" s="11"/>
      <c r="TNU6" s="11"/>
      <c r="TNV6" s="11"/>
      <c r="TNW6" s="11"/>
      <c r="TNX6" s="11"/>
      <c r="TNY6" s="11"/>
      <c r="TNZ6" s="11"/>
      <c r="TOA6" s="11"/>
      <c r="TOB6" s="11"/>
      <c r="TOC6" s="11"/>
      <c r="TOD6" s="11"/>
      <c r="TOE6" s="11"/>
      <c r="TOF6" s="11"/>
      <c r="TOG6" s="11"/>
      <c r="TOH6" s="11"/>
      <c r="TOI6" s="11"/>
      <c r="TOK6" s="6"/>
      <c r="TON6" s="11"/>
      <c r="TOO6" s="11"/>
      <c r="TOP6" s="11"/>
      <c r="TOQ6" s="11"/>
      <c r="TOR6" s="11"/>
      <c r="TOS6" s="11"/>
      <c r="TOT6" s="11"/>
      <c r="TOU6" s="11"/>
      <c r="TOV6" s="11"/>
      <c r="TOW6" s="11"/>
      <c r="TOX6" s="11"/>
      <c r="TOY6" s="11"/>
      <c r="TOZ6" s="11"/>
      <c r="TPA6" s="11"/>
      <c r="TPB6" s="11"/>
      <c r="TPC6" s="11"/>
      <c r="TPD6" s="11"/>
      <c r="TPE6" s="11"/>
      <c r="TPF6" s="11"/>
      <c r="TPG6" s="11"/>
      <c r="TPH6" s="11"/>
      <c r="TPI6" s="11"/>
      <c r="TPJ6" s="11"/>
      <c r="TPK6" s="11"/>
      <c r="TPL6" s="11"/>
      <c r="TPM6" s="11"/>
      <c r="TPN6" s="11"/>
      <c r="TPO6" s="11"/>
      <c r="TPP6" s="11"/>
      <c r="TPQ6" s="11"/>
      <c r="TPR6" s="11"/>
      <c r="TPS6" s="11"/>
      <c r="TPT6" s="11"/>
      <c r="TPU6" s="11"/>
      <c r="TPV6" s="11"/>
      <c r="TPW6" s="11"/>
      <c r="TPY6" s="6"/>
      <c r="TQB6" s="11"/>
      <c r="TQC6" s="11"/>
      <c r="TQD6" s="11"/>
      <c r="TQE6" s="11"/>
      <c r="TQF6" s="11"/>
      <c r="TQG6" s="11"/>
      <c r="TQH6" s="11"/>
      <c r="TQI6" s="11"/>
      <c r="TQJ6" s="11"/>
      <c r="TQK6" s="11"/>
      <c r="TQL6" s="11"/>
      <c r="TQM6" s="11"/>
      <c r="TQN6" s="11"/>
      <c r="TQO6" s="11"/>
      <c r="TQP6" s="11"/>
      <c r="TQQ6" s="11"/>
      <c r="TQR6" s="11"/>
      <c r="TQS6" s="11"/>
      <c r="TQT6" s="11"/>
      <c r="TQU6" s="11"/>
      <c r="TQV6" s="11"/>
      <c r="TQW6" s="11"/>
      <c r="TQX6" s="11"/>
      <c r="TQY6" s="11"/>
      <c r="TQZ6" s="11"/>
      <c r="TRA6" s="11"/>
      <c r="TRB6" s="11"/>
      <c r="TRC6" s="11"/>
      <c r="TRD6" s="11"/>
      <c r="TRE6" s="11"/>
      <c r="TRF6" s="11"/>
      <c r="TRG6" s="11"/>
      <c r="TRH6" s="11"/>
      <c r="TRI6" s="11"/>
      <c r="TRJ6" s="11"/>
      <c r="TRK6" s="11"/>
      <c r="TRM6" s="6"/>
      <c r="TRP6" s="11"/>
      <c r="TRQ6" s="11"/>
      <c r="TRR6" s="11"/>
      <c r="TRS6" s="11"/>
      <c r="TRT6" s="11"/>
      <c r="TRU6" s="11"/>
      <c r="TRV6" s="11"/>
      <c r="TRW6" s="11"/>
      <c r="TRX6" s="11"/>
      <c r="TRY6" s="11"/>
      <c r="TRZ6" s="11"/>
      <c r="TSA6" s="11"/>
      <c r="TSB6" s="11"/>
      <c r="TSC6" s="11"/>
      <c r="TSD6" s="11"/>
      <c r="TSE6" s="11"/>
      <c r="TSF6" s="11"/>
      <c r="TSG6" s="11"/>
      <c r="TSH6" s="11"/>
      <c r="TSI6" s="11"/>
      <c r="TSJ6" s="11"/>
      <c r="TSK6" s="11"/>
      <c r="TSL6" s="11"/>
      <c r="TSM6" s="11"/>
      <c r="TSN6" s="11"/>
      <c r="TSO6" s="11"/>
      <c r="TSP6" s="11"/>
      <c r="TSQ6" s="11"/>
      <c r="TSR6" s="11"/>
      <c r="TSS6" s="11"/>
      <c r="TST6" s="11"/>
      <c r="TSU6" s="11"/>
      <c r="TSV6" s="11"/>
      <c r="TSW6" s="11"/>
      <c r="TSX6" s="11"/>
      <c r="TSY6" s="11"/>
      <c r="TTA6" s="6"/>
      <c r="TTD6" s="11"/>
      <c r="TTE6" s="11"/>
      <c r="TTF6" s="11"/>
      <c r="TTG6" s="11"/>
      <c r="TTH6" s="11"/>
      <c r="TTI6" s="11"/>
      <c r="TTJ6" s="11"/>
      <c r="TTK6" s="11"/>
      <c r="TTL6" s="11"/>
      <c r="TTM6" s="11"/>
      <c r="TTN6" s="11"/>
      <c r="TTO6" s="11"/>
      <c r="TTP6" s="11"/>
      <c r="TTQ6" s="11"/>
      <c r="TTR6" s="11"/>
      <c r="TTS6" s="11"/>
      <c r="TTT6" s="11"/>
      <c r="TTU6" s="11"/>
      <c r="TTV6" s="11"/>
      <c r="TTW6" s="11"/>
      <c r="TTX6" s="11"/>
      <c r="TTY6" s="11"/>
      <c r="TTZ6" s="11"/>
      <c r="TUA6" s="11"/>
      <c r="TUB6" s="11"/>
      <c r="TUC6" s="11"/>
      <c r="TUD6" s="11"/>
      <c r="TUE6" s="11"/>
      <c r="TUF6" s="11"/>
      <c r="TUG6" s="11"/>
      <c r="TUH6" s="11"/>
      <c r="TUI6" s="11"/>
      <c r="TUJ6" s="11"/>
      <c r="TUK6" s="11"/>
      <c r="TUL6" s="11"/>
      <c r="TUM6" s="11"/>
      <c r="TUO6" s="6"/>
      <c r="TUR6" s="11"/>
      <c r="TUS6" s="11"/>
      <c r="TUT6" s="11"/>
      <c r="TUU6" s="11"/>
      <c r="TUV6" s="11"/>
      <c r="TUW6" s="11"/>
      <c r="TUX6" s="11"/>
      <c r="TUY6" s="11"/>
      <c r="TUZ6" s="11"/>
      <c r="TVA6" s="11"/>
      <c r="TVB6" s="11"/>
      <c r="TVC6" s="11"/>
      <c r="TVD6" s="11"/>
      <c r="TVE6" s="11"/>
      <c r="TVF6" s="11"/>
      <c r="TVG6" s="11"/>
      <c r="TVH6" s="11"/>
      <c r="TVI6" s="11"/>
      <c r="TVJ6" s="11"/>
      <c r="TVK6" s="11"/>
      <c r="TVL6" s="11"/>
      <c r="TVM6" s="11"/>
      <c r="TVN6" s="11"/>
      <c r="TVO6" s="11"/>
      <c r="TVP6" s="11"/>
      <c r="TVQ6" s="11"/>
      <c r="TVR6" s="11"/>
      <c r="TVS6" s="11"/>
      <c r="TVT6" s="11"/>
      <c r="TVU6" s="11"/>
      <c r="TVV6" s="11"/>
      <c r="TVW6" s="11"/>
      <c r="TVX6" s="11"/>
      <c r="TVY6" s="11"/>
      <c r="TVZ6" s="11"/>
      <c r="TWA6" s="11"/>
      <c r="TWC6" s="6"/>
      <c r="TWF6" s="11"/>
      <c r="TWG6" s="11"/>
      <c r="TWH6" s="11"/>
      <c r="TWI6" s="11"/>
      <c r="TWJ6" s="11"/>
      <c r="TWK6" s="11"/>
      <c r="TWL6" s="11"/>
      <c r="TWM6" s="11"/>
      <c r="TWN6" s="11"/>
      <c r="TWO6" s="11"/>
      <c r="TWP6" s="11"/>
      <c r="TWQ6" s="11"/>
      <c r="TWR6" s="11"/>
      <c r="TWS6" s="11"/>
      <c r="TWT6" s="11"/>
      <c r="TWU6" s="11"/>
      <c r="TWV6" s="11"/>
      <c r="TWW6" s="11"/>
      <c r="TWX6" s="11"/>
      <c r="TWY6" s="11"/>
      <c r="TWZ6" s="11"/>
      <c r="TXA6" s="11"/>
      <c r="TXB6" s="11"/>
      <c r="TXC6" s="11"/>
      <c r="TXD6" s="11"/>
      <c r="TXE6" s="11"/>
      <c r="TXF6" s="11"/>
      <c r="TXG6" s="11"/>
      <c r="TXH6" s="11"/>
      <c r="TXI6" s="11"/>
      <c r="TXJ6" s="11"/>
      <c r="TXK6" s="11"/>
      <c r="TXL6" s="11"/>
      <c r="TXM6" s="11"/>
      <c r="TXN6" s="11"/>
      <c r="TXO6" s="11"/>
      <c r="TXQ6" s="6"/>
      <c r="TXT6" s="11"/>
      <c r="TXU6" s="11"/>
      <c r="TXV6" s="11"/>
      <c r="TXW6" s="11"/>
      <c r="TXX6" s="11"/>
      <c r="TXY6" s="11"/>
      <c r="TXZ6" s="11"/>
      <c r="TYA6" s="11"/>
      <c r="TYB6" s="11"/>
      <c r="TYC6" s="11"/>
      <c r="TYD6" s="11"/>
      <c r="TYE6" s="11"/>
      <c r="TYF6" s="11"/>
      <c r="TYG6" s="11"/>
      <c r="TYH6" s="11"/>
      <c r="TYI6" s="11"/>
      <c r="TYJ6" s="11"/>
      <c r="TYK6" s="11"/>
      <c r="TYL6" s="11"/>
      <c r="TYM6" s="11"/>
      <c r="TYN6" s="11"/>
      <c r="TYO6" s="11"/>
      <c r="TYP6" s="11"/>
      <c r="TYQ6" s="11"/>
      <c r="TYR6" s="11"/>
      <c r="TYS6" s="11"/>
      <c r="TYT6" s="11"/>
      <c r="TYU6" s="11"/>
      <c r="TYV6" s="11"/>
      <c r="TYW6" s="11"/>
      <c r="TYX6" s="11"/>
      <c r="TYY6" s="11"/>
      <c r="TYZ6" s="11"/>
      <c r="TZA6" s="11"/>
      <c r="TZB6" s="11"/>
      <c r="TZC6" s="11"/>
      <c r="TZE6" s="6"/>
      <c r="TZH6" s="11"/>
      <c r="TZI6" s="11"/>
      <c r="TZJ6" s="11"/>
      <c r="TZK6" s="11"/>
      <c r="TZL6" s="11"/>
      <c r="TZM6" s="11"/>
      <c r="TZN6" s="11"/>
      <c r="TZO6" s="11"/>
      <c r="TZP6" s="11"/>
      <c r="TZQ6" s="11"/>
      <c r="TZR6" s="11"/>
      <c r="TZS6" s="11"/>
      <c r="TZT6" s="11"/>
      <c r="TZU6" s="11"/>
      <c r="TZV6" s="11"/>
      <c r="TZW6" s="11"/>
      <c r="TZX6" s="11"/>
      <c r="TZY6" s="11"/>
      <c r="TZZ6" s="11"/>
      <c r="UAA6" s="11"/>
      <c r="UAB6" s="11"/>
      <c r="UAC6" s="11"/>
      <c r="UAD6" s="11"/>
      <c r="UAE6" s="11"/>
      <c r="UAF6" s="11"/>
      <c r="UAG6" s="11"/>
      <c r="UAH6" s="11"/>
      <c r="UAI6" s="11"/>
      <c r="UAJ6" s="11"/>
      <c r="UAK6" s="11"/>
      <c r="UAL6" s="11"/>
      <c r="UAM6" s="11"/>
      <c r="UAN6" s="11"/>
      <c r="UAO6" s="11"/>
      <c r="UAP6" s="11"/>
      <c r="UAQ6" s="11"/>
      <c r="UAS6" s="6"/>
      <c r="UAV6" s="11"/>
      <c r="UAW6" s="11"/>
      <c r="UAX6" s="11"/>
      <c r="UAY6" s="11"/>
      <c r="UAZ6" s="11"/>
      <c r="UBA6" s="11"/>
      <c r="UBB6" s="11"/>
      <c r="UBC6" s="11"/>
      <c r="UBD6" s="11"/>
      <c r="UBE6" s="11"/>
      <c r="UBF6" s="11"/>
      <c r="UBG6" s="11"/>
      <c r="UBH6" s="11"/>
      <c r="UBI6" s="11"/>
      <c r="UBJ6" s="11"/>
      <c r="UBK6" s="11"/>
      <c r="UBL6" s="11"/>
      <c r="UBM6" s="11"/>
      <c r="UBN6" s="11"/>
      <c r="UBO6" s="11"/>
      <c r="UBP6" s="11"/>
      <c r="UBQ6" s="11"/>
      <c r="UBR6" s="11"/>
      <c r="UBS6" s="11"/>
      <c r="UBT6" s="11"/>
      <c r="UBU6" s="11"/>
      <c r="UBV6" s="11"/>
      <c r="UBW6" s="11"/>
      <c r="UBX6" s="11"/>
      <c r="UBY6" s="11"/>
      <c r="UBZ6" s="11"/>
      <c r="UCA6" s="11"/>
      <c r="UCB6" s="11"/>
      <c r="UCC6" s="11"/>
      <c r="UCD6" s="11"/>
      <c r="UCE6" s="11"/>
      <c r="UCG6" s="6"/>
      <c r="UCJ6" s="11"/>
      <c r="UCK6" s="11"/>
      <c r="UCL6" s="11"/>
      <c r="UCM6" s="11"/>
      <c r="UCN6" s="11"/>
      <c r="UCO6" s="11"/>
      <c r="UCP6" s="11"/>
      <c r="UCQ6" s="11"/>
      <c r="UCR6" s="11"/>
      <c r="UCS6" s="11"/>
      <c r="UCT6" s="11"/>
      <c r="UCU6" s="11"/>
      <c r="UCV6" s="11"/>
      <c r="UCW6" s="11"/>
      <c r="UCX6" s="11"/>
      <c r="UCY6" s="11"/>
      <c r="UCZ6" s="11"/>
      <c r="UDA6" s="11"/>
      <c r="UDB6" s="11"/>
      <c r="UDC6" s="11"/>
      <c r="UDD6" s="11"/>
      <c r="UDE6" s="11"/>
      <c r="UDF6" s="11"/>
      <c r="UDG6" s="11"/>
      <c r="UDH6" s="11"/>
      <c r="UDI6" s="11"/>
      <c r="UDJ6" s="11"/>
      <c r="UDK6" s="11"/>
      <c r="UDL6" s="11"/>
      <c r="UDM6" s="11"/>
      <c r="UDN6" s="11"/>
      <c r="UDO6" s="11"/>
      <c r="UDP6" s="11"/>
      <c r="UDQ6" s="11"/>
      <c r="UDR6" s="11"/>
      <c r="UDS6" s="11"/>
      <c r="UDU6" s="6"/>
      <c r="UDX6" s="11"/>
      <c r="UDY6" s="11"/>
      <c r="UDZ6" s="11"/>
      <c r="UEA6" s="11"/>
      <c r="UEB6" s="11"/>
      <c r="UEC6" s="11"/>
      <c r="UED6" s="11"/>
      <c r="UEE6" s="11"/>
      <c r="UEF6" s="11"/>
      <c r="UEG6" s="11"/>
      <c r="UEH6" s="11"/>
      <c r="UEI6" s="11"/>
      <c r="UEJ6" s="11"/>
      <c r="UEK6" s="11"/>
      <c r="UEL6" s="11"/>
      <c r="UEM6" s="11"/>
      <c r="UEN6" s="11"/>
      <c r="UEO6" s="11"/>
      <c r="UEP6" s="11"/>
      <c r="UEQ6" s="11"/>
      <c r="UER6" s="11"/>
      <c r="UES6" s="11"/>
      <c r="UET6" s="11"/>
      <c r="UEU6" s="11"/>
      <c r="UEV6" s="11"/>
      <c r="UEW6" s="11"/>
      <c r="UEX6" s="11"/>
      <c r="UEY6" s="11"/>
      <c r="UEZ6" s="11"/>
      <c r="UFA6" s="11"/>
      <c r="UFB6" s="11"/>
      <c r="UFC6" s="11"/>
      <c r="UFD6" s="11"/>
      <c r="UFE6" s="11"/>
      <c r="UFF6" s="11"/>
      <c r="UFG6" s="11"/>
      <c r="UFI6" s="6"/>
      <c r="UFL6" s="11"/>
      <c r="UFM6" s="11"/>
      <c r="UFN6" s="11"/>
      <c r="UFO6" s="11"/>
      <c r="UFP6" s="11"/>
      <c r="UFQ6" s="11"/>
      <c r="UFR6" s="11"/>
      <c r="UFS6" s="11"/>
      <c r="UFT6" s="11"/>
      <c r="UFU6" s="11"/>
      <c r="UFV6" s="11"/>
      <c r="UFW6" s="11"/>
      <c r="UFX6" s="11"/>
      <c r="UFY6" s="11"/>
      <c r="UFZ6" s="11"/>
      <c r="UGA6" s="11"/>
      <c r="UGB6" s="11"/>
      <c r="UGC6" s="11"/>
      <c r="UGD6" s="11"/>
      <c r="UGE6" s="11"/>
      <c r="UGF6" s="11"/>
      <c r="UGG6" s="11"/>
      <c r="UGH6" s="11"/>
      <c r="UGI6" s="11"/>
      <c r="UGJ6" s="11"/>
      <c r="UGK6" s="11"/>
      <c r="UGL6" s="11"/>
      <c r="UGM6" s="11"/>
      <c r="UGN6" s="11"/>
      <c r="UGO6" s="11"/>
      <c r="UGP6" s="11"/>
      <c r="UGQ6" s="11"/>
      <c r="UGR6" s="11"/>
      <c r="UGS6" s="11"/>
      <c r="UGT6" s="11"/>
      <c r="UGU6" s="11"/>
      <c r="UGW6" s="6"/>
      <c r="UGZ6" s="11"/>
      <c r="UHA6" s="11"/>
      <c r="UHB6" s="11"/>
      <c r="UHC6" s="11"/>
      <c r="UHD6" s="11"/>
      <c r="UHE6" s="11"/>
      <c r="UHF6" s="11"/>
      <c r="UHG6" s="11"/>
      <c r="UHH6" s="11"/>
      <c r="UHI6" s="11"/>
      <c r="UHJ6" s="11"/>
      <c r="UHK6" s="11"/>
      <c r="UHL6" s="11"/>
      <c r="UHM6" s="11"/>
      <c r="UHN6" s="11"/>
      <c r="UHO6" s="11"/>
      <c r="UHP6" s="11"/>
      <c r="UHQ6" s="11"/>
      <c r="UHR6" s="11"/>
      <c r="UHS6" s="11"/>
      <c r="UHT6" s="11"/>
      <c r="UHU6" s="11"/>
      <c r="UHV6" s="11"/>
      <c r="UHW6" s="11"/>
      <c r="UHX6" s="11"/>
      <c r="UHY6" s="11"/>
      <c r="UHZ6" s="11"/>
      <c r="UIA6" s="11"/>
      <c r="UIB6" s="11"/>
      <c r="UIC6" s="11"/>
      <c r="UID6" s="11"/>
      <c r="UIE6" s="11"/>
      <c r="UIF6" s="11"/>
      <c r="UIG6" s="11"/>
      <c r="UIH6" s="11"/>
      <c r="UII6" s="11"/>
      <c r="UIK6" s="6"/>
      <c r="UIN6" s="11"/>
      <c r="UIO6" s="11"/>
      <c r="UIP6" s="11"/>
      <c r="UIQ6" s="11"/>
      <c r="UIR6" s="11"/>
      <c r="UIS6" s="11"/>
      <c r="UIT6" s="11"/>
      <c r="UIU6" s="11"/>
      <c r="UIV6" s="11"/>
      <c r="UIW6" s="11"/>
      <c r="UIX6" s="11"/>
      <c r="UIY6" s="11"/>
      <c r="UIZ6" s="11"/>
      <c r="UJA6" s="11"/>
      <c r="UJB6" s="11"/>
      <c r="UJC6" s="11"/>
      <c r="UJD6" s="11"/>
      <c r="UJE6" s="11"/>
      <c r="UJF6" s="11"/>
      <c r="UJG6" s="11"/>
      <c r="UJH6" s="11"/>
      <c r="UJI6" s="11"/>
      <c r="UJJ6" s="11"/>
      <c r="UJK6" s="11"/>
      <c r="UJL6" s="11"/>
      <c r="UJM6" s="11"/>
      <c r="UJN6" s="11"/>
      <c r="UJO6" s="11"/>
      <c r="UJP6" s="11"/>
      <c r="UJQ6" s="11"/>
      <c r="UJR6" s="11"/>
      <c r="UJS6" s="11"/>
      <c r="UJT6" s="11"/>
      <c r="UJU6" s="11"/>
      <c r="UJV6" s="11"/>
      <c r="UJW6" s="11"/>
      <c r="UJY6" s="6"/>
      <c r="UKB6" s="11"/>
      <c r="UKC6" s="11"/>
      <c r="UKD6" s="11"/>
      <c r="UKE6" s="11"/>
      <c r="UKF6" s="11"/>
      <c r="UKG6" s="11"/>
      <c r="UKH6" s="11"/>
      <c r="UKI6" s="11"/>
      <c r="UKJ6" s="11"/>
      <c r="UKK6" s="11"/>
      <c r="UKL6" s="11"/>
      <c r="UKM6" s="11"/>
      <c r="UKN6" s="11"/>
      <c r="UKO6" s="11"/>
      <c r="UKP6" s="11"/>
      <c r="UKQ6" s="11"/>
      <c r="UKR6" s="11"/>
      <c r="UKS6" s="11"/>
      <c r="UKT6" s="11"/>
      <c r="UKU6" s="11"/>
      <c r="UKV6" s="11"/>
      <c r="UKW6" s="11"/>
      <c r="UKX6" s="11"/>
      <c r="UKY6" s="11"/>
      <c r="UKZ6" s="11"/>
      <c r="ULA6" s="11"/>
      <c r="ULB6" s="11"/>
      <c r="ULC6" s="11"/>
      <c r="ULD6" s="11"/>
      <c r="ULE6" s="11"/>
      <c r="ULF6" s="11"/>
      <c r="ULG6" s="11"/>
      <c r="ULH6" s="11"/>
      <c r="ULI6" s="11"/>
      <c r="ULJ6" s="11"/>
      <c r="ULK6" s="11"/>
      <c r="ULM6" s="6"/>
      <c r="ULP6" s="11"/>
      <c r="ULQ6" s="11"/>
      <c r="ULR6" s="11"/>
      <c r="ULS6" s="11"/>
      <c r="ULT6" s="11"/>
      <c r="ULU6" s="11"/>
      <c r="ULV6" s="11"/>
      <c r="ULW6" s="11"/>
      <c r="ULX6" s="11"/>
      <c r="ULY6" s="11"/>
      <c r="ULZ6" s="11"/>
      <c r="UMA6" s="11"/>
      <c r="UMB6" s="11"/>
      <c r="UMC6" s="11"/>
      <c r="UMD6" s="11"/>
      <c r="UME6" s="11"/>
      <c r="UMF6" s="11"/>
      <c r="UMG6" s="11"/>
      <c r="UMH6" s="11"/>
      <c r="UMI6" s="11"/>
      <c r="UMJ6" s="11"/>
      <c r="UMK6" s="11"/>
      <c r="UML6" s="11"/>
      <c r="UMM6" s="11"/>
      <c r="UMN6" s="11"/>
      <c r="UMO6" s="11"/>
      <c r="UMP6" s="11"/>
      <c r="UMQ6" s="11"/>
      <c r="UMR6" s="11"/>
      <c r="UMS6" s="11"/>
      <c r="UMT6" s="11"/>
      <c r="UMU6" s="11"/>
      <c r="UMV6" s="11"/>
      <c r="UMW6" s="11"/>
      <c r="UMX6" s="11"/>
      <c r="UMY6" s="11"/>
      <c r="UNA6" s="6"/>
      <c r="UND6" s="11"/>
      <c r="UNE6" s="11"/>
      <c r="UNF6" s="11"/>
      <c r="UNG6" s="11"/>
      <c r="UNH6" s="11"/>
      <c r="UNI6" s="11"/>
      <c r="UNJ6" s="11"/>
      <c r="UNK6" s="11"/>
      <c r="UNL6" s="11"/>
      <c r="UNM6" s="11"/>
      <c r="UNN6" s="11"/>
      <c r="UNO6" s="11"/>
      <c r="UNP6" s="11"/>
      <c r="UNQ6" s="11"/>
      <c r="UNR6" s="11"/>
      <c r="UNS6" s="11"/>
      <c r="UNT6" s="11"/>
      <c r="UNU6" s="11"/>
      <c r="UNV6" s="11"/>
      <c r="UNW6" s="11"/>
      <c r="UNX6" s="11"/>
      <c r="UNY6" s="11"/>
      <c r="UNZ6" s="11"/>
      <c r="UOA6" s="11"/>
      <c r="UOB6" s="11"/>
      <c r="UOC6" s="11"/>
      <c r="UOD6" s="11"/>
      <c r="UOE6" s="11"/>
      <c r="UOF6" s="11"/>
      <c r="UOG6" s="11"/>
      <c r="UOH6" s="11"/>
      <c r="UOI6" s="11"/>
      <c r="UOJ6" s="11"/>
      <c r="UOK6" s="11"/>
      <c r="UOL6" s="11"/>
      <c r="UOM6" s="11"/>
      <c r="UOO6" s="6"/>
      <c r="UOR6" s="11"/>
      <c r="UOS6" s="11"/>
      <c r="UOT6" s="11"/>
      <c r="UOU6" s="11"/>
      <c r="UOV6" s="11"/>
      <c r="UOW6" s="11"/>
      <c r="UOX6" s="11"/>
      <c r="UOY6" s="11"/>
      <c r="UOZ6" s="11"/>
      <c r="UPA6" s="11"/>
      <c r="UPB6" s="11"/>
      <c r="UPC6" s="11"/>
      <c r="UPD6" s="11"/>
      <c r="UPE6" s="11"/>
      <c r="UPF6" s="11"/>
      <c r="UPG6" s="11"/>
      <c r="UPH6" s="11"/>
      <c r="UPI6" s="11"/>
      <c r="UPJ6" s="11"/>
      <c r="UPK6" s="11"/>
      <c r="UPL6" s="11"/>
      <c r="UPM6" s="11"/>
      <c r="UPN6" s="11"/>
      <c r="UPO6" s="11"/>
      <c r="UPP6" s="11"/>
      <c r="UPQ6" s="11"/>
      <c r="UPR6" s="11"/>
      <c r="UPS6" s="11"/>
      <c r="UPT6" s="11"/>
      <c r="UPU6" s="11"/>
      <c r="UPV6" s="11"/>
      <c r="UPW6" s="11"/>
      <c r="UPX6" s="11"/>
      <c r="UPY6" s="11"/>
      <c r="UPZ6" s="11"/>
      <c r="UQA6" s="11"/>
      <c r="UQC6" s="6"/>
      <c r="UQF6" s="11"/>
      <c r="UQG6" s="11"/>
      <c r="UQH6" s="11"/>
      <c r="UQI6" s="11"/>
      <c r="UQJ6" s="11"/>
      <c r="UQK6" s="11"/>
      <c r="UQL6" s="11"/>
      <c r="UQM6" s="11"/>
      <c r="UQN6" s="11"/>
      <c r="UQO6" s="11"/>
      <c r="UQP6" s="11"/>
      <c r="UQQ6" s="11"/>
      <c r="UQR6" s="11"/>
      <c r="UQS6" s="11"/>
      <c r="UQT6" s="11"/>
      <c r="UQU6" s="11"/>
      <c r="UQV6" s="11"/>
      <c r="UQW6" s="11"/>
      <c r="UQX6" s="11"/>
      <c r="UQY6" s="11"/>
      <c r="UQZ6" s="11"/>
      <c r="URA6" s="11"/>
      <c r="URB6" s="11"/>
      <c r="URC6" s="11"/>
      <c r="URD6" s="11"/>
      <c r="URE6" s="11"/>
      <c r="URF6" s="11"/>
      <c r="URG6" s="11"/>
      <c r="URH6" s="11"/>
      <c r="URI6" s="11"/>
      <c r="URJ6" s="11"/>
      <c r="URK6" s="11"/>
      <c r="URL6" s="11"/>
      <c r="URM6" s="11"/>
      <c r="URN6" s="11"/>
      <c r="URO6" s="11"/>
      <c r="URQ6" s="6"/>
      <c r="URT6" s="11"/>
      <c r="URU6" s="11"/>
      <c r="URV6" s="11"/>
      <c r="URW6" s="11"/>
      <c r="URX6" s="11"/>
      <c r="URY6" s="11"/>
      <c r="URZ6" s="11"/>
      <c r="USA6" s="11"/>
      <c r="USB6" s="11"/>
      <c r="USC6" s="11"/>
      <c r="USD6" s="11"/>
      <c r="USE6" s="11"/>
      <c r="USF6" s="11"/>
      <c r="USG6" s="11"/>
      <c r="USH6" s="11"/>
      <c r="USI6" s="11"/>
      <c r="USJ6" s="11"/>
      <c r="USK6" s="11"/>
      <c r="USL6" s="11"/>
      <c r="USM6" s="11"/>
      <c r="USN6" s="11"/>
      <c r="USO6" s="11"/>
      <c r="USP6" s="11"/>
      <c r="USQ6" s="11"/>
      <c r="USR6" s="11"/>
      <c r="USS6" s="11"/>
      <c r="UST6" s="11"/>
      <c r="USU6" s="11"/>
      <c r="USV6" s="11"/>
      <c r="USW6" s="11"/>
      <c r="USX6" s="11"/>
      <c r="USY6" s="11"/>
      <c r="USZ6" s="11"/>
      <c r="UTA6" s="11"/>
      <c r="UTB6" s="11"/>
      <c r="UTC6" s="11"/>
      <c r="UTE6" s="6"/>
      <c r="UTH6" s="11"/>
      <c r="UTI6" s="11"/>
      <c r="UTJ6" s="11"/>
      <c r="UTK6" s="11"/>
      <c r="UTL6" s="11"/>
      <c r="UTM6" s="11"/>
      <c r="UTN6" s="11"/>
      <c r="UTO6" s="11"/>
      <c r="UTP6" s="11"/>
      <c r="UTQ6" s="11"/>
      <c r="UTR6" s="11"/>
      <c r="UTS6" s="11"/>
      <c r="UTT6" s="11"/>
      <c r="UTU6" s="11"/>
      <c r="UTV6" s="11"/>
      <c r="UTW6" s="11"/>
      <c r="UTX6" s="11"/>
      <c r="UTY6" s="11"/>
      <c r="UTZ6" s="11"/>
      <c r="UUA6" s="11"/>
      <c r="UUB6" s="11"/>
      <c r="UUC6" s="11"/>
      <c r="UUD6" s="11"/>
      <c r="UUE6" s="11"/>
      <c r="UUF6" s="11"/>
      <c r="UUG6" s="11"/>
      <c r="UUH6" s="11"/>
      <c r="UUI6" s="11"/>
      <c r="UUJ6" s="11"/>
      <c r="UUK6" s="11"/>
      <c r="UUL6" s="11"/>
      <c r="UUM6" s="11"/>
      <c r="UUN6" s="11"/>
      <c r="UUO6" s="11"/>
      <c r="UUP6" s="11"/>
      <c r="UUQ6" s="11"/>
      <c r="UUS6" s="6"/>
      <c r="UUV6" s="11"/>
      <c r="UUW6" s="11"/>
      <c r="UUX6" s="11"/>
      <c r="UUY6" s="11"/>
      <c r="UUZ6" s="11"/>
      <c r="UVA6" s="11"/>
      <c r="UVB6" s="11"/>
      <c r="UVC6" s="11"/>
      <c r="UVD6" s="11"/>
      <c r="UVE6" s="11"/>
      <c r="UVF6" s="11"/>
      <c r="UVG6" s="11"/>
      <c r="UVH6" s="11"/>
      <c r="UVI6" s="11"/>
      <c r="UVJ6" s="11"/>
      <c r="UVK6" s="11"/>
      <c r="UVL6" s="11"/>
      <c r="UVM6" s="11"/>
      <c r="UVN6" s="11"/>
      <c r="UVO6" s="11"/>
      <c r="UVP6" s="11"/>
      <c r="UVQ6" s="11"/>
      <c r="UVR6" s="11"/>
      <c r="UVS6" s="11"/>
      <c r="UVT6" s="11"/>
      <c r="UVU6" s="11"/>
      <c r="UVV6" s="11"/>
      <c r="UVW6" s="11"/>
      <c r="UVX6" s="11"/>
      <c r="UVY6" s="11"/>
      <c r="UVZ6" s="11"/>
      <c r="UWA6" s="11"/>
      <c r="UWB6" s="11"/>
      <c r="UWC6" s="11"/>
      <c r="UWD6" s="11"/>
      <c r="UWE6" s="11"/>
      <c r="UWG6" s="6"/>
      <c r="UWJ6" s="11"/>
      <c r="UWK6" s="11"/>
      <c r="UWL6" s="11"/>
      <c r="UWM6" s="11"/>
      <c r="UWN6" s="11"/>
      <c r="UWO6" s="11"/>
      <c r="UWP6" s="11"/>
      <c r="UWQ6" s="11"/>
      <c r="UWR6" s="11"/>
      <c r="UWS6" s="11"/>
      <c r="UWT6" s="11"/>
      <c r="UWU6" s="11"/>
      <c r="UWV6" s="11"/>
      <c r="UWW6" s="11"/>
      <c r="UWX6" s="11"/>
      <c r="UWY6" s="11"/>
      <c r="UWZ6" s="11"/>
      <c r="UXA6" s="11"/>
      <c r="UXB6" s="11"/>
      <c r="UXC6" s="11"/>
      <c r="UXD6" s="11"/>
      <c r="UXE6" s="11"/>
      <c r="UXF6" s="11"/>
      <c r="UXG6" s="11"/>
      <c r="UXH6" s="11"/>
      <c r="UXI6" s="11"/>
      <c r="UXJ6" s="11"/>
      <c r="UXK6" s="11"/>
      <c r="UXL6" s="11"/>
      <c r="UXM6" s="11"/>
      <c r="UXN6" s="11"/>
      <c r="UXO6" s="11"/>
      <c r="UXP6" s="11"/>
      <c r="UXQ6" s="11"/>
      <c r="UXR6" s="11"/>
      <c r="UXS6" s="11"/>
      <c r="UXU6" s="6"/>
      <c r="UXX6" s="11"/>
      <c r="UXY6" s="11"/>
      <c r="UXZ6" s="11"/>
      <c r="UYA6" s="11"/>
      <c r="UYB6" s="11"/>
      <c r="UYC6" s="11"/>
      <c r="UYD6" s="11"/>
      <c r="UYE6" s="11"/>
      <c r="UYF6" s="11"/>
      <c r="UYG6" s="11"/>
      <c r="UYH6" s="11"/>
      <c r="UYI6" s="11"/>
      <c r="UYJ6" s="11"/>
      <c r="UYK6" s="11"/>
      <c r="UYL6" s="11"/>
      <c r="UYM6" s="11"/>
      <c r="UYN6" s="11"/>
      <c r="UYO6" s="11"/>
      <c r="UYP6" s="11"/>
      <c r="UYQ6" s="11"/>
      <c r="UYR6" s="11"/>
      <c r="UYS6" s="11"/>
      <c r="UYT6" s="11"/>
      <c r="UYU6" s="11"/>
      <c r="UYV6" s="11"/>
      <c r="UYW6" s="11"/>
      <c r="UYX6" s="11"/>
      <c r="UYY6" s="11"/>
      <c r="UYZ6" s="11"/>
      <c r="UZA6" s="11"/>
      <c r="UZB6" s="11"/>
      <c r="UZC6" s="11"/>
      <c r="UZD6" s="11"/>
      <c r="UZE6" s="11"/>
      <c r="UZF6" s="11"/>
      <c r="UZG6" s="11"/>
      <c r="UZI6" s="6"/>
      <c r="UZL6" s="11"/>
      <c r="UZM6" s="11"/>
      <c r="UZN6" s="11"/>
      <c r="UZO6" s="11"/>
      <c r="UZP6" s="11"/>
      <c r="UZQ6" s="11"/>
      <c r="UZR6" s="11"/>
      <c r="UZS6" s="11"/>
      <c r="UZT6" s="11"/>
      <c r="UZU6" s="11"/>
      <c r="UZV6" s="11"/>
      <c r="UZW6" s="11"/>
      <c r="UZX6" s="11"/>
      <c r="UZY6" s="11"/>
      <c r="UZZ6" s="11"/>
      <c r="VAA6" s="11"/>
      <c r="VAB6" s="11"/>
      <c r="VAC6" s="11"/>
      <c r="VAD6" s="11"/>
      <c r="VAE6" s="11"/>
      <c r="VAF6" s="11"/>
      <c r="VAG6" s="11"/>
      <c r="VAH6" s="11"/>
      <c r="VAI6" s="11"/>
      <c r="VAJ6" s="11"/>
      <c r="VAK6" s="11"/>
      <c r="VAL6" s="11"/>
      <c r="VAM6" s="11"/>
      <c r="VAN6" s="11"/>
      <c r="VAO6" s="11"/>
      <c r="VAP6" s="11"/>
      <c r="VAQ6" s="11"/>
      <c r="VAR6" s="11"/>
      <c r="VAS6" s="11"/>
      <c r="VAT6" s="11"/>
      <c r="VAU6" s="11"/>
      <c r="VAW6" s="6"/>
      <c r="VAZ6" s="11"/>
      <c r="VBA6" s="11"/>
      <c r="VBB6" s="11"/>
      <c r="VBC6" s="11"/>
      <c r="VBD6" s="11"/>
      <c r="VBE6" s="11"/>
      <c r="VBF6" s="11"/>
      <c r="VBG6" s="11"/>
      <c r="VBH6" s="11"/>
      <c r="VBI6" s="11"/>
      <c r="VBJ6" s="11"/>
      <c r="VBK6" s="11"/>
      <c r="VBL6" s="11"/>
      <c r="VBM6" s="11"/>
      <c r="VBN6" s="11"/>
      <c r="VBO6" s="11"/>
      <c r="VBP6" s="11"/>
      <c r="VBQ6" s="11"/>
      <c r="VBR6" s="11"/>
      <c r="VBS6" s="11"/>
      <c r="VBT6" s="11"/>
      <c r="VBU6" s="11"/>
      <c r="VBV6" s="11"/>
      <c r="VBW6" s="11"/>
      <c r="VBX6" s="11"/>
      <c r="VBY6" s="11"/>
      <c r="VBZ6" s="11"/>
      <c r="VCA6" s="11"/>
      <c r="VCB6" s="11"/>
      <c r="VCC6" s="11"/>
      <c r="VCD6" s="11"/>
      <c r="VCE6" s="11"/>
      <c r="VCF6" s="11"/>
      <c r="VCG6" s="11"/>
      <c r="VCH6" s="11"/>
      <c r="VCI6" s="11"/>
      <c r="VCK6" s="6"/>
      <c r="VCN6" s="11"/>
      <c r="VCO6" s="11"/>
      <c r="VCP6" s="11"/>
      <c r="VCQ6" s="11"/>
      <c r="VCR6" s="11"/>
      <c r="VCS6" s="11"/>
      <c r="VCT6" s="11"/>
      <c r="VCU6" s="11"/>
      <c r="VCV6" s="11"/>
      <c r="VCW6" s="11"/>
      <c r="VCX6" s="11"/>
      <c r="VCY6" s="11"/>
      <c r="VCZ6" s="11"/>
      <c r="VDA6" s="11"/>
      <c r="VDB6" s="11"/>
      <c r="VDC6" s="11"/>
      <c r="VDD6" s="11"/>
      <c r="VDE6" s="11"/>
      <c r="VDF6" s="11"/>
      <c r="VDG6" s="11"/>
      <c r="VDH6" s="11"/>
      <c r="VDI6" s="11"/>
      <c r="VDJ6" s="11"/>
      <c r="VDK6" s="11"/>
      <c r="VDL6" s="11"/>
      <c r="VDM6" s="11"/>
      <c r="VDN6" s="11"/>
      <c r="VDO6" s="11"/>
      <c r="VDP6" s="11"/>
      <c r="VDQ6" s="11"/>
      <c r="VDR6" s="11"/>
      <c r="VDS6" s="11"/>
      <c r="VDT6" s="11"/>
      <c r="VDU6" s="11"/>
      <c r="VDV6" s="11"/>
      <c r="VDW6" s="11"/>
      <c r="VDY6" s="6"/>
      <c r="VEB6" s="11"/>
      <c r="VEC6" s="11"/>
      <c r="VED6" s="11"/>
      <c r="VEE6" s="11"/>
      <c r="VEF6" s="11"/>
      <c r="VEG6" s="11"/>
      <c r="VEH6" s="11"/>
      <c r="VEI6" s="11"/>
      <c r="VEJ6" s="11"/>
      <c r="VEK6" s="11"/>
      <c r="VEL6" s="11"/>
      <c r="VEM6" s="11"/>
      <c r="VEN6" s="11"/>
      <c r="VEO6" s="11"/>
      <c r="VEP6" s="11"/>
      <c r="VEQ6" s="11"/>
      <c r="VER6" s="11"/>
      <c r="VES6" s="11"/>
      <c r="VET6" s="11"/>
      <c r="VEU6" s="11"/>
      <c r="VEV6" s="11"/>
      <c r="VEW6" s="11"/>
      <c r="VEX6" s="11"/>
      <c r="VEY6" s="11"/>
      <c r="VEZ6" s="11"/>
      <c r="VFA6" s="11"/>
      <c r="VFB6" s="11"/>
      <c r="VFC6" s="11"/>
      <c r="VFD6" s="11"/>
      <c r="VFE6" s="11"/>
      <c r="VFF6" s="11"/>
      <c r="VFG6" s="11"/>
      <c r="VFH6" s="11"/>
      <c r="VFI6" s="11"/>
      <c r="VFJ6" s="11"/>
      <c r="VFK6" s="11"/>
      <c r="VFM6" s="6"/>
      <c r="VFP6" s="11"/>
      <c r="VFQ6" s="11"/>
      <c r="VFR6" s="11"/>
      <c r="VFS6" s="11"/>
      <c r="VFT6" s="11"/>
      <c r="VFU6" s="11"/>
      <c r="VFV6" s="11"/>
      <c r="VFW6" s="11"/>
      <c r="VFX6" s="11"/>
      <c r="VFY6" s="11"/>
      <c r="VFZ6" s="11"/>
      <c r="VGA6" s="11"/>
      <c r="VGB6" s="11"/>
      <c r="VGC6" s="11"/>
      <c r="VGD6" s="11"/>
      <c r="VGE6" s="11"/>
      <c r="VGF6" s="11"/>
      <c r="VGG6" s="11"/>
      <c r="VGH6" s="11"/>
      <c r="VGI6" s="11"/>
      <c r="VGJ6" s="11"/>
      <c r="VGK6" s="11"/>
      <c r="VGL6" s="11"/>
      <c r="VGM6" s="11"/>
      <c r="VGN6" s="11"/>
      <c r="VGO6" s="11"/>
      <c r="VGP6" s="11"/>
      <c r="VGQ6" s="11"/>
      <c r="VGR6" s="11"/>
      <c r="VGS6" s="11"/>
      <c r="VGT6" s="11"/>
      <c r="VGU6" s="11"/>
      <c r="VGV6" s="11"/>
      <c r="VGW6" s="11"/>
      <c r="VGX6" s="11"/>
      <c r="VGY6" s="11"/>
      <c r="VHA6" s="6"/>
      <c r="VHD6" s="11"/>
      <c r="VHE6" s="11"/>
      <c r="VHF6" s="11"/>
      <c r="VHG6" s="11"/>
      <c r="VHH6" s="11"/>
      <c r="VHI6" s="11"/>
      <c r="VHJ6" s="11"/>
      <c r="VHK6" s="11"/>
      <c r="VHL6" s="11"/>
      <c r="VHM6" s="11"/>
      <c r="VHN6" s="11"/>
      <c r="VHO6" s="11"/>
      <c r="VHP6" s="11"/>
      <c r="VHQ6" s="11"/>
      <c r="VHR6" s="11"/>
      <c r="VHS6" s="11"/>
      <c r="VHT6" s="11"/>
      <c r="VHU6" s="11"/>
      <c r="VHV6" s="11"/>
      <c r="VHW6" s="11"/>
      <c r="VHX6" s="11"/>
      <c r="VHY6" s="11"/>
      <c r="VHZ6" s="11"/>
      <c r="VIA6" s="11"/>
      <c r="VIB6" s="11"/>
      <c r="VIC6" s="11"/>
      <c r="VID6" s="11"/>
      <c r="VIE6" s="11"/>
      <c r="VIF6" s="11"/>
      <c r="VIG6" s="11"/>
      <c r="VIH6" s="11"/>
      <c r="VII6" s="11"/>
      <c r="VIJ6" s="11"/>
      <c r="VIK6" s="11"/>
      <c r="VIL6" s="11"/>
      <c r="VIM6" s="11"/>
      <c r="VIO6" s="6"/>
      <c r="VIR6" s="11"/>
      <c r="VIS6" s="11"/>
      <c r="VIT6" s="11"/>
      <c r="VIU6" s="11"/>
      <c r="VIV6" s="11"/>
      <c r="VIW6" s="11"/>
      <c r="VIX6" s="11"/>
      <c r="VIY6" s="11"/>
      <c r="VIZ6" s="11"/>
      <c r="VJA6" s="11"/>
      <c r="VJB6" s="11"/>
      <c r="VJC6" s="11"/>
      <c r="VJD6" s="11"/>
      <c r="VJE6" s="11"/>
      <c r="VJF6" s="11"/>
      <c r="VJG6" s="11"/>
      <c r="VJH6" s="11"/>
      <c r="VJI6" s="11"/>
      <c r="VJJ6" s="11"/>
      <c r="VJK6" s="11"/>
      <c r="VJL6" s="11"/>
      <c r="VJM6" s="11"/>
      <c r="VJN6" s="11"/>
      <c r="VJO6" s="11"/>
      <c r="VJP6" s="11"/>
      <c r="VJQ6" s="11"/>
      <c r="VJR6" s="11"/>
      <c r="VJS6" s="11"/>
      <c r="VJT6" s="11"/>
      <c r="VJU6" s="11"/>
      <c r="VJV6" s="11"/>
      <c r="VJW6" s="11"/>
      <c r="VJX6" s="11"/>
      <c r="VJY6" s="11"/>
      <c r="VJZ6" s="11"/>
      <c r="VKA6" s="11"/>
      <c r="VKC6" s="6"/>
      <c r="VKF6" s="11"/>
      <c r="VKG6" s="11"/>
      <c r="VKH6" s="11"/>
      <c r="VKI6" s="11"/>
      <c r="VKJ6" s="11"/>
      <c r="VKK6" s="11"/>
      <c r="VKL6" s="11"/>
      <c r="VKM6" s="11"/>
      <c r="VKN6" s="11"/>
      <c r="VKO6" s="11"/>
      <c r="VKP6" s="11"/>
      <c r="VKQ6" s="11"/>
      <c r="VKR6" s="11"/>
      <c r="VKS6" s="11"/>
      <c r="VKT6" s="11"/>
      <c r="VKU6" s="11"/>
      <c r="VKV6" s="11"/>
      <c r="VKW6" s="11"/>
      <c r="VKX6" s="11"/>
      <c r="VKY6" s="11"/>
      <c r="VKZ6" s="11"/>
      <c r="VLA6" s="11"/>
      <c r="VLB6" s="11"/>
      <c r="VLC6" s="11"/>
      <c r="VLD6" s="11"/>
      <c r="VLE6" s="11"/>
      <c r="VLF6" s="11"/>
      <c r="VLG6" s="11"/>
      <c r="VLH6" s="11"/>
      <c r="VLI6" s="11"/>
      <c r="VLJ6" s="11"/>
      <c r="VLK6" s="11"/>
      <c r="VLL6" s="11"/>
      <c r="VLM6" s="11"/>
      <c r="VLN6" s="11"/>
      <c r="VLO6" s="11"/>
      <c r="VLQ6" s="6"/>
      <c r="VLT6" s="11"/>
      <c r="VLU6" s="11"/>
      <c r="VLV6" s="11"/>
      <c r="VLW6" s="11"/>
      <c r="VLX6" s="11"/>
      <c r="VLY6" s="11"/>
      <c r="VLZ6" s="11"/>
      <c r="VMA6" s="11"/>
      <c r="VMB6" s="11"/>
      <c r="VMC6" s="11"/>
      <c r="VMD6" s="11"/>
      <c r="VME6" s="11"/>
      <c r="VMF6" s="11"/>
      <c r="VMG6" s="11"/>
      <c r="VMH6" s="11"/>
      <c r="VMI6" s="11"/>
      <c r="VMJ6" s="11"/>
      <c r="VMK6" s="11"/>
      <c r="VML6" s="11"/>
      <c r="VMM6" s="11"/>
      <c r="VMN6" s="11"/>
      <c r="VMO6" s="11"/>
      <c r="VMP6" s="11"/>
      <c r="VMQ6" s="11"/>
      <c r="VMR6" s="11"/>
      <c r="VMS6" s="11"/>
      <c r="VMT6" s="11"/>
      <c r="VMU6" s="11"/>
      <c r="VMV6" s="11"/>
      <c r="VMW6" s="11"/>
      <c r="VMX6" s="11"/>
      <c r="VMY6" s="11"/>
      <c r="VMZ6" s="11"/>
      <c r="VNA6" s="11"/>
      <c r="VNB6" s="11"/>
      <c r="VNC6" s="11"/>
      <c r="VNE6" s="6"/>
      <c r="VNH6" s="11"/>
      <c r="VNI6" s="11"/>
      <c r="VNJ6" s="11"/>
      <c r="VNK6" s="11"/>
      <c r="VNL6" s="11"/>
      <c r="VNM6" s="11"/>
      <c r="VNN6" s="11"/>
      <c r="VNO6" s="11"/>
      <c r="VNP6" s="11"/>
      <c r="VNQ6" s="11"/>
      <c r="VNR6" s="11"/>
      <c r="VNS6" s="11"/>
      <c r="VNT6" s="11"/>
      <c r="VNU6" s="11"/>
      <c r="VNV6" s="11"/>
      <c r="VNW6" s="11"/>
      <c r="VNX6" s="11"/>
      <c r="VNY6" s="11"/>
      <c r="VNZ6" s="11"/>
      <c r="VOA6" s="11"/>
      <c r="VOB6" s="11"/>
      <c r="VOC6" s="11"/>
      <c r="VOD6" s="11"/>
      <c r="VOE6" s="11"/>
      <c r="VOF6" s="11"/>
      <c r="VOG6" s="11"/>
      <c r="VOH6" s="11"/>
      <c r="VOI6" s="11"/>
      <c r="VOJ6" s="11"/>
      <c r="VOK6" s="11"/>
      <c r="VOL6" s="11"/>
      <c r="VOM6" s="11"/>
      <c r="VON6" s="11"/>
      <c r="VOO6" s="11"/>
      <c r="VOP6" s="11"/>
      <c r="VOQ6" s="11"/>
      <c r="VOS6" s="6"/>
      <c r="VOV6" s="11"/>
      <c r="VOW6" s="11"/>
      <c r="VOX6" s="11"/>
      <c r="VOY6" s="11"/>
      <c r="VOZ6" s="11"/>
      <c r="VPA6" s="11"/>
      <c r="VPB6" s="11"/>
      <c r="VPC6" s="11"/>
      <c r="VPD6" s="11"/>
      <c r="VPE6" s="11"/>
      <c r="VPF6" s="11"/>
      <c r="VPG6" s="11"/>
      <c r="VPH6" s="11"/>
      <c r="VPI6" s="11"/>
      <c r="VPJ6" s="11"/>
      <c r="VPK6" s="11"/>
      <c r="VPL6" s="11"/>
      <c r="VPM6" s="11"/>
      <c r="VPN6" s="11"/>
      <c r="VPO6" s="11"/>
      <c r="VPP6" s="11"/>
      <c r="VPQ6" s="11"/>
      <c r="VPR6" s="11"/>
      <c r="VPS6" s="11"/>
      <c r="VPT6" s="11"/>
      <c r="VPU6" s="11"/>
      <c r="VPV6" s="11"/>
      <c r="VPW6" s="11"/>
      <c r="VPX6" s="11"/>
      <c r="VPY6" s="11"/>
      <c r="VPZ6" s="11"/>
      <c r="VQA6" s="11"/>
      <c r="VQB6" s="11"/>
      <c r="VQC6" s="11"/>
      <c r="VQD6" s="11"/>
      <c r="VQE6" s="11"/>
      <c r="VQG6" s="6"/>
      <c r="VQJ6" s="11"/>
      <c r="VQK6" s="11"/>
      <c r="VQL6" s="11"/>
      <c r="VQM6" s="11"/>
      <c r="VQN6" s="11"/>
      <c r="VQO6" s="11"/>
      <c r="VQP6" s="11"/>
      <c r="VQQ6" s="11"/>
      <c r="VQR6" s="11"/>
      <c r="VQS6" s="11"/>
      <c r="VQT6" s="11"/>
      <c r="VQU6" s="11"/>
      <c r="VQV6" s="11"/>
      <c r="VQW6" s="11"/>
      <c r="VQX6" s="11"/>
      <c r="VQY6" s="11"/>
      <c r="VQZ6" s="11"/>
      <c r="VRA6" s="11"/>
      <c r="VRB6" s="11"/>
      <c r="VRC6" s="11"/>
      <c r="VRD6" s="11"/>
      <c r="VRE6" s="11"/>
      <c r="VRF6" s="11"/>
      <c r="VRG6" s="11"/>
      <c r="VRH6" s="11"/>
      <c r="VRI6" s="11"/>
      <c r="VRJ6" s="11"/>
      <c r="VRK6" s="11"/>
      <c r="VRL6" s="11"/>
      <c r="VRM6" s="11"/>
      <c r="VRN6" s="11"/>
      <c r="VRO6" s="11"/>
      <c r="VRP6" s="11"/>
      <c r="VRQ6" s="11"/>
      <c r="VRR6" s="11"/>
      <c r="VRS6" s="11"/>
      <c r="VRU6" s="6"/>
      <c r="VRX6" s="11"/>
      <c r="VRY6" s="11"/>
      <c r="VRZ6" s="11"/>
      <c r="VSA6" s="11"/>
      <c r="VSB6" s="11"/>
      <c r="VSC6" s="11"/>
      <c r="VSD6" s="11"/>
      <c r="VSE6" s="11"/>
      <c r="VSF6" s="11"/>
      <c r="VSG6" s="11"/>
      <c r="VSH6" s="11"/>
      <c r="VSI6" s="11"/>
      <c r="VSJ6" s="11"/>
      <c r="VSK6" s="11"/>
      <c r="VSL6" s="11"/>
      <c r="VSM6" s="11"/>
      <c r="VSN6" s="11"/>
      <c r="VSO6" s="11"/>
      <c r="VSP6" s="11"/>
      <c r="VSQ6" s="11"/>
      <c r="VSR6" s="11"/>
      <c r="VSS6" s="11"/>
      <c r="VST6" s="11"/>
      <c r="VSU6" s="11"/>
      <c r="VSV6" s="11"/>
      <c r="VSW6" s="11"/>
      <c r="VSX6" s="11"/>
      <c r="VSY6" s="11"/>
      <c r="VSZ6" s="11"/>
      <c r="VTA6" s="11"/>
      <c r="VTB6" s="11"/>
      <c r="VTC6" s="11"/>
      <c r="VTD6" s="11"/>
      <c r="VTE6" s="11"/>
      <c r="VTF6" s="11"/>
      <c r="VTG6" s="11"/>
      <c r="VTI6" s="6"/>
      <c r="VTL6" s="11"/>
      <c r="VTM6" s="11"/>
      <c r="VTN6" s="11"/>
      <c r="VTO6" s="11"/>
      <c r="VTP6" s="11"/>
      <c r="VTQ6" s="11"/>
      <c r="VTR6" s="11"/>
      <c r="VTS6" s="11"/>
      <c r="VTT6" s="11"/>
      <c r="VTU6" s="11"/>
      <c r="VTV6" s="11"/>
      <c r="VTW6" s="11"/>
      <c r="VTX6" s="11"/>
      <c r="VTY6" s="11"/>
      <c r="VTZ6" s="11"/>
      <c r="VUA6" s="11"/>
      <c r="VUB6" s="11"/>
      <c r="VUC6" s="11"/>
      <c r="VUD6" s="11"/>
      <c r="VUE6" s="11"/>
      <c r="VUF6" s="11"/>
      <c r="VUG6" s="11"/>
      <c r="VUH6" s="11"/>
      <c r="VUI6" s="11"/>
      <c r="VUJ6" s="11"/>
      <c r="VUK6" s="11"/>
      <c r="VUL6" s="11"/>
      <c r="VUM6" s="11"/>
      <c r="VUN6" s="11"/>
      <c r="VUO6" s="11"/>
      <c r="VUP6" s="11"/>
      <c r="VUQ6" s="11"/>
      <c r="VUR6" s="11"/>
      <c r="VUS6" s="11"/>
      <c r="VUT6" s="11"/>
      <c r="VUU6" s="11"/>
      <c r="VUW6" s="6"/>
      <c r="VUZ6" s="11"/>
      <c r="VVA6" s="11"/>
      <c r="VVB6" s="11"/>
      <c r="VVC6" s="11"/>
      <c r="VVD6" s="11"/>
      <c r="VVE6" s="11"/>
      <c r="VVF6" s="11"/>
      <c r="VVG6" s="11"/>
      <c r="VVH6" s="11"/>
      <c r="VVI6" s="11"/>
      <c r="VVJ6" s="11"/>
      <c r="VVK6" s="11"/>
      <c r="VVL6" s="11"/>
      <c r="VVM6" s="11"/>
      <c r="VVN6" s="11"/>
      <c r="VVO6" s="11"/>
      <c r="VVP6" s="11"/>
      <c r="VVQ6" s="11"/>
      <c r="VVR6" s="11"/>
      <c r="VVS6" s="11"/>
      <c r="VVT6" s="11"/>
      <c r="VVU6" s="11"/>
      <c r="VVV6" s="11"/>
      <c r="VVW6" s="11"/>
      <c r="VVX6" s="11"/>
      <c r="VVY6" s="11"/>
      <c r="VVZ6" s="11"/>
      <c r="VWA6" s="11"/>
      <c r="VWB6" s="11"/>
      <c r="VWC6" s="11"/>
      <c r="VWD6" s="11"/>
      <c r="VWE6" s="11"/>
      <c r="VWF6" s="11"/>
      <c r="VWG6" s="11"/>
      <c r="VWH6" s="11"/>
      <c r="VWI6" s="11"/>
      <c r="VWK6" s="6"/>
      <c r="VWN6" s="11"/>
      <c r="VWO6" s="11"/>
      <c r="VWP6" s="11"/>
      <c r="VWQ6" s="11"/>
      <c r="VWR6" s="11"/>
      <c r="VWS6" s="11"/>
      <c r="VWT6" s="11"/>
      <c r="VWU6" s="11"/>
      <c r="VWV6" s="11"/>
      <c r="VWW6" s="11"/>
      <c r="VWX6" s="11"/>
      <c r="VWY6" s="11"/>
      <c r="VWZ6" s="11"/>
      <c r="VXA6" s="11"/>
      <c r="VXB6" s="11"/>
      <c r="VXC6" s="11"/>
      <c r="VXD6" s="11"/>
      <c r="VXE6" s="11"/>
      <c r="VXF6" s="11"/>
      <c r="VXG6" s="11"/>
      <c r="VXH6" s="11"/>
      <c r="VXI6" s="11"/>
      <c r="VXJ6" s="11"/>
      <c r="VXK6" s="11"/>
      <c r="VXL6" s="11"/>
      <c r="VXM6" s="11"/>
      <c r="VXN6" s="11"/>
      <c r="VXO6" s="11"/>
      <c r="VXP6" s="11"/>
      <c r="VXQ6" s="11"/>
      <c r="VXR6" s="11"/>
      <c r="VXS6" s="11"/>
      <c r="VXT6" s="11"/>
      <c r="VXU6" s="11"/>
      <c r="VXV6" s="11"/>
      <c r="VXW6" s="11"/>
      <c r="VXY6" s="6"/>
      <c r="VYB6" s="11"/>
      <c r="VYC6" s="11"/>
      <c r="VYD6" s="11"/>
      <c r="VYE6" s="11"/>
      <c r="VYF6" s="11"/>
      <c r="VYG6" s="11"/>
      <c r="VYH6" s="11"/>
      <c r="VYI6" s="11"/>
      <c r="VYJ6" s="11"/>
      <c r="VYK6" s="11"/>
      <c r="VYL6" s="11"/>
      <c r="VYM6" s="11"/>
      <c r="VYN6" s="11"/>
      <c r="VYO6" s="11"/>
      <c r="VYP6" s="11"/>
      <c r="VYQ6" s="11"/>
      <c r="VYR6" s="11"/>
      <c r="VYS6" s="11"/>
      <c r="VYT6" s="11"/>
      <c r="VYU6" s="11"/>
      <c r="VYV6" s="11"/>
      <c r="VYW6" s="11"/>
      <c r="VYX6" s="11"/>
      <c r="VYY6" s="11"/>
      <c r="VYZ6" s="11"/>
      <c r="VZA6" s="11"/>
      <c r="VZB6" s="11"/>
      <c r="VZC6" s="11"/>
      <c r="VZD6" s="11"/>
      <c r="VZE6" s="11"/>
      <c r="VZF6" s="11"/>
      <c r="VZG6" s="11"/>
      <c r="VZH6" s="11"/>
      <c r="VZI6" s="11"/>
      <c r="VZJ6" s="11"/>
      <c r="VZK6" s="11"/>
      <c r="VZM6" s="6"/>
      <c r="VZP6" s="11"/>
      <c r="VZQ6" s="11"/>
      <c r="VZR6" s="11"/>
      <c r="VZS6" s="11"/>
      <c r="VZT6" s="11"/>
      <c r="VZU6" s="11"/>
      <c r="VZV6" s="11"/>
      <c r="VZW6" s="11"/>
      <c r="VZX6" s="11"/>
      <c r="VZY6" s="11"/>
      <c r="VZZ6" s="11"/>
      <c r="WAA6" s="11"/>
      <c r="WAB6" s="11"/>
      <c r="WAC6" s="11"/>
      <c r="WAD6" s="11"/>
      <c r="WAE6" s="11"/>
      <c r="WAF6" s="11"/>
      <c r="WAG6" s="11"/>
      <c r="WAH6" s="11"/>
      <c r="WAI6" s="11"/>
      <c r="WAJ6" s="11"/>
      <c r="WAK6" s="11"/>
      <c r="WAL6" s="11"/>
      <c r="WAM6" s="11"/>
      <c r="WAN6" s="11"/>
      <c r="WAO6" s="11"/>
      <c r="WAP6" s="11"/>
      <c r="WAQ6" s="11"/>
      <c r="WAR6" s="11"/>
      <c r="WAS6" s="11"/>
      <c r="WAT6" s="11"/>
      <c r="WAU6" s="11"/>
      <c r="WAV6" s="11"/>
      <c r="WAW6" s="11"/>
      <c r="WAX6" s="11"/>
      <c r="WAY6" s="11"/>
      <c r="WBA6" s="6"/>
      <c r="WBD6" s="11"/>
      <c r="WBE6" s="11"/>
      <c r="WBF6" s="11"/>
      <c r="WBG6" s="11"/>
      <c r="WBH6" s="11"/>
      <c r="WBI6" s="11"/>
      <c r="WBJ6" s="11"/>
      <c r="WBK6" s="11"/>
      <c r="WBL6" s="11"/>
      <c r="WBM6" s="11"/>
      <c r="WBN6" s="11"/>
      <c r="WBO6" s="11"/>
      <c r="WBP6" s="11"/>
      <c r="WBQ6" s="11"/>
      <c r="WBR6" s="11"/>
      <c r="WBS6" s="11"/>
      <c r="WBT6" s="11"/>
      <c r="WBU6" s="11"/>
      <c r="WBV6" s="11"/>
      <c r="WBW6" s="11"/>
      <c r="WBX6" s="11"/>
      <c r="WBY6" s="11"/>
      <c r="WBZ6" s="11"/>
      <c r="WCA6" s="11"/>
      <c r="WCB6" s="11"/>
      <c r="WCC6" s="11"/>
      <c r="WCD6" s="11"/>
      <c r="WCE6" s="11"/>
      <c r="WCF6" s="11"/>
      <c r="WCG6" s="11"/>
      <c r="WCH6" s="11"/>
      <c r="WCI6" s="11"/>
      <c r="WCJ6" s="11"/>
      <c r="WCK6" s="11"/>
      <c r="WCL6" s="11"/>
      <c r="WCM6" s="11"/>
      <c r="WCO6" s="6"/>
      <c r="WCR6" s="11"/>
      <c r="WCS6" s="11"/>
      <c r="WCT6" s="11"/>
      <c r="WCU6" s="11"/>
      <c r="WCV6" s="11"/>
      <c r="WCW6" s="11"/>
      <c r="WCX6" s="11"/>
      <c r="WCY6" s="11"/>
      <c r="WCZ6" s="11"/>
      <c r="WDA6" s="11"/>
      <c r="WDB6" s="11"/>
      <c r="WDC6" s="11"/>
      <c r="WDD6" s="11"/>
      <c r="WDE6" s="11"/>
      <c r="WDF6" s="11"/>
      <c r="WDG6" s="11"/>
      <c r="WDH6" s="11"/>
      <c r="WDI6" s="11"/>
      <c r="WDJ6" s="11"/>
      <c r="WDK6" s="11"/>
      <c r="WDL6" s="11"/>
      <c r="WDM6" s="11"/>
      <c r="WDN6" s="11"/>
      <c r="WDO6" s="11"/>
      <c r="WDP6" s="11"/>
      <c r="WDQ6" s="11"/>
      <c r="WDR6" s="11"/>
      <c r="WDS6" s="11"/>
      <c r="WDT6" s="11"/>
      <c r="WDU6" s="11"/>
      <c r="WDV6" s="11"/>
      <c r="WDW6" s="11"/>
      <c r="WDX6" s="11"/>
      <c r="WDY6" s="11"/>
      <c r="WDZ6" s="11"/>
      <c r="WEA6" s="11"/>
      <c r="WEC6" s="6"/>
      <c r="WEF6" s="11"/>
      <c r="WEG6" s="11"/>
      <c r="WEH6" s="11"/>
      <c r="WEI6" s="11"/>
      <c r="WEJ6" s="11"/>
      <c r="WEK6" s="11"/>
      <c r="WEL6" s="11"/>
      <c r="WEM6" s="11"/>
      <c r="WEN6" s="11"/>
      <c r="WEO6" s="11"/>
      <c r="WEP6" s="11"/>
      <c r="WEQ6" s="11"/>
      <c r="WER6" s="11"/>
      <c r="WES6" s="11"/>
      <c r="WET6" s="11"/>
      <c r="WEU6" s="11"/>
      <c r="WEV6" s="11"/>
      <c r="WEW6" s="11"/>
      <c r="WEX6" s="11"/>
      <c r="WEY6" s="11"/>
      <c r="WEZ6" s="11"/>
      <c r="WFA6" s="11"/>
      <c r="WFB6" s="11"/>
      <c r="WFC6" s="11"/>
      <c r="WFD6" s="11"/>
      <c r="WFE6" s="11"/>
      <c r="WFF6" s="11"/>
      <c r="WFG6" s="11"/>
      <c r="WFH6" s="11"/>
      <c r="WFI6" s="11"/>
      <c r="WFJ6" s="11"/>
      <c r="WFK6" s="11"/>
      <c r="WFL6" s="11"/>
      <c r="WFM6" s="11"/>
      <c r="WFN6" s="11"/>
      <c r="WFO6" s="11"/>
      <c r="WFQ6" s="6"/>
      <c r="WFT6" s="11"/>
      <c r="WFU6" s="11"/>
      <c r="WFV6" s="11"/>
      <c r="WFW6" s="11"/>
      <c r="WFX6" s="11"/>
      <c r="WFY6" s="11"/>
      <c r="WFZ6" s="11"/>
      <c r="WGA6" s="11"/>
      <c r="WGB6" s="11"/>
      <c r="WGC6" s="11"/>
      <c r="WGD6" s="11"/>
      <c r="WGE6" s="11"/>
      <c r="WGF6" s="11"/>
      <c r="WGG6" s="11"/>
      <c r="WGH6" s="11"/>
      <c r="WGI6" s="11"/>
      <c r="WGJ6" s="11"/>
      <c r="WGK6" s="11"/>
      <c r="WGL6" s="11"/>
      <c r="WGM6" s="11"/>
      <c r="WGN6" s="11"/>
      <c r="WGO6" s="11"/>
      <c r="WGP6" s="11"/>
      <c r="WGQ6" s="11"/>
      <c r="WGR6" s="11"/>
      <c r="WGS6" s="11"/>
      <c r="WGT6" s="11"/>
      <c r="WGU6" s="11"/>
      <c r="WGV6" s="11"/>
      <c r="WGW6" s="11"/>
      <c r="WGX6" s="11"/>
      <c r="WGY6" s="11"/>
      <c r="WGZ6" s="11"/>
      <c r="WHA6" s="11"/>
      <c r="WHB6" s="11"/>
      <c r="WHC6" s="11"/>
      <c r="WHE6" s="6"/>
      <c r="WHH6" s="11"/>
      <c r="WHI6" s="11"/>
      <c r="WHJ6" s="11"/>
      <c r="WHK6" s="11"/>
      <c r="WHL6" s="11"/>
      <c r="WHM6" s="11"/>
      <c r="WHN6" s="11"/>
      <c r="WHO6" s="11"/>
      <c r="WHP6" s="11"/>
      <c r="WHQ6" s="11"/>
      <c r="WHR6" s="11"/>
      <c r="WHS6" s="11"/>
      <c r="WHT6" s="11"/>
      <c r="WHU6" s="11"/>
      <c r="WHV6" s="11"/>
      <c r="WHW6" s="11"/>
      <c r="WHX6" s="11"/>
      <c r="WHY6" s="11"/>
      <c r="WHZ6" s="11"/>
      <c r="WIA6" s="11"/>
      <c r="WIB6" s="11"/>
      <c r="WIC6" s="11"/>
      <c r="WID6" s="11"/>
      <c r="WIE6" s="11"/>
      <c r="WIF6" s="11"/>
      <c r="WIG6" s="11"/>
      <c r="WIH6" s="11"/>
      <c r="WII6" s="11"/>
      <c r="WIJ6" s="11"/>
      <c r="WIK6" s="11"/>
      <c r="WIL6" s="11"/>
      <c r="WIM6" s="11"/>
      <c r="WIN6" s="11"/>
      <c r="WIO6" s="11"/>
      <c r="WIP6" s="11"/>
      <c r="WIQ6" s="11"/>
      <c r="WIS6" s="6"/>
      <c r="WIV6" s="11"/>
      <c r="WIW6" s="11"/>
      <c r="WIX6" s="11"/>
      <c r="WIY6" s="11"/>
      <c r="WIZ6" s="11"/>
      <c r="WJA6" s="11"/>
      <c r="WJB6" s="11"/>
      <c r="WJC6" s="11"/>
      <c r="WJD6" s="11"/>
      <c r="WJE6" s="11"/>
      <c r="WJF6" s="11"/>
      <c r="WJG6" s="11"/>
      <c r="WJH6" s="11"/>
      <c r="WJI6" s="11"/>
      <c r="WJJ6" s="11"/>
      <c r="WJK6" s="11"/>
      <c r="WJL6" s="11"/>
      <c r="WJM6" s="11"/>
      <c r="WJN6" s="11"/>
      <c r="WJO6" s="11"/>
      <c r="WJP6" s="11"/>
      <c r="WJQ6" s="11"/>
      <c r="WJR6" s="11"/>
      <c r="WJS6" s="11"/>
      <c r="WJT6" s="11"/>
      <c r="WJU6" s="11"/>
      <c r="WJV6" s="11"/>
      <c r="WJW6" s="11"/>
      <c r="WJX6" s="11"/>
      <c r="WJY6" s="11"/>
      <c r="WJZ6" s="11"/>
      <c r="WKA6" s="11"/>
      <c r="WKB6" s="11"/>
      <c r="WKC6" s="11"/>
      <c r="WKD6" s="11"/>
      <c r="WKE6" s="11"/>
      <c r="WKG6" s="6"/>
      <c r="WKJ6" s="11"/>
      <c r="WKK6" s="11"/>
      <c r="WKL6" s="11"/>
      <c r="WKM6" s="11"/>
      <c r="WKN6" s="11"/>
      <c r="WKO6" s="11"/>
      <c r="WKP6" s="11"/>
      <c r="WKQ6" s="11"/>
      <c r="WKR6" s="11"/>
      <c r="WKS6" s="11"/>
      <c r="WKT6" s="11"/>
      <c r="WKU6" s="11"/>
      <c r="WKV6" s="11"/>
      <c r="WKW6" s="11"/>
      <c r="WKX6" s="11"/>
      <c r="WKY6" s="11"/>
      <c r="WKZ6" s="11"/>
      <c r="WLA6" s="11"/>
      <c r="WLB6" s="11"/>
      <c r="WLC6" s="11"/>
      <c r="WLD6" s="11"/>
      <c r="WLE6" s="11"/>
      <c r="WLF6" s="11"/>
      <c r="WLG6" s="11"/>
      <c r="WLH6" s="11"/>
      <c r="WLI6" s="11"/>
      <c r="WLJ6" s="11"/>
      <c r="WLK6" s="11"/>
      <c r="WLL6" s="11"/>
      <c r="WLM6" s="11"/>
      <c r="WLN6" s="11"/>
      <c r="WLO6" s="11"/>
      <c r="WLP6" s="11"/>
      <c r="WLQ6" s="11"/>
      <c r="WLR6" s="11"/>
      <c r="WLS6" s="11"/>
      <c r="WLU6" s="6"/>
      <c r="WLX6" s="11"/>
      <c r="WLY6" s="11"/>
      <c r="WLZ6" s="11"/>
      <c r="WMA6" s="11"/>
      <c r="WMB6" s="11"/>
      <c r="WMC6" s="11"/>
      <c r="WMD6" s="11"/>
      <c r="WME6" s="11"/>
      <c r="WMF6" s="11"/>
      <c r="WMG6" s="11"/>
      <c r="WMH6" s="11"/>
      <c r="WMI6" s="11"/>
      <c r="WMJ6" s="11"/>
      <c r="WMK6" s="11"/>
      <c r="WML6" s="11"/>
      <c r="WMM6" s="11"/>
      <c r="WMN6" s="11"/>
      <c r="WMO6" s="11"/>
      <c r="WMP6" s="11"/>
      <c r="WMQ6" s="11"/>
      <c r="WMR6" s="11"/>
      <c r="WMS6" s="11"/>
      <c r="WMT6" s="11"/>
      <c r="WMU6" s="11"/>
      <c r="WMV6" s="11"/>
      <c r="WMW6" s="11"/>
      <c r="WMX6" s="11"/>
      <c r="WMY6" s="11"/>
      <c r="WMZ6" s="11"/>
      <c r="WNA6" s="11"/>
      <c r="WNB6" s="11"/>
      <c r="WNC6" s="11"/>
      <c r="WND6" s="11"/>
      <c r="WNE6" s="11"/>
      <c r="WNF6" s="11"/>
      <c r="WNG6" s="11"/>
      <c r="WNI6" s="6"/>
      <c r="WNL6" s="11"/>
      <c r="WNM6" s="11"/>
      <c r="WNN6" s="11"/>
      <c r="WNO6" s="11"/>
      <c r="WNP6" s="11"/>
      <c r="WNQ6" s="11"/>
      <c r="WNR6" s="11"/>
      <c r="WNS6" s="11"/>
      <c r="WNT6" s="11"/>
      <c r="WNU6" s="11"/>
      <c r="WNV6" s="11"/>
      <c r="WNW6" s="11"/>
      <c r="WNX6" s="11"/>
      <c r="WNY6" s="11"/>
      <c r="WNZ6" s="11"/>
      <c r="WOA6" s="11"/>
      <c r="WOB6" s="11"/>
      <c r="WOC6" s="11"/>
      <c r="WOD6" s="11"/>
      <c r="WOE6" s="11"/>
      <c r="WOF6" s="11"/>
      <c r="WOG6" s="11"/>
      <c r="WOH6" s="11"/>
      <c r="WOI6" s="11"/>
      <c r="WOJ6" s="11"/>
      <c r="WOK6" s="11"/>
      <c r="WOL6" s="11"/>
      <c r="WOM6" s="11"/>
      <c r="WON6" s="11"/>
      <c r="WOO6" s="11"/>
      <c r="WOP6" s="11"/>
      <c r="WOQ6" s="11"/>
      <c r="WOR6" s="11"/>
      <c r="WOS6" s="11"/>
      <c r="WOT6" s="11"/>
      <c r="WOU6" s="11"/>
      <c r="WOW6" s="6"/>
      <c r="WOZ6" s="11"/>
      <c r="WPA6" s="11"/>
      <c r="WPB6" s="11"/>
      <c r="WPC6" s="11"/>
      <c r="WPD6" s="11"/>
      <c r="WPE6" s="11"/>
      <c r="WPF6" s="11"/>
      <c r="WPG6" s="11"/>
      <c r="WPH6" s="11"/>
      <c r="WPI6" s="11"/>
      <c r="WPJ6" s="11"/>
      <c r="WPK6" s="11"/>
      <c r="WPL6" s="11"/>
      <c r="WPM6" s="11"/>
      <c r="WPN6" s="11"/>
      <c r="WPO6" s="11"/>
      <c r="WPP6" s="11"/>
      <c r="WPQ6" s="11"/>
      <c r="WPR6" s="11"/>
      <c r="WPS6" s="11"/>
      <c r="WPT6" s="11"/>
      <c r="WPU6" s="11"/>
      <c r="WPV6" s="11"/>
      <c r="WPW6" s="11"/>
      <c r="WPX6" s="11"/>
      <c r="WPY6" s="11"/>
      <c r="WPZ6" s="11"/>
      <c r="WQA6" s="11"/>
      <c r="WQB6" s="11"/>
      <c r="WQC6" s="11"/>
      <c r="WQD6" s="11"/>
      <c r="WQE6" s="11"/>
      <c r="WQF6" s="11"/>
      <c r="WQG6" s="11"/>
      <c r="WQH6" s="11"/>
      <c r="WQI6" s="11"/>
      <c r="WQK6" s="6"/>
      <c r="WQN6" s="11"/>
      <c r="WQO6" s="11"/>
      <c r="WQP6" s="11"/>
      <c r="WQQ6" s="11"/>
      <c r="WQR6" s="11"/>
      <c r="WQS6" s="11"/>
      <c r="WQT6" s="11"/>
      <c r="WQU6" s="11"/>
      <c r="WQV6" s="11"/>
      <c r="WQW6" s="11"/>
      <c r="WQX6" s="11"/>
      <c r="WQY6" s="11"/>
      <c r="WQZ6" s="11"/>
      <c r="WRA6" s="11"/>
      <c r="WRB6" s="11"/>
      <c r="WRC6" s="11"/>
      <c r="WRD6" s="11"/>
      <c r="WRE6" s="11"/>
      <c r="WRF6" s="11"/>
      <c r="WRG6" s="11"/>
      <c r="WRH6" s="11"/>
      <c r="WRI6" s="11"/>
      <c r="WRJ6" s="11"/>
      <c r="WRK6" s="11"/>
      <c r="WRL6" s="11"/>
      <c r="WRM6" s="11"/>
      <c r="WRN6" s="11"/>
      <c r="WRO6" s="11"/>
      <c r="WRP6" s="11"/>
      <c r="WRQ6" s="11"/>
      <c r="WRR6" s="11"/>
      <c r="WRS6" s="11"/>
      <c r="WRT6" s="11"/>
      <c r="WRU6" s="11"/>
      <c r="WRV6" s="11"/>
      <c r="WRW6" s="11"/>
      <c r="WRY6" s="6"/>
      <c r="WSB6" s="11"/>
      <c r="WSC6" s="11"/>
      <c r="WSD6" s="11"/>
      <c r="WSE6" s="11"/>
      <c r="WSF6" s="11"/>
      <c r="WSG6" s="11"/>
      <c r="WSH6" s="11"/>
      <c r="WSI6" s="11"/>
      <c r="WSJ6" s="11"/>
      <c r="WSK6" s="11"/>
      <c r="WSL6" s="11"/>
      <c r="WSM6" s="11"/>
      <c r="WSN6" s="11"/>
      <c r="WSO6" s="11"/>
      <c r="WSP6" s="11"/>
      <c r="WSQ6" s="11"/>
      <c r="WSR6" s="11"/>
      <c r="WSS6" s="11"/>
      <c r="WST6" s="11"/>
      <c r="WSU6" s="11"/>
      <c r="WSV6" s="11"/>
      <c r="WSW6" s="11"/>
      <c r="WSX6" s="11"/>
      <c r="WSY6" s="11"/>
      <c r="WSZ6" s="11"/>
      <c r="WTA6" s="11"/>
      <c r="WTB6" s="11"/>
      <c r="WTC6" s="11"/>
      <c r="WTD6" s="11"/>
      <c r="WTE6" s="11"/>
      <c r="WTF6" s="11"/>
      <c r="WTG6" s="11"/>
      <c r="WTH6" s="11"/>
      <c r="WTI6" s="11"/>
      <c r="WTJ6" s="11"/>
      <c r="WTK6" s="11"/>
      <c r="WTM6" s="6"/>
      <c r="WTP6" s="11"/>
      <c r="WTQ6" s="11"/>
      <c r="WTR6" s="11"/>
      <c r="WTS6" s="11"/>
      <c r="WTT6" s="11"/>
      <c r="WTU6" s="11"/>
      <c r="WTV6" s="11"/>
      <c r="WTW6" s="11"/>
      <c r="WTX6" s="11"/>
      <c r="WTY6" s="11"/>
      <c r="WTZ6" s="11"/>
      <c r="WUA6" s="11"/>
      <c r="WUB6" s="11"/>
      <c r="WUC6" s="11"/>
      <c r="WUD6" s="11"/>
      <c r="WUE6" s="11"/>
      <c r="WUF6" s="11"/>
      <c r="WUG6" s="11"/>
      <c r="WUH6" s="11"/>
      <c r="WUI6" s="11"/>
      <c r="WUJ6" s="11"/>
      <c r="WUK6" s="11"/>
      <c r="WUL6" s="11"/>
      <c r="WUM6" s="11"/>
      <c r="WUN6" s="11"/>
      <c r="WUO6" s="11"/>
      <c r="WUP6" s="11"/>
      <c r="WUQ6" s="11"/>
      <c r="WUR6" s="11"/>
      <c r="WUS6" s="11"/>
      <c r="WUT6" s="11"/>
      <c r="WUU6" s="11"/>
      <c r="WUV6" s="11"/>
      <c r="WUW6" s="11"/>
      <c r="WUX6" s="11"/>
      <c r="WUY6" s="11"/>
      <c r="WVA6" s="6"/>
      <c r="WVD6" s="11"/>
      <c r="WVE6" s="11"/>
      <c r="WVF6" s="11"/>
      <c r="WVG6" s="11"/>
      <c r="WVH6" s="11"/>
      <c r="WVI6" s="11"/>
      <c r="WVJ6" s="11"/>
      <c r="WVK6" s="11"/>
      <c r="WVL6" s="11"/>
      <c r="WVM6" s="11"/>
      <c r="WVN6" s="11"/>
      <c r="WVO6" s="11"/>
      <c r="WVP6" s="11"/>
      <c r="WVQ6" s="11"/>
      <c r="WVR6" s="11"/>
      <c r="WVS6" s="11"/>
      <c r="WVT6" s="11"/>
      <c r="WVU6" s="11"/>
      <c r="WVV6" s="11"/>
      <c r="WVW6" s="11"/>
      <c r="WVX6" s="11"/>
      <c r="WVY6" s="11"/>
      <c r="WVZ6" s="11"/>
      <c r="WWA6" s="11"/>
      <c r="WWB6" s="11"/>
      <c r="WWC6" s="11"/>
      <c r="WWD6" s="11"/>
      <c r="WWE6" s="11"/>
      <c r="WWF6" s="11"/>
      <c r="WWG6" s="11"/>
      <c r="WWH6" s="11"/>
      <c r="WWI6" s="11"/>
      <c r="WWJ6" s="11"/>
      <c r="WWK6" s="11"/>
      <c r="WWL6" s="11"/>
      <c r="WWM6" s="11"/>
      <c r="WWO6" s="6"/>
      <c r="WWR6" s="11"/>
      <c r="WWS6" s="11"/>
      <c r="WWT6" s="11"/>
      <c r="WWU6" s="11"/>
      <c r="WWV6" s="11"/>
      <c r="WWW6" s="11"/>
      <c r="WWX6" s="11"/>
      <c r="WWY6" s="11"/>
      <c r="WWZ6" s="11"/>
      <c r="WXA6" s="11"/>
      <c r="WXB6" s="11"/>
      <c r="WXC6" s="11"/>
      <c r="WXD6" s="11"/>
      <c r="WXE6" s="11"/>
      <c r="WXF6" s="11"/>
      <c r="WXG6" s="11"/>
      <c r="WXH6" s="11"/>
      <c r="WXI6" s="11"/>
      <c r="WXJ6" s="11"/>
      <c r="WXK6" s="11"/>
      <c r="WXL6" s="11"/>
      <c r="WXM6" s="11"/>
      <c r="WXN6" s="11"/>
      <c r="WXO6" s="11"/>
      <c r="WXP6" s="11"/>
      <c r="WXQ6" s="11"/>
      <c r="WXR6" s="11"/>
      <c r="WXS6" s="11"/>
      <c r="WXT6" s="11"/>
      <c r="WXU6" s="11"/>
      <c r="WXV6" s="11"/>
      <c r="WXW6" s="11"/>
      <c r="WXX6" s="11"/>
      <c r="WXY6" s="11"/>
      <c r="WXZ6" s="11"/>
      <c r="WYA6" s="11"/>
      <c r="WYC6" s="6"/>
      <c r="WYF6" s="11"/>
      <c r="WYG6" s="11"/>
      <c r="WYH6" s="11"/>
      <c r="WYI6" s="11"/>
      <c r="WYJ6" s="11"/>
      <c r="WYK6" s="11"/>
      <c r="WYL6" s="11"/>
      <c r="WYM6" s="11"/>
      <c r="WYN6" s="11"/>
      <c r="WYO6" s="11"/>
      <c r="WYP6" s="11"/>
      <c r="WYQ6" s="11"/>
      <c r="WYR6" s="11"/>
      <c r="WYS6" s="11"/>
      <c r="WYT6" s="11"/>
      <c r="WYU6" s="11"/>
      <c r="WYV6" s="11"/>
      <c r="WYW6" s="11"/>
      <c r="WYX6" s="11"/>
      <c r="WYY6" s="11"/>
      <c r="WYZ6" s="11"/>
      <c r="WZA6" s="11"/>
      <c r="WZB6" s="11"/>
      <c r="WZC6" s="11"/>
      <c r="WZD6" s="11"/>
      <c r="WZE6" s="11"/>
      <c r="WZF6" s="11"/>
      <c r="WZG6" s="11"/>
      <c r="WZH6" s="11"/>
      <c r="WZI6" s="11"/>
      <c r="WZJ6" s="11"/>
      <c r="WZK6" s="11"/>
      <c r="WZL6" s="11"/>
      <c r="WZM6" s="11"/>
      <c r="WZN6" s="11"/>
      <c r="WZO6" s="11"/>
      <c r="WZQ6" s="6"/>
      <c r="WZT6" s="11"/>
      <c r="WZU6" s="11"/>
      <c r="WZV6" s="11"/>
      <c r="WZW6" s="11"/>
      <c r="WZX6" s="11"/>
      <c r="WZY6" s="11"/>
      <c r="WZZ6" s="11"/>
      <c r="XAA6" s="11"/>
      <c r="XAB6" s="11"/>
      <c r="XAC6" s="11"/>
      <c r="XAD6" s="11"/>
      <c r="XAE6" s="11"/>
      <c r="XAF6" s="11"/>
      <c r="XAG6" s="11"/>
      <c r="XAH6" s="11"/>
      <c r="XAI6" s="11"/>
      <c r="XAJ6" s="11"/>
      <c r="XAK6" s="11"/>
      <c r="XAL6" s="11"/>
      <c r="XAM6" s="11"/>
      <c r="XAN6" s="11"/>
      <c r="XAO6" s="11"/>
      <c r="XAP6" s="11"/>
      <c r="XAQ6" s="11"/>
      <c r="XAR6" s="11"/>
      <c r="XAS6" s="11"/>
      <c r="XAT6" s="11"/>
      <c r="XAU6" s="11"/>
      <c r="XAV6" s="11"/>
      <c r="XAW6" s="11"/>
      <c r="XAX6" s="11"/>
      <c r="XAY6" s="11"/>
      <c r="XAZ6" s="11"/>
      <c r="XBA6" s="11"/>
      <c r="XBB6" s="11"/>
      <c r="XBC6" s="11"/>
      <c r="XBE6" s="6"/>
      <c r="XBH6" s="11"/>
      <c r="XBI6" s="11"/>
      <c r="XBJ6" s="11"/>
      <c r="XBK6" s="11"/>
      <c r="XBL6" s="11"/>
      <c r="XBM6" s="11"/>
      <c r="XBN6" s="11"/>
      <c r="XBO6" s="11"/>
      <c r="XBP6" s="11"/>
      <c r="XBQ6" s="11"/>
      <c r="XBR6" s="11"/>
      <c r="XBS6" s="11"/>
      <c r="XBT6" s="11"/>
      <c r="XBU6" s="11"/>
      <c r="XBV6" s="11"/>
      <c r="XBW6" s="11"/>
      <c r="XBX6" s="11"/>
      <c r="XBY6" s="11"/>
      <c r="XBZ6" s="11"/>
      <c r="XCA6" s="11"/>
      <c r="XCB6" s="11"/>
      <c r="XCC6" s="11"/>
      <c r="XCD6" s="11"/>
      <c r="XCE6" s="11"/>
      <c r="XCF6" s="11"/>
      <c r="XCG6" s="11"/>
      <c r="XCH6" s="11"/>
      <c r="XCI6" s="11"/>
      <c r="XCJ6" s="11"/>
      <c r="XCK6" s="11"/>
      <c r="XCL6" s="11"/>
      <c r="XCM6" s="11"/>
      <c r="XCN6" s="11"/>
      <c r="XCO6" s="11"/>
      <c r="XCP6" s="11"/>
      <c r="XCQ6" s="11"/>
      <c r="XCS6" s="6"/>
      <c r="XCV6" s="11"/>
      <c r="XCW6" s="11"/>
      <c r="XCX6" s="11"/>
      <c r="XCY6" s="11"/>
      <c r="XCZ6" s="11"/>
      <c r="XDA6" s="11"/>
      <c r="XDB6" s="11"/>
      <c r="XDC6" s="11"/>
      <c r="XDD6" s="11"/>
      <c r="XDE6" s="11"/>
      <c r="XDF6" s="11"/>
      <c r="XDG6" s="11"/>
      <c r="XDH6" s="11"/>
      <c r="XDI6" s="11"/>
      <c r="XDJ6" s="11"/>
      <c r="XDK6" s="11"/>
      <c r="XDL6" s="11"/>
      <c r="XDM6" s="11"/>
      <c r="XDN6" s="11"/>
      <c r="XDO6" s="11"/>
      <c r="XDP6" s="11"/>
      <c r="XDQ6" s="11"/>
      <c r="XDR6" s="11"/>
      <c r="XDS6" s="11"/>
      <c r="XDT6" s="11"/>
      <c r="XDU6" s="11"/>
      <c r="XDV6" s="11"/>
      <c r="XDW6" s="11"/>
      <c r="XDX6" s="11"/>
      <c r="XDY6" s="11"/>
      <c r="XDZ6" s="11"/>
      <c r="XEA6" s="11"/>
      <c r="XEB6" s="11"/>
      <c r="XEC6" s="11"/>
      <c r="XED6" s="11"/>
      <c r="XEE6" s="11"/>
      <c r="XEG6" s="6"/>
      <c r="XEJ6" s="11"/>
      <c r="XEK6" s="11"/>
      <c r="XEL6" s="11"/>
      <c r="XEM6" s="11"/>
      <c r="XEN6" s="11"/>
      <c r="XEO6" s="11"/>
      <c r="XEP6" s="11"/>
      <c r="XEQ6" s="11"/>
      <c r="XER6" s="11"/>
      <c r="XES6" s="11"/>
      <c r="XET6" s="11"/>
      <c r="XEU6" s="11"/>
      <c r="XEV6" s="11"/>
      <c r="XEW6" s="11"/>
      <c r="XEX6" s="11"/>
      <c r="XEY6" s="11"/>
      <c r="XEZ6" s="11"/>
      <c r="XFA6" s="11"/>
      <c r="XFB6" s="11"/>
      <c r="XFC6" s="11"/>
      <c r="XFD6" s="11"/>
    </row>
    <row r="7" spans="1:5119 5121:10239 10241:15359 15361:16384">
      <c r="A7" s="6" t="s">
        <v>63</v>
      </c>
      <c r="B7" s="4" t="s">
        <v>69</v>
      </c>
      <c r="C7" s="4">
        <f>VLOOKUP($B7,Data!$A$3:$EX$360,(C$3-1979)*4+C$1+2,FALSE)</f>
        <v>0</v>
      </c>
      <c r="D7" s="11">
        <f>VLOOKUP($B7,Data!$A$3:$EX$360,(D$3-1979)*4+D$1+2,FALSE)</f>
        <v>0</v>
      </c>
      <c r="E7" s="11">
        <f>VLOOKUP($B7,Data!$A$3:$EX$360,(E$3-1979)*4+E$1+2,FALSE)</f>
        <v>0</v>
      </c>
      <c r="F7" s="11">
        <f>VLOOKUP($B7,Data!$A$3:$EX$360,(F$3-1979)*4+F$1+2,FALSE)</f>
        <v>0</v>
      </c>
      <c r="G7" s="11">
        <f>VLOOKUP($B7,Data!$A$3:$EX$360,(G$3-1979)*4+G$1+2,FALSE)</f>
        <v>0</v>
      </c>
      <c r="H7" s="11">
        <f>VLOOKUP($B7,Data!$A$3:$EX$360,(H$3-1979)*4+H$1+2,FALSE)</f>
        <v>0</v>
      </c>
      <c r="I7" s="11">
        <f>VLOOKUP($B7,Data!$A$3:$EX$360,(I$3-1979)*4+I$1+2,FALSE)</f>
        <v>0</v>
      </c>
      <c r="J7" s="11">
        <f>VLOOKUP($B7,Data!$A$3:$EX$360,(J$3-1979)*4+J$1+2,FALSE)</f>
        <v>132</v>
      </c>
      <c r="K7" s="11">
        <f>VLOOKUP($B7,Data!$A$3:$EX$360,(K$3-1979)*4+K$1+2,FALSE)</f>
        <v>63</v>
      </c>
      <c r="L7" s="11">
        <f>VLOOKUP($B7,Data!$A$3:$EX$360,(L$3-1979)*4+L$1+2,FALSE)</f>
        <v>38</v>
      </c>
      <c r="M7" s="11">
        <f>VLOOKUP($B7,Data!$A$3:$EX$360,(M$3-1979)*4+M$1+2,FALSE)</f>
        <v>26</v>
      </c>
      <c r="N7" s="11">
        <f>VLOOKUP($B7,Data!$A$3:$EX$360,(N$3-1979)*4+N$1+2,FALSE)</f>
        <v>24</v>
      </c>
      <c r="O7" s="11">
        <f>VLOOKUP($B7,Data!$A$3:$EX$360,(O$3-1979)*4+O$1+2,FALSE)</f>
        <v>19</v>
      </c>
      <c r="P7" s="11">
        <f>VLOOKUP($B7,Data!$A$3:$EX$360,(P$3-1979)*4+P$1+2,FALSE)</f>
        <v>17</v>
      </c>
      <c r="Q7" s="11">
        <f>VLOOKUP($B7,Data!$A$3:$EX$360,(Q$3-1979)*4+Q$1+2,FALSE)</f>
        <v>13</v>
      </c>
      <c r="R7" s="11">
        <f>VLOOKUP($B7,Data!$A$3:$EX$360,(R$3-1979)*4+R$1+2,FALSE)</f>
        <v>9</v>
      </c>
      <c r="S7" s="11">
        <f>VLOOKUP($B7,Data!$A$3:$EX$360,(S$3-1979)*4+S$1+2,FALSE)</f>
        <v>5</v>
      </c>
      <c r="T7" s="11">
        <f>VLOOKUP($B7,Data!$A$3:$EX$360,(T$3-1979)*4+T$1+2,FALSE)</f>
        <v>0</v>
      </c>
      <c r="U7" s="11">
        <f>VLOOKUP($B7,Data!$A$3:$EX$360,(U$3-1979)*4+U$1+2,FALSE)</f>
        <v>0</v>
      </c>
      <c r="V7" s="11">
        <f>VLOOKUP($B7,Data!$A$3:$EX$360,(V$3-1979)*4+V$1+2,FALSE)</f>
        <v>0</v>
      </c>
      <c r="W7" s="11">
        <f>VLOOKUP($B7,Data!$A$3:$EX$360,(W$3-1979)*4+W$1+2,FALSE)</f>
        <v>0</v>
      </c>
      <c r="X7" s="11">
        <f>VLOOKUP($B7,Data!$A$3:$EX$360,(X$3-1979)*4+X$1+2,FALSE)</f>
        <v>0</v>
      </c>
      <c r="Y7" s="11">
        <f>VLOOKUP($B7,Data!$A$3:$EX$360,(Y$3-1979)*4+Y$1+2,FALSE)</f>
        <v>0</v>
      </c>
      <c r="Z7" s="11">
        <f>VLOOKUP($B7,Data!$A$3:$EX$360,(Z$3-1979)*4+Z$1+2,FALSE)</f>
        <v>0</v>
      </c>
      <c r="AA7" s="11">
        <f>VLOOKUP($B7,Data!$A$3:$EX$360,(AA$3-1979)*4+AA$1+2,FALSE)</f>
        <v>0</v>
      </c>
      <c r="AB7" s="11">
        <f>VLOOKUP($B7,Data!$A$3:$EX$360,(AB$3-1979)*4+AB$1+2,FALSE)</f>
        <v>0</v>
      </c>
      <c r="AC7" s="11">
        <f>VLOOKUP($B7,Data!$A$3:$EX$360,(AC$3-1979)*4+AC$1+2,FALSE)</f>
        <v>0</v>
      </c>
      <c r="AD7" s="11">
        <f>VLOOKUP($B7,Data!$A$3:$EX$360,(AD$3-1979)*4+AD$1+2,FALSE)</f>
        <v>0</v>
      </c>
      <c r="AE7" s="11">
        <f>VLOOKUP($B7,Data!$A$3:$EX$360,(AE$3-1979)*4+AE$1+2,FALSE)</f>
        <v>0</v>
      </c>
      <c r="AF7" s="11">
        <f>VLOOKUP($B7,Data!$A$3:$EX$360,(AF$3-1979)*4+AF$1+2,FALSE)</f>
        <v>0</v>
      </c>
      <c r="AG7" s="11">
        <f>VLOOKUP($B7,Data!$A$3:$EX$360,(AG$3-1979)*4+AG$1+2,FALSE)</f>
        <v>0</v>
      </c>
      <c r="AH7" s="11">
        <f>VLOOKUP($B7,Data!$A$3:$EX$360,(AH$3-1979)*4+AH$1+2,FALSE)</f>
        <v>0</v>
      </c>
      <c r="AI7" s="11">
        <f>VLOOKUP($B7,Data!$A$3:$EX$360,(AI$3-1979)*4+AI$1+2,FALSE)</f>
        <v>0</v>
      </c>
      <c r="AJ7" s="11">
        <f>VLOOKUP($B7,Data!$A$3:$EX$360,(AJ$3-1979)*4+AJ$1+2,FALSE)</f>
        <v>0</v>
      </c>
      <c r="AK7" s="11">
        <f>VLOOKUP($B7,Data!$A$3:$EX$360,(AK$3-1979)*4+AK$1+2,FALSE)</f>
        <v>0</v>
      </c>
      <c r="AL7" s="11">
        <f>VLOOKUP($B7,Data!$A$3:$EX$360,(AL$3-1979)*4+AL$1+2,FALSE)</f>
        <v>0</v>
      </c>
      <c r="AM7" s="11">
        <f>VLOOKUP($B7,Data!$A$3:$EX$360,(AM$3-1979)*4+AM$1+2,FALSE)</f>
        <v>0</v>
      </c>
      <c r="AN7" s="4">
        <f>VLOOKUP($B7,Data!$A$3:$EX$360,(AN$3-1979)*4+AN$1+2,FALSE)</f>
        <v>0</v>
      </c>
      <c r="AO7" s="6"/>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C7" s="6"/>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Q7" s="6"/>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E7" s="6"/>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S7" s="6"/>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G7" s="6"/>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U7" s="6"/>
      <c r="JX7" s="11"/>
      <c r="JY7" s="11"/>
      <c r="JZ7" s="11"/>
      <c r="KA7" s="11"/>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c r="LB7" s="11"/>
      <c r="LC7" s="11"/>
      <c r="LD7" s="11"/>
      <c r="LE7" s="11"/>
      <c r="LF7" s="11"/>
      <c r="LG7" s="11"/>
      <c r="LI7" s="6"/>
      <c r="LL7" s="11"/>
      <c r="LM7" s="11"/>
      <c r="LN7" s="11"/>
      <c r="LO7" s="11"/>
      <c r="LP7" s="11"/>
      <c r="LQ7" s="11"/>
      <c r="LR7" s="11"/>
      <c r="LS7" s="11"/>
      <c r="LT7" s="11"/>
      <c r="LU7" s="11"/>
      <c r="LV7" s="11"/>
      <c r="LW7" s="11"/>
      <c r="LX7" s="11"/>
      <c r="LY7" s="11"/>
      <c r="LZ7" s="11"/>
      <c r="MA7" s="11"/>
      <c r="MB7" s="11"/>
      <c r="MC7" s="11"/>
      <c r="MD7" s="11"/>
      <c r="ME7" s="11"/>
      <c r="MF7" s="11"/>
      <c r="MG7" s="11"/>
      <c r="MH7" s="11"/>
      <c r="MI7" s="11"/>
      <c r="MJ7" s="11"/>
      <c r="MK7" s="11"/>
      <c r="ML7" s="11"/>
      <c r="MM7" s="11"/>
      <c r="MN7" s="11"/>
      <c r="MO7" s="11"/>
      <c r="MP7" s="11"/>
      <c r="MQ7" s="11"/>
      <c r="MR7" s="11"/>
      <c r="MS7" s="11"/>
      <c r="MT7" s="11"/>
      <c r="MU7" s="11"/>
      <c r="MW7" s="6"/>
      <c r="MZ7" s="11"/>
      <c r="NA7" s="11"/>
      <c r="NB7" s="11"/>
      <c r="NC7" s="11"/>
      <c r="ND7" s="11"/>
      <c r="NE7" s="11"/>
      <c r="NF7" s="11"/>
      <c r="NG7" s="11"/>
      <c r="NH7" s="11"/>
      <c r="NI7" s="11"/>
      <c r="NJ7" s="11"/>
      <c r="NK7" s="11"/>
      <c r="NL7" s="11"/>
      <c r="NM7" s="11"/>
      <c r="NN7" s="11"/>
      <c r="NO7" s="11"/>
      <c r="NP7" s="11"/>
      <c r="NQ7" s="11"/>
      <c r="NR7" s="11"/>
      <c r="NS7" s="11"/>
      <c r="NT7" s="11"/>
      <c r="NU7" s="11"/>
      <c r="NV7" s="11"/>
      <c r="NW7" s="11"/>
      <c r="NX7" s="11"/>
      <c r="NY7" s="11"/>
      <c r="NZ7" s="11"/>
      <c r="OA7" s="11"/>
      <c r="OB7" s="11"/>
      <c r="OC7" s="11"/>
      <c r="OD7" s="11"/>
      <c r="OE7" s="11"/>
      <c r="OF7" s="11"/>
      <c r="OG7" s="11"/>
      <c r="OH7" s="11"/>
      <c r="OI7" s="11"/>
      <c r="OK7" s="6"/>
      <c r="ON7" s="11"/>
      <c r="OO7" s="11"/>
      <c r="OP7" s="11"/>
      <c r="OQ7" s="11"/>
      <c r="OR7" s="11"/>
      <c r="OS7" s="11"/>
      <c r="OT7" s="11"/>
      <c r="OU7" s="11"/>
      <c r="OV7" s="11"/>
      <c r="OW7" s="11"/>
      <c r="OX7" s="11"/>
      <c r="OY7" s="11"/>
      <c r="OZ7" s="11"/>
      <c r="PA7" s="11"/>
      <c r="PB7" s="11"/>
      <c r="PC7" s="11"/>
      <c r="PD7" s="11"/>
      <c r="PE7" s="11"/>
      <c r="PF7" s="11"/>
      <c r="PG7" s="11"/>
      <c r="PH7" s="11"/>
      <c r="PI7" s="11"/>
      <c r="PJ7" s="11"/>
      <c r="PK7" s="11"/>
      <c r="PL7" s="11"/>
      <c r="PM7" s="11"/>
      <c r="PN7" s="11"/>
      <c r="PO7" s="11"/>
      <c r="PP7" s="11"/>
      <c r="PQ7" s="11"/>
      <c r="PR7" s="11"/>
      <c r="PS7" s="11"/>
      <c r="PT7" s="11"/>
      <c r="PU7" s="11"/>
      <c r="PV7" s="11"/>
      <c r="PW7" s="11"/>
      <c r="PY7" s="6"/>
      <c r="QB7" s="11"/>
      <c r="QC7" s="11"/>
      <c r="QD7" s="11"/>
      <c r="QE7" s="11"/>
      <c r="QF7" s="11"/>
      <c r="QG7" s="11"/>
      <c r="QH7" s="11"/>
      <c r="QI7" s="11"/>
      <c r="QJ7" s="11"/>
      <c r="QK7" s="11"/>
      <c r="QL7" s="11"/>
      <c r="QM7" s="11"/>
      <c r="QN7" s="11"/>
      <c r="QO7" s="11"/>
      <c r="QP7" s="11"/>
      <c r="QQ7" s="11"/>
      <c r="QR7" s="11"/>
      <c r="QS7" s="11"/>
      <c r="QT7" s="11"/>
      <c r="QU7" s="11"/>
      <c r="QV7" s="11"/>
      <c r="QW7" s="11"/>
      <c r="QX7" s="11"/>
      <c r="QY7" s="11"/>
      <c r="QZ7" s="11"/>
      <c r="RA7" s="11"/>
      <c r="RB7" s="11"/>
      <c r="RC7" s="11"/>
      <c r="RD7" s="11"/>
      <c r="RE7" s="11"/>
      <c r="RF7" s="11"/>
      <c r="RG7" s="11"/>
      <c r="RH7" s="11"/>
      <c r="RI7" s="11"/>
      <c r="RJ7" s="11"/>
      <c r="RK7" s="11"/>
      <c r="RM7" s="6"/>
      <c r="RP7" s="11"/>
      <c r="RQ7" s="11"/>
      <c r="RR7" s="11"/>
      <c r="RS7" s="11"/>
      <c r="RT7" s="11"/>
      <c r="RU7" s="11"/>
      <c r="RV7" s="11"/>
      <c r="RW7" s="11"/>
      <c r="RX7" s="11"/>
      <c r="RY7" s="11"/>
      <c r="RZ7" s="11"/>
      <c r="SA7" s="11"/>
      <c r="SB7" s="11"/>
      <c r="SC7" s="11"/>
      <c r="SD7" s="11"/>
      <c r="SE7" s="11"/>
      <c r="SF7" s="11"/>
      <c r="SG7" s="11"/>
      <c r="SH7" s="11"/>
      <c r="SI7" s="11"/>
      <c r="SJ7" s="11"/>
      <c r="SK7" s="11"/>
      <c r="SL7" s="11"/>
      <c r="SM7" s="11"/>
      <c r="SN7" s="11"/>
      <c r="SO7" s="11"/>
      <c r="SP7" s="11"/>
      <c r="SQ7" s="11"/>
      <c r="SR7" s="11"/>
      <c r="SS7" s="11"/>
      <c r="ST7" s="11"/>
      <c r="SU7" s="11"/>
      <c r="SV7" s="11"/>
      <c r="SW7" s="11"/>
      <c r="SX7" s="11"/>
      <c r="SY7" s="11"/>
      <c r="TA7" s="6"/>
      <c r="TD7" s="11"/>
      <c r="TE7" s="11"/>
      <c r="TF7" s="11"/>
      <c r="TG7" s="11"/>
      <c r="TH7" s="11"/>
      <c r="TI7" s="11"/>
      <c r="TJ7" s="11"/>
      <c r="TK7" s="11"/>
      <c r="TL7" s="11"/>
      <c r="TM7" s="11"/>
      <c r="TN7" s="11"/>
      <c r="TO7" s="11"/>
      <c r="TP7" s="11"/>
      <c r="TQ7" s="11"/>
      <c r="TR7" s="11"/>
      <c r="TS7" s="11"/>
      <c r="TT7" s="11"/>
      <c r="TU7" s="11"/>
      <c r="TV7" s="11"/>
      <c r="TW7" s="11"/>
      <c r="TX7" s="11"/>
      <c r="TY7" s="11"/>
      <c r="TZ7" s="11"/>
      <c r="UA7" s="11"/>
      <c r="UB7" s="11"/>
      <c r="UC7" s="11"/>
      <c r="UD7" s="11"/>
      <c r="UE7" s="11"/>
      <c r="UF7" s="11"/>
      <c r="UG7" s="11"/>
      <c r="UH7" s="11"/>
      <c r="UI7" s="11"/>
      <c r="UJ7" s="11"/>
      <c r="UK7" s="11"/>
      <c r="UL7" s="11"/>
      <c r="UM7" s="11"/>
      <c r="UO7" s="6"/>
      <c r="UR7" s="11"/>
      <c r="US7" s="11"/>
      <c r="UT7" s="11"/>
      <c r="UU7" s="11"/>
      <c r="UV7" s="11"/>
      <c r="UW7" s="11"/>
      <c r="UX7" s="11"/>
      <c r="UY7" s="11"/>
      <c r="UZ7" s="11"/>
      <c r="VA7" s="11"/>
      <c r="VB7" s="11"/>
      <c r="VC7" s="11"/>
      <c r="VD7" s="11"/>
      <c r="VE7" s="11"/>
      <c r="VF7" s="11"/>
      <c r="VG7" s="11"/>
      <c r="VH7" s="11"/>
      <c r="VI7" s="11"/>
      <c r="VJ7" s="11"/>
      <c r="VK7" s="11"/>
      <c r="VL7" s="11"/>
      <c r="VM7" s="11"/>
      <c r="VN7" s="11"/>
      <c r="VO7" s="11"/>
      <c r="VP7" s="11"/>
      <c r="VQ7" s="11"/>
      <c r="VR7" s="11"/>
      <c r="VS7" s="11"/>
      <c r="VT7" s="11"/>
      <c r="VU7" s="11"/>
      <c r="VV7" s="11"/>
      <c r="VW7" s="11"/>
      <c r="VX7" s="11"/>
      <c r="VY7" s="11"/>
      <c r="VZ7" s="11"/>
      <c r="WA7" s="11"/>
      <c r="WC7" s="6"/>
      <c r="WF7" s="11"/>
      <c r="WG7" s="11"/>
      <c r="WH7" s="11"/>
      <c r="WI7" s="11"/>
      <c r="WJ7" s="11"/>
      <c r="WK7" s="11"/>
      <c r="WL7" s="11"/>
      <c r="WM7" s="11"/>
      <c r="WN7" s="11"/>
      <c r="WO7" s="11"/>
      <c r="WP7" s="11"/>
      <c r="WQ7" s="11"/>
      <c r="WR7" s="11"/>
      <c r="WS7" s="11"/>
      <c r="WT7" s="11"/>
      <c r="WU7" s="11"/>
      <c r="WV7" s="11"/>
      <c r="WW7" s="11"/>
      <c r="WX7" s="11"/>
      <c r="WY7" s="11"/>
      <c r="WZ7" s="11"/>
      <c r="XA7" s="11"/>
      <c r="XB7" s="11"/>
      <c r="XC7" s="11"/>
      <c r="XD7" s="11"/>
      <c r="XE7" s="11"/>
      <c r="XF7" s="11"/>
      <c r="XG7" s="11"/>
      <c r="XH7" s="11"/>
      <c r="XI7" s="11"/>
      <c r="XJ7" s="11"/>
      <c r="XK7" s="11"/>
      <c r="XL7" s="11"/>
      <c r="XM7" s="11"/>
      <c r="XN7" s="11"/>
      <c r="XO7" s="11"/>
      <c r="XQ7" s="6"/>
      <c r="XT7" s="11"/>
      <c r="XU7" s="11"/>
      <c r="XV7" s="11"/>
      <c r="XW7" s="11"/>
      <c r="XX7" s="11"/>
      <c r="XY7" s="11"/>
      <c r="XZ7" s="11"/>
      <c r="YA7" s="11"/>
      <c r="YB7" s="11"/>
      <c r="YC7" s="11"/>
      <c r="YD7" s="11"/>
      <c r="YE7" s="11"/>
      <c r="YF7" s="11"/>
      <c r="YG7" s="11"/>
      <c r="YH7" s="11"/>
      <c r="YI7" s="11"/>
      <c r="YJ7" s="11"/>
      <c r="YK7" s="11"/>
      <c r="YL7" s="11"/>
      <c r="YM7" s="11"/>
      <c r="YN7" s="11"/>
      <c r="YO7" s="11"/>
      <c r="YP7" s="11"/>
      <c r="YQ7" s="11"/>
      <c r="YR7" s="11"/>
      <c r="YS7" s="11"/>
      <c r="YT7" s="11"/>
      <c r="YU7" s="11"/>
      <c r="YV7" s="11"/>
      <c r="YW7" s="11"/>
      <c r="YX7" s="11"/>
      <c r="YY7" s="11"/>
      <c r="YZ7" s="11"/>
      <c r="ZA7" s="11"/>
      <c r="ZB7" s="11"/>
      <c r="ZC7" s="11"/>
      <c r="ZE7" s="6"/>
      <c r="ZH7" s="11"/>
      <c r="ZI7" s="11"/>
      <c r="ZJ7" s="11"/>
      <c r="ZK7" s="11"/>
      <c r="ZL7" s="11"/>
      <c r="ZM7" s="11"/>
      <c r="ZN7" s="11"/>
      <c r="ZO7" s="11"/>
      <c r="ZP7" s="11"/>
      <c r="ZQ7" s="11"/>
      <c r="ZR7" s="11"/>
      <c r="ZS7" s="11"/>
      <c r="ZT7" s="11"/>
      <c r="ZU7" s="11"/>
      <c r="ZV7" s="11"/>
      <c r="ZW7" s="11"/>
      <c r="ZX7" s="11"/>
      <c r="ZY7" s="11"/>
      <c r="ZZ7" s="11"/>
      <c r="AAA7" s="11"/>
      <c r="AAB7" s="11"/>
      <c r="AAC7" s="11"/>
      <c r="AAD7" s="11"/>
      <c r="AAE7" s="11"/>
      <c r="AAF7" s="11"/>
      <c r="AAG7" s="11"/>
      <c r="AAH7" s="11"/>
      <c r="AAI7" s="11"/>
      <c r="AAJ7" s="11"/>
      <c r="AAK7" s="11"/>
      <c r="AAL7" s="11"/>
      <c r="AAM7" s="11"/>
      <c r="AAN7" s="11"/>
      <c r="AAO7" s="11"/>
      <c r="AAP7" s="11"/>
      <c r="AAQ7" s="11"/>
      <c r="AAS7" s="6"/>
      <c r="AAV7" s="11"/>
      <c r="AAW7" s="11"/>
      <c r="AAX7" s="11"/>
      <c r="AAY7" s="11"/>
      <c r="AAZ7" s="11"/>
      <c r="ABA7" s="11"/>
      <c r="ABB7" s="11"/>
      <c r="ABC7" s="11"/>
      <c r="ABD7" s="11"/>
      <c r="ABE7" s="11"/>
      <c r="ABF7" s="11"/>
      <c r="ABG7" s="11"/>
      <c r="ABH7" s="11"/>
      <c r="ABI7" s="11"/>
      <c r="ABJ7" s="11"/>
      <c r="ABK7" s="11"/>
      <c r="ABL7" s="11"/>
      <c r="ABM7" s="11"/>
      <c r="ABN7" s="11"/>
      <c r="ABO7" s="11"/>
      <c r="ABP7" s="11"/>
      <c r="ABQ7" s="11"/>
      <c r="ABR7" s="11"/>
      <c r="ABS7" s="11"/>
      <c r="ABT7" s="11"/>
      <c r="ABU7" s="11"/>
      <c r="ABV7" s="11"/>
      <c r="ABW7" s="11"/>
      <c r="ABX7" s="11"/>
      <c r="ABY7" s="11"/>
      <c r="ABZ7" s="11"/>
      <c r="ACA7" s="11"/>
      <c r="ACB7" s="11"/>
      <c r="ACC7" s="11"/>
      <c r="ACD7" s="11"/>
      <c r="ACE7" s="11"/>
      <c r="ACG7" s="6"/>
      <c r="ACJ7" s="11"/>
      <c r="ACK7" s="11"/>
      <c r="ACL7" s="11"/>
      <c r="ACM7" s="11"/>
      <c r="ACN7" s="11"/>
      <c r="ACO7" s="11"/>
      <c r="ACP7" s="11"/>
      <c r="ACQ7" s="11"/>
      <c r="ACR7" s="11"/>
      <c r="ACS7" s="11"/>
      <c r="ACT7" s="11"/>
      <c r="ACU7" s="11"/>
      <c r="ACV7" s="11"/>
      <c r="ACW7" s="11"/>
      <c r="ACX7" s="11"/>
      <c r="ACY7" s="11"/>
      <c r="ACZ7" s="11"/>
      <c r="ADA7" s="11"/>
      <c r="ADB7" s="11"/>
      <c r="ADC7" s="11"/>
      <c r="ADD7" s="11"/>
      <c r="ADE7" s="11"/>
      <c r="ADF7" s="11"/>
      <c r="ADG7" s="11"/>
      <c r="ADH7" s="11"/>
      <c r="ADI7" s="11"/>
      <c r="ADJ7" s="11"/>
      <c r="ADK7" s="11"/>
      <c r="ADL7" s="11"/>
      <c r="ADM7" s="11"/>
      <c r="ADN7" s="11"/>
      <c r="ADO7" s="11"/>
      <c r="ADP7" s="11"/>
      <c r="ADQ7" s="11"/>
      <c r="ADR7" s="11"/>
      <c r="ADS7" s="11"/>
      <c r="ADU7" s="6"/>
      <c r="ADX7" s="11"/>
      <c r="ADY7" s="11"/>
      <c r="ADZ7" s="11"/>
      <c r="AEA7" s="11"/>
      <c r="AEB7" s="11"/>
      <c r="AEC7" s="11"/>
      <c r="AED7" s="11"/>
      <c r="AEE7" s="11"/>
      <c r="AEF7" s="11"/>
      <c r="AEG7" s="11"/>
      <c r="AEH7" s="11"/>
      <c r="AEI7" s="11"/>
      <c r="AEJ7" s="11"/>
      <c r="AEK7" s="11"/>
      <c r="AEL7" s="11"/>
      <c r="AEM7" s="11"/>
      <c r="AEN7" s="11"/>
      <c r="AEO7" s="11"/>
      <c r="AEP7" s="11"/>
      <c r="AEQ7" s="11"/>
      <c r="AER7" s="11"/>
      <c r="AES7" s="11"/>
      <c r="AET7" s="11"/>
      <c r="AEU7" s="11"/>
      <c r="AEV7" s="11"/>
      <c r="AEW7" s="11"/>
      <c r="AEX7" s="11"/>
      <c r="AEY7" s="11"/>
      <c r="AEZ7" s="11"/>
      <c r="AFA7" s="11"/>
      <c r="AFB7" s="11"/>
      <c r="AFC7" s="11"/>
      <c r="AFD7" s="11"/>
      <c r="AFE7" s="11"/>
      <c r="AFF7" s="11"/>
      <c r="AFG7" s="11"/>
      <c r="AFI7" s="6"/>
      <c r="AFL7" s="11"/>
      <c r="AFM7" s="11"/>
      <c r="AFN7" s="11"/>
      <c r="AFO7" s="11"/>
      <c r="AFP7" s="11"/>
      <c r="AFQ7" s="11"/>
      <c r="AFR7" s="11"/>
      <c r="AFS7" s="11"/>
      <c r="AFT7" s="11"/>
      <c r="AFU7" s="11"/>
      <c r="AFV7" s="11"/>
      <c r="AFW7" s="11"/>
      <c r="AFX7" s="11"/>
      <c r="AFY7" s="11"/>
      <c r="AFZ7" s="11"/>
      <c r="AGA7" s="11"/>
      <c r="AGB7" s="11"/>
      <c r="AGC7" s="11"/>
      <c r="AGD7" s="11"/>
      <c r="AGE7" s="11"/>
      <c r="AGF7" s="11"/>
      <c r="AGG7" s="11"/>
      <c r="AGH7" s="11"/>
      <c r="AGI7" s="11"/>
      <c r="AGJ7" s="11"/>
      <c r="AGK7" s="11"/>
      <c r="AGL7" s="11"/>
      <c r="AGM7" s="11"/>
      <c r="AGN7" s="11"/>
      <c r="AGO7" s="11"/>
      <c r="AGP7" s="11"/>
      <c r="AGQ7" s="11"/>
      <c r="AGR7" s="11"/>
      <c r="AGS7" s="11"/>
      <c r="AGT7" s="11"/>
      <c r="AGU7" s="11"/>
      <c r="AGW7" s="6"/>
      <c r="AGZ7" s="11"/>
      <c r="AHA7" s="11"/>
      <c r="AHB7" s="11"/>
      <c r="AHC7" s="11"/>
      <c r="AHD7" s="11"/>
      <c r="AHE7" s="11"/>
      <c r="AHF7" s="11"/>
      <c r="AHG7" s="11"/>
      <c r="AHH7" s="11"/>
      <c r="AHI7" s="11"/>
      <c r="AHJ7" s="11"/>
      <c r="AHK7" s="11"/>
      <c r="AHL7" s="11"/>
      <c r="AHM7" s="11"/>
      <c r="AHN7" s="11"/>
      <c r="AHO7" s="11"/>
      <c r="AHP7" s="11"/>
      <c r="AHQ7" s="11"/>
      <c r="AHR7" s="11"/>
      <c r="AHS7" s="11"/>
      <c r="AHT7" s="11"/>
      <c r="AHU7" s="11"/>
      <c r="AHV7" s="11"/>
      <c r="AHW7" s="11"/>
      <c r="AHX7" s="11"/>
      <c r="AHY7" s="11"/>
      <c r="AHZ7" s="11"/>
      <c r="AIA7" s="11"/>
      <c r="AIB7" s="11"/>
      <c r="AIC7" s="11"/>
      <c r="AID7" s="11"/>
      <c r="AIE7" s="11"/>
      <c r="AIF7" s="11"/>
      <c r="AIG7" s="11"/>
      <c r="AIH7" s="11"/>
      <c r="AII7" s="11"/>
      <c r="AIK7" s="6"/>
      <c r="AIN7" s="11"/>
      <c r="AIO7" s="11"/>
      <c r="AIP7" s="11"/>
      <c r="AIQ7" s="11"/>
      <c r="AIR7" s="11"/>
      <c r="AIS7" s="11"/>
      <c r="AIT7" s="11"/>
      <c r="AIU7" s="11"/>
      <c r="AIV7" s="11"/>
      <c r="AIW7" s="11"/>
      <c r="AIX7" s="11"/>
      <c r="AIY7" s="11"/>
      <c r="AIZ7" s="11"/>
      <c r="AJA7" s="11"/>
      <c r="AJB7" s="11"/>
      <c r="AJC7" s="11"/>
      <c r="AJD7" s="11"/>
      <c r="AJE7" s="11"/>
      <c r="AJF7" s="11"/>
      <c r="AJG7" s="11"/>
      <c r="AJH7" s="11"/>
      <c r="AJI7" s="11"/>
      <c r="AJJ7" s="11"/>
      <c r="AJK7" s="11"/>
      <c r="AJL7" s="11"/>
      <c r="AJM7" s="11"/>
      <c r="AJN7" s="11"/>
      <c r="AJO7" s="11"/>
      <c r="AJP7" s="11"/>
      <c r="AJQ7" s="11"/>
      <c r="AJR7" s="11"/>
      <c r="AJS7" s="11"/>
      <c r="AJT7" s="11"/>
      <c r="AJU7" s="11"/>
      <c r="AJV7" s="11"/>
      <c r="AJW7" s="11"/>
      <c r="AJY7" s="6"/>
      <c r="AKB7" s="11"/>
      <c r="AKC7" s="11"/>
      <c r="AKD7" s="11"/>
      <c r="AKE7" s="11"/>
      <c r="AKF7" s="11"/>
      <c r="AKG7" s="11"/>
      <c r="AKH7" s="11"/>
      <c r="AKI7" s="11"/>
      <c r="AKJ7" s="11"/>
      <c r="AKK7" s="11"/>
      <c r="AKL7" s="11"/>
      <c r="AKM7" s="11"/>
      <c r="AKN7" s="11"/>
      <c r="AKO7" s="11"/>
      <c r="AKP7" s="11"/>
      <c r="AKQ7" s="11"/>
      <c r="AKR7" s="11"/>
      <c r="AKS7" s="11"/>
      <c r="AKT7" s="11"/>
      <c r="AKU7" s="11"/>
      <c r="AKV7" s="11"/>
      <c r="AKW7" s="11"/>
      <c r="AKX7" s="11"/>
      <c r="AKY7" s="11"/>
      <c r="AKZ7" s="11"/>
      <c r="ALA7" s="11"/>
      <c r="ALB7" s="11"/>
      <c r="ALC7" s="11"/>
      <c r="ALD7" s="11"/>
      <c r="ALE7" s="11"/>
      <c r="ALF7" s="11"/>
      <c r="ALG7" s="11"/>
      <c r="ALH7" s="11"/>
      <c r="ALI7" s="11"/>
      <c r="ALJ7" s="11"/>
      <c r="ALK7" s="11"/>
      <c r="ALM7" s="6"/>
      <c r="ALP7" s="11"/>
      <c r="ALQ7" s="11"/>
      <c r="ALR7" s="11"/>
      <c r="ALS7" s="11"/>
      <c r="ALT7" s="11"/>
      <c r="ALU7" s="11"/>
      <c r="ALV7" s="11"/>
      <c r="ALW7" s="11"/>
      <c r="ALX7" s="11"/>
      <c r="ALY7" s="11"/>
      <c r="ALZ7" s="11"/>
      <c r="AMA7" s="11"/>
      <c r="AMB7" s="11"/>
      <c r="AMC7" s="11"/>
      <c r="AMD7" s="11"/>
      <c r="AME7" s="11"/>
      <c r="AMF7" s="11"/>
      <c r="AMG7" s="11"/>
      <c r="AMH7" s="11"/>
      <c r="AMI7" s="11"/>
      <c r="AMJ7" s="11"/>
      <c r="AMK7" s="11"/>
      <c r="AML7" s="11"/>
      <c r="AMM7" s="11"/>
      <c r="AMN7" s="11"/>
      <c r="AMO7" s="11"/>
      <c r="AMP7" s="11"/>
      <c r="AMQ7" s="11"/>
      <c r="AMR7" s="11"/>
      <c r="AMS7" s="11"/>
      <c r="AMT7" s="11"/>
      <c r="AMU7" s="11"/>
      <c r="AMV7" s="11"/>
      <c r="AMW7" s="11"/>
      <c r="AMX7" s="11"/>
      <c r="AMY7" s="11"/>
      <c r="ANA7" s="6"/>
      <c r="AND7" s="11"/>
      <c r="ANE7" s="11"/>
      <c r="ANF7" s="11"/>
      <c r="ANG7" s="11"/>
      <c r="ANH7" s="11"/>
      <c r="ANI7" s="11"/>
      <c r="ANJ7" s="11"/>
      <c r="ANK7" s="11"/>
      <c r="ANL7" s="11"/>
      <c r="ANM7" s="11"/>
      <c r="ANN7" s="11"/>
      <c r="ANO7" s="11"/>
      <c r="ANP7" s="11"/>
      <c r="ANQ7" s="11"/>
      <c r="ANR7" s="11"/>
      <c r="ANS7" s="11"/>
      <c r="ANT7" s="11"/>
      <c r="ANU7" s="11"/>
      <c r="ANV7" s="11"/>
      <c r="ANW7" s="11"/>
      <c r="ANX7" s="11"/>
      <c r="ANY7" s="11"/>
      <c r="ANZ7" s="11"/>
      <c r="AOA7" s="11"/>
      <c r="AOB7" s="11"/>
      <c r="AOC7" s="11"/>
      <c r="AOD7" s="11"/>
      <c r="AOE7" s="11"/>
      <c r="AOF7" s="11"/>
      <c r="AOG7" s="11"/>
      <c r="AOH7" s="11"/>
      <c r="AOI7" s="11"/>
      <c r="AOJ7" s="11"/>
      <c r="AOK7" s="11"/>
      <c r="AOL7" s="11"/>
      <c r="AOM7" s="11"/>
      <c r="AOO7" s="6"/>
      <c r="AOR7" s="11"/>
      <c r="AOS7" s="11"/>
      <c r="AOT7" s="11"/>
      <c r="AOU7" s="11"/>
      <c r="AOV7" s="11"/>
      <c r="AOW7" s="11"/>
      <c r="AOX7" s="11"/>
      <c r="AOY7" s="11"/>
      <c r="AOZ7" s="11"/>
      <c r="APA7" s="11"/>
      <c r="APB7" s="11"/>
      <c r="APC7" s="11"/>
      <c r="APD7" s="11"/>
      <c r="APE7" s="11"/>
      <c r="APF7" s="11"/>
      <c r="APG7" s="11"/>
      <c r="APH7" s="11"/>
      <c r="API7" s="11"/>
      <c r="APJ7" s="11"/>
      <c r="APK7" s="11"/>
      <c r="APL7" s="11"/>
      <c r="APM7" s="11"/>
      <c r="APN7" s="11"/>
      <c r="APO7" s="11"/>
      <c r="APP7" s="11"/>
      <c r="APQ7" s="11"/>
      <c r="APR7" s="11"/>
      <c r="APS7" s="11"/>
      <c r="APT7" s="11"/>
      <c r="APU7" s="11"/>
      <c r="APV7" s="11"/>
      <c r="APW7" s="11"/>
      <c r="APX7" s="11"/>
      <c r="APY7" s="11"/>
      <c r="APZ7" s="11"/>
      <c r="AQA7" s="11"/>
      <c r="AQC7" s="6"/>
      <c r="AQF7" s="11"/>
      <c r="AQG7" s="11"/>
      <c r="AQH7" s="11"/>
      <c r="AQI7" s="11"/>
      <c r="AQJ7" s="11"/>
      <c r="AQK7" s="11"/>
      <c r="AQL7" s="11"/>
      <c r="AQM7" s="11"/>
      <c r="AQN7" s="11"/>
      <c r="AQO7" s="11"/>
      <c r="AQP7" s="11"/>
      <c r="AQQ7" s="11"/>
      <c r="AQR7" s="11"/>
      <c r="AQS7" s="11"/>
      <c r="AQT7" s="11"/>
      <c r="AQU7" s="11"/>
      <c r="AQV7" s="11"/>
      <c r="AQW7" s="11"/>
      <c r="AQX7" s="11"/>
      <c r="AQY7" s="11"/>
      <c r="AQZ7" s="11"/>
      <c r="ARA7" s="11"/>
      <c r="ARB7" s="11"/>
      <c r="ARC7" s="11"/>
      <c r="ARD7" s="11"/>
      <c r="ARE7" s="11"/>
      <c r="ARF7" s="11"/>
      <c r="ARG7" s="11"/>
      <c r="ARH7" s="11"/>
      <c r="ARI7" s="11"/>
      <c r="ARJ7" s="11"/>
      <c r="ARK7" s="11"/>
      <c r="ARL7" s="11"/>
      <c r="ARM7" s="11"/>
      <c r="ARN7" s="11"/>
      <c r="ARO7" s="11"/>
      <c r="ARQ7" s="6"/>
      <c r="ART7" s="11"/>
      <c r="ARU7" s="11"/>
      <c r="ARV7" s="11"/>
      <c r="ARW7" s="11"/>
      <c r="ARX7" s="11"/>
      <c r="ARY7" s="11"/>
      <c r="ARZ7" s="11"/>
      <c r="ASA7" s="11"/>
      <c r="ASB7" s="11"/>
      <c r="ASC7" s="11"/>
      <c r="ASD7" s="11"/>
      <c r="ASE7" s="11"/>
      <c r="ASF7" s="11"/>
      <c r="ASG7" s="11"/>
      <c r="ASH7" s="11"/>
      <c r="ASI7" s="11"/>
      <c r="ASJ7" s="11"/>
      <c r="ASK7" s="11"/>
      <c r="ASL7" s="11"/>
      <c r="ASM7" s="11"/>
      <c r="ASN7" s="11"/>
      <c r="ASO7" s="11"/>
      <c r="ASP7" s="11"/>
      <c r="ASQ7" s="11"/>
      <c r="ASR7" s="11"/>
      <c r="ASS7" s="11"/>
      <c r="AST7" s="11"/>
      <c r="ASU7" s="11"/>
      <c r="ASV7" s="11"/>
      <c r="ASW7" s="11"/>
      <c r="ASX7" s="11"/>
      <c r="ASY7" s="11"/>
      <c r="ASZ7" s="11"/>
      <c r="ATA7" s="11"/>
      <c r="ATB7" s="11"/>
      <c r="ATC7" s="11"/>
      <c r="ATE7" s="6"/>
      <c r="ATH7" s="11"/>
      <c r="ATI7" s="11"/>
      <c r="ATJ7" s="11"/>
      <c r="ATK7" s="11"/>
      <c r="ATL7" s="11"/>
      <c r="ATM7" s="11"/>
      <c r="ATN7" s="11"/>
      <c r="ATO7" s="11"/>
      <c r="ATP7" s="11"/>
      <c r="ATQ7" s="11"/>
      <c r="ATR7" s="11"/>
      <c r="ATS7" s="11"/>
      <c r="ATT7" s="11"/>
      <c r="ATU7" s="11"/>
      <c r="ATV7" s="11"/>
      <c r="ATW7" s="11"/>
      <c r="ATX7" s="11"/>
      <c r="ATY7" s="11"/>
      <c r="ATZ7" s="11"/>
      <c r="AUA7" s="11"/>
      <c r="AUB7" s="11"/>
      <c r="AUC7" s="11"/>
      <c r="AUD7" s="11"/>
      <c r="AUE7" s="11"/>
      <c r="AUF7" s="11"/>
      <c r="AUG7" s="11"/>
      <c r="AUH7" s="11"/>
      <c r="AUI7" s="11"/>
      <c r="AUJ7" s="11"/>
      <c r="AUK7" s="11"/>
      <c r="AUL7" s="11"/>
      <c r="AUM7" s="11"/>
      <c r="AUN7" s="11"/>
      <c r="AUO7" s="11"/>
      <c r="AUP7" s="11"/>
      <c r="AUQ7" s="11"/>
      <c r="AUS7" s="6"/>
      <c r="AUV7" s="11"/>
      <c r="AUW7" s="11"/>
      <c r="AUX7" s="11"/>
      <c r="AUY7" s="11"/>
      <c r="AUZ7" s="11"/>
      <c r="AVA7" s="11"/>
      <c r="AVB7" s="11"/>
      <c r="AVC7" s="11"/>
      <c r="AVD7" s="11"/>
      <c r="AVE7" s="11"/>
      <c r="AVF7" s="11"/>
      <c r="AVG7" s="11"/>
      <c r="AVH7" s="11"/>
      <c r="AVI7" s="11"/>
      <c r="AVJ7" s="11"/>
      <c r="AVK7" s="11"/>
      <c r="AVL7" s="11"/>
      <c r="AVM7" s="11"/>
      <c r="AVN7" s="11"/>
      <c r="AVO7" s="11"/>
      <c r="AVP7" s="11"/>
      <c r="AVQ7" s="11"/>
      <c r="AVR7" s="11"/>
      <c r="AVS7" s="11"/>
      <c r="AVT7" s="11"/>
      <c r="AVU7" s="11"/>
      <c r="AVV7" s="11"/>
      <c r="AVW7" s="11"/>
      <c r="AVX7" s="11"/>
      <c r="AVY7" s="11"/>
      <c r="AVZ7" s="11"/>
      <c r="AWA7" s="11"/>
      <c r="AWB7" s="11"/>
      <c r="AWC7" s="11"/>
      <c r="AWD7" s="11"/>
      <c r="AWE7" s="11"/>
      <c r="AWG7" s="6"/>
      <c r="AWJ7" s="11"/>
      <c r="AWK7" s="11"/>
      <c r="AWL7" s="11"/>
      <c r="AWM7" s="11"/>
      <c r="AWN7" s="11"/>
      <c r="AWO7" s="11"/>
      <c r="AWP7" s="11"/>
      <c r="AWQ7" s="11"/>
      <c r="AWR7" s="11"/>
      <c r="AWS7" s="11"/>
      <c r="AWT7" s="11"/>
      <c r="AWU7" s="11"/>
      <c r="AWV7" s="11"/>
      <c r="AWW7" s="11"/>
      <c r="AWX7" s="11"/>
      <c r="AWY7" s="11"/>
      <c r="AWZ7" s="11"/>
      <c r="AXA7" s="11"/>
      <c r="AXB7" s="11"/>
      <c r="AXC7" s="11"/>
      <c r="AXD7" s="11"/>
      <c r="AXE7" s="11"/>
      <c r="AXF7" s="11"/>
      <c r="AXG7" s="11"/>
      <c r="AXH7" s="11"/>
      <c r="AXI7" s="11"/>
      <c r="AXJ7" s="11"/>
      <c r="AXK7" s="11"/>
      <c r="AXL7" s="11"/>
      <c r="AXM7" s="11"/>
      <c r="AXN7" s="11"/>
      <c r="AXO7" s="11"/>
      <c r="AXP7" s="11"/>
      <c r="AXQ7" s="11"/>
      <c r="AXR7" s="11"/>
      <c r="AXS7" s="11"/>
      <c r="AXU7" s="6"/>
      <c r="AXX7" s="11"/>
      <c r="AXY7" s="11"/>
      <c r="AXZ7" s="11"/>
      <c r="AYA7" s="11"/>
      <c r="AYB7" s="11"/>
      <c r="AYC7" s="11"/>
      <c r="AYD7" s="11"/>
      <c r="AYE7" s="11"/>
      <c r="AYF7" s="11"/>
      <c r="AYG7" s="11"/>
      <c r="AYH7" s="11"/>
      <c r="AYI7" s="11"/>
      <c r="AYJ7" s="11"/>
      <c r="AYK7" s="11"/>
      <c r="AYL7" s="11"/>
      <c r="AYM7" s="11"/>
      <c r="AYN7" s="11"/>
      <c r="AYO7" s="11"/>
      <c r="AYP7" s="11"/>
      <c r="AYQ7" s="11"/>
      <c r="AYR7" s="11"/>
      <c r="AYS7" s="11"/>
      <c r="AYT7" s="11"/>
      <c r="AYU7" s="11"/>
      <c r="AYV7" s="11"/>
      <c r="AYW7" s="11"/>
      <c r="AYX7" s="11"/>
      <c r="AYY7" s="11"/>
      <c r="AYZ7" s="11"/>
      <c r="AZA7" s="11"/>
      <c r="AZB7" s="11"/>
      <c r="AZC7" s="11"/>
      <c r="AZD7" s="11"/>
      <c r="AZE7" s="11"/>
      <c r="AZF7" s="11"/>
      <c r="AZG7" s="11"/>
      <c r="AZI7" s="6"/>
      <c r="AZL7" s="11"/>
      <c r="AZM7" s="11"/>
      <c r="AZN7" s="11"/>
      <c r="AZO7" s="11"/>
      <c r="AZP7" s="11"/>
      <c r="AZQ7" s="11"/>
      <c r="AZR7" s="11"/>
      <c r="AZS7" s="11"/>
      <c r="AZT7" s="11"/>
      <c r="AZU7" s="11"/>
      <c r="AZV7" s="11"/>
      <c r="AZW7" s="11"/>
      <c r="AZX7" s="11"/>
      <c r="AZY7" s="11"/>
      <c r="AZZ7" s="11"/>
      <c r="BAA7" s="11"/>
      <c r="BAB7" s="11"/>
      <c r="BAC7" s="11"/>
      <c r="BAD7" s="11"/>
      <c r="BAE7" s="11"/>
      <c r="BAF7" s="11"/>
      <c r="BAG7" s="11"/>
      <c r="BAH7" s="11"/>
      <c r="BAI7" s="11"/>
      <c r="BAJ7" s="11"/>
      <c r="BAK7" s="11"/>
      <c r="BAL7" s="11"/>
      <c r="BAM7" s="11"/>
      <c r="BAN7" s="11"/>
      <c r="BAO7" s="11"/>
      <c r="BAP7" s="11"/>
      <c r="BAQ7" s="11"/>
      <c r="BAR7" s="11"/>
      <c r="BAS7" s="11"/>
      <c r="BAT7" s="11"/>
      <c r="BAU7" s="11"/>
      <c r="BAW7" s="6"/>
      <c r="BAZ7" s="11"/>
      <c r="BBA7" s="11"/>
      <c r="BBB7" s="11"/>
      <c r="BBC7" s="11"/>
      <c r="BBD7" s="11"/>
      <c r="BBE7" s="11"/>
      <c r="BBF7" s="11"/>
      <c r="BBG7" s="11"/>
      <c r="BBH7" s="11"/>
      <c r="BBI7" s="11"/>
      <c r="BBJ7" s="11"/>
      <c r="BBK7" s="11"/>
      <c r="BBL7" s="11"/>
      <c r="BBM7" s="11"/>
      <c r="BBN7" s="11"/>
      <c r="BBO7" s="11"/>
      <c r="BBP7" s="11"/>
      <c r="BBQ7" s="11"/>
      <c r="BBR7" s="11"/>
      <c r="BBS7" s="11"/>
      <c r="BBT7" s="11"/>
      <c r="BBU7" s="11"/>
      <c r="BBV7" s="11"/>
      <c r="BBW7" s="11"/>
      <c r="BBX7" s="11"/>
      <c r="BBY7" s="11"/>
      <c r="BBZ7" s="11"/>
      <c r="BCA7" s="11"/>
      <c r="BCB7" s="11"/>
      <c r="BCC7" s="11"/>
      <c r="BCD7" s="11"/>
      <c r="BCE7" s="11"/>
      <c r="BCF7" s="11"/>
      <c r="BCG7" s="11"/>
      <c r="BCH7" s="11"/>
      <c r="BCI7" s="11"/>
      <c r="BCK7" s="6"/>
      <c r="BCN7" s="11"/>
      <c r="BCO7" s="11"/>
      <c r="BCP7" s="11"/>
      <c r="BCQ7" s="11"/>
      <c r="BCR7" s="11"/>
      <c r="BCS7" s="11"/>
      <c r="BCT7" s="11"/>
      <c r="BCU7" s="11"/>
      <c r="BCV7" s="11"/>
      <c r="BCW7" s="11"/>
      <c r="BCX7" s="11"/>
      <c r="BCY7" s="11"/>
      <c r="BCZ7" s="11"/>
      <c r="BDA7" s="11"/>
      <c r="BDB7" s="11"/>
      <c r="BDC7" s="11"/>
      <c r="BDD7" s="11"/>
      <c r="BDE7" s="11"/>
      <c r="BDF7" s="11"/>
      <c r="BDG7" s="11"/>
      <c r="BDH7" s="11"/>
      <c r="BDI7" s="11"/>
      <c r="BDJ7" s="11"/>
      <c r="BDK7" s="11"/>
      <c r="BDL7" s="11"/>
      <c r="BDM7" s="11"/>
      <c r="BDN7" s="11"/>
      <c r="BDO7" s="11"/>
      <c r="BDP7" s="11"/>
      <c r="BDQ7" s="11"/>
      <c r="BDR7" s="11"/>
      <c r="BDS7" s="11"/>
      <c r="BDT7" s="11"/>
      <c r="BDU7" s="11"/>
      <c r="BDV7" s="11"/>
      <c r="BDW7" s="11"/>
      <c r="BDY7" s="6"/>
      <c r="BEB7" s="11"/>
      <c r="BEC7" s="11"/>
      <c r="BED7" s="11"/>
      <c r="BEE7" s="11"/>
      <c r="BEF7" s="11"/>
      <c r="BEG7" s="11"/>
      <c r="BEH7" s="11"/>
      <c r="BEI7" s="11"/>
      <c r="BEJ7" s="11"/>
      <c r="BEK7" s="11"/>
      <c r="BEL7" s="11"/>
      <c r="BEM7" s="11"/>
      <c r="BEN7" s="11"/>
      <c r="BEO7" s="11"/>
      <c r="BEP7" s="11"/>
      <c r="BEQ7" s="11"/>
      <c r="BER7" s="11"/>
      <c r="BES7" s="11"/>
      <c r="BET7" s="11"/>
      <c r="BEU7" s="11"/>
      <c r="BEV7" s="11"/>
      <c r="BEW7" s="11"/>
      <c r="BEX7" s="11"/>
      <c r="BEY7" s="11"/>
      <c r="BEZ7" s="11"/>
      <c r="BFA7" s="11"/>
      <c r="BFB7" s="11"/>
      <c r="BFC7" s="11"/>
      <c r="BFD7" s="11"/>
      <c r="BFE7" s="11"/>
      <c r="BFF7" s="11"/>
      <c r="BFG7" s="11"/>
      <c r="BFH7" s="11"/>
      <c r="BFI7" s="11"/>
      <c r="BFJ7" s="11"/>
      <c r="BFK7" s="11"/>
      <c r="BFM7" s="6"/>
      <c r="BFP7" s="11"/>
      <c r="BFQ7" s="11"/>
      <c r="BFR7" s="11"/>
      <c r="BFS7" s="11"/>
      <c r="BFT7" s="11"/>
      <c r="BFU7" s="11"/>
      <c r="BFV7" s="11"/>
      <c r="BFW7" s="11"/>
      <c r="BFX7" s="11"/>
      <c r="BFY7" s="11"/>
      <c r="BFZ7" s="11"/>
      <c r="BGA7" s="11"/>
      <c r="BGB7" s="11"/>
      <c r="BGC7" s="11"/>
      <c r="BGD7" s="11"/>
      <c r="BGE7" s="11"/>
      <c r="BGF7" s="11"/>
      <c r="BGG7" s="11"/>
      <c r="BGH7" s="11"/>
      <c r="BGI7" s="11"/>
      <c r="BGJ7" s="11"/>
      <c r="BGK7" s="11"/>
      <c r="BGL7" s="11"/>
      <c r="BGM7" s="11"/>
      <c r="BGN7" s="11"/>
      <c r="BGO7" s="11"/>
      <c r="BGP7" s="11"/>
      <c r="BGQ7" s="11"/>
      <c r="BGR7" s="11"/>
      <c r="BGS7" s="11"/>
      <c r="BGT7" s="11"/>
      <c r="BGU7" s="11"/>
      <c r="BGV7" s="11"/>
      <c r="BGW7" s="11"/>
      <c r="BGX7" s="11"/>
      <c r="BGY7" s="11"/>
      <c r="BHA7" s="6"/>
      <c r="BHD7" s="11"/>
      <c r="BHE7" s="11"/>
      <c r="BHF7" s="11"/>
      <c r="BHG7" s="11"/>
      <c r="BHH7" s="11"/>
      <c r="BHI7" s="11"/>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O7" s="6"/>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C7" s="6"/>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Q7" s="6"/>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E7" s="6"/>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S7" s="6"/>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G7" s="6"/>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U7" s="6"/>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I7" s="6"/>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W7" s="6"/>
      <c r="BUZ7" s="11"/>
      <c r="BVA7" s="11"/>
      <c r="BVB7" s="11"/>
      <c r="BVC7" s="11"/>
      <c r="BVD7" s="11"/>
      <c r="BVE7" s="11"/>
      <c r="BVF7" s="11"/>
      <c r="BVG7" s="11"/>
      <c r="BVH7" s="11"/>
      <c r="BVI7" s="11"/>
      <c r="BVJ7" s="11"/>
      <c r="BVK7" s="11"/>
      <c r="BVL7" s="11"/>
      <c r="BVM7" s="11"/>
      <c r="BVN7" s="11"/>
      <c r="BVO7" s="11"/>
      <c r="BVP7" s="11"/>
      <c r="BVQ7" s="11"/>
      <c r="BVR7" s="11"/>
      <c r="BVS7" s="11"/>
      <c r="BVT7" s="11"/>
      <c r="BVU7" s="11"/>
      <c r="BVV7" s="11"/>
      <c r="BVW7" s="11"/>
      <c r="BVX7" s="11"/>
      <c r="BVY7" s="11"/>
      <c r="BVZ7" s="11"/>
      <c r="BWA7" s="11"/>
      <c r="BWB7" s="11"/>
      <c r="BWC7" s="11"/>
      <c r="BWD7" s="11"/>
      <c r="BWE7" s="11"/>
      <c r="BWF7" s="11"/>
      <c r="BWG7" s="11"/>
      <c r="BWH7" s="11"/>
      <c r="BWI7" s="11"/>
      <c r="BWK7" s="6"/>
      <c r="BWN7" s="11"/>
      <c r="BWO7" s="11"/>
      <c r="BWP7" s="11"/>
      <c r="BWQ7" s="11"/>
      <c r="BWR7" s="11"/>
      <c r="BWS7" s="11"/>
      <c r="BWT7" s="11"/>
      <c r="BWU7" s="11"/>
      <c r="BWV7" s="11"/>
      <c r="BWW7" s="11"/>
      <c r="BWX7" s="11"/>
      <c r="BWY7" s="11"/>
      <c r="BWZ7" s="11"/>
      <c r="BXA7" s="11"/>
      <c r="BXB7" s="11"/>
      <c r="BXC7" s="11"/>
      <c r="BXD7" s="11"/>
      <c r="BXE7" s="11"/>
      <c r="BXF7" s="11"/>
      <c r="BXG7" s="11"/>
      <c r="BXH7" s="11"/>
      <c r="BXI7" s="11"/>
      <c r="BXJ7" s="11"/>
      <c r="BXK7" s="11"/>
      <c r="BXL7" s="11"/>
      <c r="BXM7" s="11"/>
      <c r="BXN7" s="11"/>
      <c r="BXO7" s="11"/>
      <c r="BXP7" s="11"/>
      <c r="BXQ7" s="11"/>
      <c r="BXR7" s="11"/>
      <c r="BXS7" s="11"/>
      <c r="BXT7" s="11"/>
      <c r="BXU7" s="11"/>
      <c r="BXV7" s="11"/>
      <c r="BXW7" s="11"/>
      <c r="BXY7" s="6"/>
      <c r="BYB7" s="11"/>
      <c r="BYC7" s="11"/>
      <c r="BYD7" s="11"/>
      <c r="BYE7" s="11"/>
      <c r="BYF7" s="11"/>
      <c r="BYG7" s="11"/>
      <c r="BYH7" s="11"/>
      <c r="BYI7" s="11"/>
      <c r="BYJ7" s="11"/>
      <c r="BYK7" s="11"/>
      <c r="BYL7" s="11"/>
      <c r="BYM7" s="11"/>
      <c r="BYN7" s="11"/>
      <c r="BYO7" s="11"/>
      <c r="BYP7" s="11"/>
      <c r="BYQ7" s="11"/>
      <c r="BYR7" s="11"/>
      <c r="BYS7" s="11"/>
      <c r="BYT7" s="11"/>
      <c r="BYU7" s="11"/>
      <c r="BYV7" s="11"/>
      <c r="BYW7" s="11"/>
      <c r="BYX7" s="11"/>
      <c r="BYY7" s="11"/>
      <c r="BYZ7" s="11"/>
      <c r="BZA7" s="11"/>
      <c r="BZB7" s="11"/>
      <c r="BZC7" s="11"/>
      <c r="BZD7" s="11"/>
      <c r="BZE7" s="11"/>
      <c r="BZF7" s="11"/>
      <c r="BZG7" s="11"/>
      <c r="BZH7" s="11"/>
      <c r="BZI7" s="11"/>
      <c r="BZJ7" s="11"/>
      <c r="BZK7" s="11"/>
      <c r="BZM7" s="6"/>
      <c r="BZP7" s="11"/>
      <c r="BZQ7" s="11"/>
      <c r="BZR7" s="11"/>
      <c r="BZS7" s="11"/>
      <c r="BZT7" s="11"/>
      <c r="BZU7" s="11"/>
      <c r="BZV7" s="11"/>
      <c r="BZW7" s="11"/>
      <c r="BZX7" s="11"/>
      <c r="BZY7" s="11"/>
      <c r="BZZ7" s="11"/>
      <c r="CAA7" s="11"/>
      <c r="CAB7" s="11"/>
      <c r="CAC7" s="11"/>
      <c r="CAD7" s="11"/>
      <c r="CAE7" s="11"/>
      <c r="CAF7" s="11"/>
      <c r="CAG7" s="11"/>
      <c r="CAH7" s="11"/>
      <c r="CAI7" s="11"/>
      <c r="CAJ7" s="11"/>
      <c r="CAK7" s="11"/>
      <c r="CAL7" s="11"/>
      <c r="CAM7" s="11"/>
      <c r="CAN7" s="11"/>
      <c r="CAO7" s="11"/>
      <c r="CAP7" s="11"/>
      <c r="CAQ7" s="11"/>
      <c r="CAR7" s="11"/>
      <c r="CAS7" s="11"/>
      <c r="CAT7" s="11"/>
      <c r="CAU7" s="11"/>
      <c r="CAV7" s="11"/>
      <c r="CAW7" s="11"/>
      <c r="CAX7" s="11"/>
      <c r="CAY7" s="11"/>
      <c r="CBA7" s="6"/>
      <c r="CBD7" s="11"/>
      <c r="CBE7" s="11"/>
      <c r="CBF7" s="11"/>
      <c r="CBG7" s="11"/>
      <c r="CBH7" s="11"/>
      <c r="CBI7" s="11"/>
      <c r="CBJ7" s="11"/>
      <c r="CBK7" s="11"/>
      <c r="CBL7" s="11"/>
      <c r="CBM7" s="11"/>
      <c r="CBN7" s="11"/>
      <c r="CBO7" s="11"/>
      <c r="CBP7" s="11"/>
      <c r="CBQ7" s="11"/>
      <c r="CBR7" s="11"/>
      <c r="CBS7" s="11"/>
      <c r="CBT7" s="11"/>
      <c r="CBU7" s="11"/>
      <c r="CBV7" s="11"/>
      <c r="CBW7" s="11"/>
      <c r="CBX7" s="11"/>
      <c r="CBY7" s="11"/>
      <c r="CBZ7" s="11"/>
      <c r="CCA7" s="11"/>
      <c r="CCB7" s="11"/>
      <c r="CCC7" s="11"/>
      <c r="CCD7" s="11"/>
      <c r="CCE7" s="11"/>
      <c r="CCF7" s="11"/>
      <c r="CCG7" s="11"/>
      <c r="CCH7" s="11"/>
      <c r="CCI7" s="11"/>
      <c r="CCJ7" s="11"/>
      <c r="CCK7" s="11"/>
      <c r="CCL7" s="11"/>
      <c r="CCM7" s="11"/>
      <c r="CCO7" s="6"/>
      <c r="CCR7" s="11"/>
      <c r="CCS7" s="11"/>
      <c r="CCT7" s="11"/>
      <c r="CCU7" s="11"/>
      <c r="CCV7" s="11"/>
      <c r="CCW7" s="11"/>
      <c r="CCX7" s="11"/>
      <c r="CCY7" s="11"/>
      <c r="CCZ7" s="11"/>
      <c r="CDA7" s="11"/>
      <c r="CDB7" s="11"/>
      <c r="CDC7" s="11"/>
      <c r="CDD7" s="11"/>
      <c r="CDE7" s="11"/>
      <c r="CDF7" s="11"/>
      <c r="CDG7" s="11"/>
      <c r="CDH7" s="11"/>
      <c r="CDI7" s="11"/>
      <c r="CDJ7" s="11"/>
      <c r="CDK7" s="11"/>
      <c r="CDL7" s="11"/>
      <c r="CDM7" s="11"/>
      <c r="CDN7" s="11"/>
      <c r="CDO7" s="11"/>
      <c r="CDP7" s="11"/>
      <c r="CDQ7" s="11"/>
      <c r="CDR7" s="11"/>
      <c r="CDS7" s="11"/>
      <c r="CDT7" s="11"/>
      <c r="CDU7" s="11"/>
      <c r="CDV7" s="11"/>
      <c r="CDW7" s="11"/>
      <c r="CDX7" s="11"/>
      <c r="CDY7" s="11"/>
      <c r="CDZ7" s="11"/>
      <c r="CEA7" s="11"/>
      <c r="CEC7" s="6"/>
      <c r="CEF7" s="11"/>
      <c r="CEG7" s="11"/>
      <c r="CEH7" s="11"/>
      <c r="CEI7" s="11"/>
      <c r="CEJ7" s="11"/>
      <c r="CEK7" s="11"/>
      <c r="CEL7" s="11"/>
      <c r="CEM7" s="11"/>
      <c r="CEN7" s="11"/>
      <c r="CEO7" s="11"/>
      <c r="CEP7" s="11"/>
      <c r="CEQ7" s="11"/>
      <c r="CER7" s="11"/>
      <c r="CES7" s="11"/>
      <c r="CET7" s="11"/>
      <c r="CEU7" s="11"/>
      <c r="CEV7" s="11"/>
      <c r="CEW7" s="11"/>
      <c r="CEX7" s="11"/>
      <c r="CEY7" s="11"/>
      <c r="CEZ7" s="11"/>
      <c r="CFA7" s="11"/>
      <c r="CFB7" s="11"/>
      <c r="CFC7" s="11"/>
      <c r="CFD7" s="11"/>
      <c r="CFE7" s="11"/>
      <c r="CFF7" s="11"/>
      <c r="CFG7" s="11"/>
      <c r="CFH7" s="11"/>
      <c r="CFI7" s="11"/>
      <c r="CFJ7" s="11"/>
      <c r="CFK7" s="11"/>
      <c r="CFL7" s="11"/>
      <c r="CFM7" s="11"/>
      <c r="CFN7" s="11"/>
      <c r="CFO7" s="11"/>
      <c r="CFQ7" s="6"/>
      <c r="CFT7" s="11"/>
      <c r="CFU7" s="11"/>
      <c r="CFV7" s="11"/>
      <c r="CFW7" s="11"/>
      <c r="CFX7" s="11"/>
      <c r="CFY7" s="11"/>
      <c r="CFZ7" s="11"/>
      <c r="CGA7" s="11"/>
      <c r="CGB7" s="11"/>
      <c r="CGC7" s="11"/>
      <c r="CGD7" s="11"/>
      <c r="CGE7" s="11"/>
      <c r="CGF7" s="11"/>
      <c r="CGG7" s="11"/>
      <c r="CGH7" s="11"/>
      <c r="CGI7" s="11"/>
      <c r="CGJ7" s="11"/>
      <c r="CGK7" s="11"/>
      <c r="CGL7" s="11"/>
      <c r="CGM7" s="11"/>
      <c r="CGN7" s="11"/>
      <c r="CGO7" s="11"/>
      <c r="CGP7" s="11"/>
      <c r="CGQ7" s="11"/>
      <c r="CGR7" s="11"/>
      <c r="CGS7" s="11"/>
      <c r="CGT7" s="11"/>
      <c r="CGU7" s="11"/>
      <c r="CGV7" s="11"/>
      <c r="CGW7" s="11"/>
      <c r="CGX7" s="11"/>
      <c r="CGY7" s="11"/>
      <c r="CGZ7" s="11"/>
      <c r="CHA7" s="11"/>
      <c r="CHB7" s="11"/>
      <c r="CHC7" s="11"/>
      <c r="CHE7" s="6"/>
      <c r="CHH7" s="11"/>
      <c r="CHI7" s="11"/>
      <c r="CHJ7" s="11"/>
      <c r="CHK7" s="11"/>
      <c r="CHL7" s="11"/>
      <c r="CHM7" s="11"/>
      <c r="CHN7" s="11"/>
      <c r="CHO7" s="11"/>
      <c r="CHP7" s="11"/>
      <c r="CHQ7" s="11"/>
      <c r="CHR7" s="11"/>
      <c r="CHS7" s="11"/>
      <c r="CHT7" s="11"/>
      <c r="CHU7" s="11"/>
      <c r="CHV7" s="11"/>
      <c r="CHW7" s="11"/>
      <c r="CHX7" s="11"/>
      <c r="CHY7" s="11"/>
      <c r="CHZ7" s="11"/>
      <c r="CIA7" s="11"/>
      <c r="CIB7" s="11"/>
      <c r="CIC7" s="11"/>
      <c r="CID7" s="11"/>
      <c r="CIE7" s="11"/>
      <c r="CIF7" s="11"/>
      <c r="CIG7" s="11"/>
      <c r="CIH7" s="11"/>
      <c r="CII7" s="11"/>
      <c r="CIJ7" s="11"/>
      <c r="CIK7" s="11"/>
      <c r="CIL7" s="11"/>
      <c r="CIM7" s="11"/>
      <c r="CIN7" s="11"/>
      <c r="CIO7" s="11"/>
      <c r="CIP7" s="11"/>
      <c r="CIQ7" s="11"/>
      <c r="CIS7" s="6"/>
      <c r="CIV7" s="11"/>
      <c r="CIW7" s="11"/>
      <c r="CIX7" s="11"/>
      <c r="CIY7" s="11"/>
      <c r="CIZ7" s="11"/>
      <c r="CJA7" s="11"/>
      <c r="CJB7" s="11"/>
      <c r="CJC7" s="11"/>
      <c r="CJD7" s="11"/>
      <c r="CJE7" s="11"/>
      <c r="CJF7" s="11"/>
      <c r="CJG7" s="11"/>
      <c r="CJH7" s="11"/>
      <c r="CJI7" s="11"/>
      <c r="CJJ7" s="11"/>
      <c r="CJK7" s="11"/>
      <c r="CJL7" s="11"/>
      <c r="CJM7" s="11"/>
      <c r="CJN7" s="11"/>
      <c r="CJO7" s="11"/>
      <c r="CJP7" s="11"/>
      <c r="CJQ7" s="11"/>
      <c r="CJR7" s="11"/>
      <c r="CJS7" s="11"/>
      <c r="CJT7" s="11"/>
      <c r="CJU7" s="11"/>
      <c r="CJV7" s="11"/>
      <c r="CJW7" s="11"/>
      <c r="CJX7" s="11"/>
      <c r="CJY7" s="11"/>
      <c r="CJZ7" s="11"/>
      <c r="CKA7" s="11"/>
      <c r="CKB7" s="11"/>
      <c r="CKC7" s="11"/>
      <c r="CKD7" s="11"/>
      <c r="CKE7" s="11"/>
      <c r="CKG7" s="6"/>
      <c r="CKJ7" s="11"/>
      <c r="CKK7" s="11"/>
      <c r="CKL7" s="11"/>
      <c r="CKM7" s="11"/>
      <c r="CKN7" s="11"/>
      <c r="CKO7" s="11"/>
      <c r="CKP7" s="11"/>
      <c r="CKQ7" s="11"/>
      <c r="CKR7" s="11"/>
      <c r="CKS7" s="11"/>
      <c r="CKT7" s="11"/>
      <c r="CKU7" s="11"/>
      <c r="CKV7" s="11"/>
      <c r="CKW7" s="11"/>
      <c r="CKX7" s="11"/>
      <c r="CKY7" s="11"/>
      <c r="CKZ7" s="11"/>
      <c r="CLA7" s="11"/>
      <c r="CLB7" s="11"/>
      <c r="CLC7" s="11"/>
      <c r="CLD7" s="11"/>
      <c r="CLE7" s="11"/>
      <c r="CLF7" s="11"/>
      <c r="CLG7" s="11"/>
      <c r="CLH7" s="11"/>
      <c r="CLI7" s="11"/>
      <c r="CLJ7" s="11"/>
      <c r="CLK7" s="11"/>
      <c r="CLL7" s="11"/>
      <c r="CLM7" s="11"/>
      <c r="CLN7" s="11"/>
      <c r="CLO7" s="11"/>
      <c r="CLP7" s="11"/>
      <c r="CLQ7" s="11"/>
      <c r="CLR7" s="11"/>
      <c r="CLS7" s="11"/>
      <c r="CLU7" s="6"/>
      <c r="CLX7" s="11"/>
      <c r="CLY7" s="11"/>
      <c r="CLZ7" s="11"/>
      <c r="CMA7" s="11"/>
      <c r="CMB7" s="11"/>
      <c r="CMC7" s="11"/>
      <c r="CMD7" s="11"/>
      <c r="CME7" s="11"/>
      <c r="CMF7" s="11"/>
      <c r="CMG7" s="11"/>
      <c r="CMH7" s="11"/>
      <c r="CMI7" s="11"/>
      <c r="CMJ7" s="11"/>
      <c r="CMK7" s="11"/>
      <c r="CML7" s="11"/>
      <c r="CMM7" s="11"/>
      <c r="CMN7" s="11"/>
      <c r="CMO7" s="11"/>
      <c r="CMP7" s="11"/>
      <c r="CMQ7" s="11"/>
      <c r="CMR7" s="11"/>
      <c r="CMS7" s="11"/>
      <c r="CMT7" s="11"/>
      <c r="CMU7" s="11"/>
      <c r="CMV7" s="11"/>
      <c r="CMW7" s="11"/>
      <c r="CMX7" s="11"/>
      <c r="CMY7" s="11"/>
      <c r="CMZ7" s="11"/>
      <c r="CNA7" s="11"/>
      <c r="CNB7" s="11"/>
      <c r="CNC7" s="11"/>
      <c r="CND7" s="11"/>
      <c r="CNE7" s="11"/>
      <c r="CNF7" s="11"/>
      <c r="CNG7" s="11"/>
      <c r="CNI7" s="6"/>
      <c r="CNL7" s="11"/>
      <c r="CNM7" s="11"/>
      <c r="CNN7" s="11"/>
      <c r="CNO7" s="11"/>
      <c r="CNP7" s="11"/>
      <c r="CNQ7" s="11"/>
      <c r="CNR7" s="11"/>
      <c r="CNS7" s="11"/>
      <c r="CNT7" s="11"/>
      <c r="CNU7" s="11"/>
      <c r="CNV7" s="11"/>
      <c r="CNW7" s="11"/>
      <c r="CNX7" s="11"/>
      <c r="CNY7" s="11"/>
      <c r="CNZ7" s="11"/>
      <c r="COA7" s="11"/>
      <c r="COB7" s="11"/>
      <c r="COC7" s="11"/>
      <c r="COD7" s="11"/>
      <c r="COE7" s="11"/>
      <c r="COF7" s="11"/>
      <c r="COG7" s="11"/>
      <c r="COH7" s="11"/>
      <c r="COI7" s="11"/>
      <c r="COJ7" s="11"/>
      <c r="COK7" s="11"/>
      <c r="COL7" s="11"/>
      <c r="COM7" s="11"/>
      <c r="CON7" s="11"/>
      <c r="COO7" s="11"/>
      <c r="COP7" s="11"/>
      <c r="COQ7" s="11"/>
      <c r="COR7" s="11"/>
      <c r="COS7" s="11"/>
      <c r="COT7" s="11"/>
      <c r="COU7" s="11"/>
      <c r="COW7" s="6"/>
      <c r="COZ7" s="11"/>
      <c r="CPA7" s="11"/>
      <c r="CPB7" s="11"/>
      <c r="CPC7" s="11"/>
      <c r="CPD7" s="11"/>
      <c r="CPE7" s="11"/>
      <c r="CPF7" s="11"/>
      <c r="CPG7" s="11"/>
      <c r="CPH7" s="11"/>
      <c r="CPI7" s="11"/>
      <c r="CPJ7" s="11"/>
      <c r="CPK7" s="11"/>
      <c r="CPL7" s="11"/>
      <c r="CPM7" s="11"/>
      <c r="CPN7" s="11"/>
      <c r="CPO7" s="11"/>
      <c r="CPP7" s="11"/>
      <c r="CPQ7" s="11"/>
      <c r="CPR7" s="11"/>
      <c r="CPS7" s="11"/>
      <c r="CPT7" s="11"/>
      <c r="CPU7" s="11"/>
      <c r="CPV7" s="11"/>
      <c r="CPW7" s="11"/>
      <c r="CPX7" s="11"/>
      <c r="CPY7" s="11"/>
      <c r="CPZ7" s="11"/>
      <c r="CQA7" s="11"/>
      <c r="CQB7" s="11"/>
      <c r="CQC7" s="11"/>
      <c r="CQD7" s="11"/>
      <c r="CQE7" s="11"/>
      <c r="CQF7" s="11"/>
      <c r="CQG7" s="11"/>
      <c r="CQH7" s="11"/>
      <c r="CQI7" s="11"/>
      <c r="CQK7" s="6"/>
      <c r="CQN7" s="11"/>
      <c r="CQO7" s="11"/>
      <c r="CQP7" s="11"/>
      <c r="CQQ7" s="11"/>
      <c r="CQR7" s="11"/>
      <c r="CQS7" s="11"/>
      <c r="CQT7" s="11"/>
      <c r="CQU7" s="11"/>
      <c r="CQV7" s="11"/>
      <c r="CQW7" s="11"/>
      <c r="CQX7" s="11"/>
      <c r="CQY7" s="11"/>
      <c r="CQZ7" s="11"/>
      <c r="CRA7" s="11"/>
      <c r="CRB7" s="11"/>
      <c r="CRC7" s="11"/>
      <c r="CRD7" s="11"/>
      <c r="CRE7" s="11"/>
      <c r="CRF7" s="11"/>
      <c r="CRG7" s="11"/>
      <c r="CRH7" s="11"/>
      <c r="CRI7" s="11"/>
      <c r="CRJ7" s="11"/>
      <c r="CRK7" s="11"/>
      <c r="CRL7" s="11"/>
      <c r="CRM7" s="11"/>
      <c r="CRN7" s="11"/>
      <c r="CRO7" s="11"/>
      <c r="CRP7" s="11"/>
      <c r="CRQ7" s="11"/>
      <c r="CRR7" s="11"/>
      <c r="CRS7" s="11"/>
      <c r="CRT7" s="11"/>
      <c r="CRU7" s="11"/>
      <c r="CRV7" s="11"/>
      <c r="CRW7" s="11"/>
      <c r="CRY7" s="6"/>
      <c r="CSB7" s="11"/>
      <c r="CSC7" s="11"/>
      <c r="CSD7" s="11"/>
      <c r="CSE7" s="11"/>
      <c r="CSF7" s="11"/>
      <c r="CSG7" s="11"/>
      <c r="CSH7" s="11"/>
      <c r="CSI7" s="11"/>
      <c r="CSJ7" s="11"/>
      <c r="CSK7" s="11"/>
      <c r="CSL7" s="11"/>
      <c r="CSM7" s="11"/>
      <c r="CSN7" s="11"/>
      <c r="CSO7" s="11"/>
      <c r="CSP7" s="11"/>
      <c r="CSQ7" s="11"/>
      <c r="CSR7" s="11"/>
      <c r="CSS7" s="11"/>
      <c r="CST7" s="11"/>
      <c r="CSU7" s="11"/>
      <c r="CSV7" s="11"/>
      <c r="CSW7" s="11"/>
      <c r="CSX7" s="11"/>
      <c r="CSY7" s="11"/>
      <c r="CSZ7" s="11"/>
      <c r="CTA7" s="11"/>
      <c r="CTB7" s="11"/>
      <c r="CTC7" s="11"/>
      <c r="CTD7" s="11"/>
      <c r="CTE7" s="11"/>
      <c r="CTF7" s="11"/>
      <c r="CTG7" s="11"/>
      <c r="CTH7" s="11"/>
      <c r="CTI7" s="11"/>
      <c r="CTJ7" s="11"/>
      <c r="CTK7" s="11"/>
      <c r="CTM7" s="6"/>
      <c r="CTP7" s="11"/>
      <c r="CTQ7" s="11"/>
      <c r="CTR7" s="11"/>
      <c r="CTS7" s="11"/>
      <c r="CTT7" s="11"/>
      <c r="CTU7" s="11"/>
      <c r="CTV7" s="11"/>
      <c r="CTW7" s="11"/>
      <c r="CTX7" s="11"/>
      <c r="CTY7" s="11"/>
      <c r="CTZ7" s="11"/>
      <c r="CUA7" s="11"/>
      <c r="CUB7" s="11"/>
      <c r="CUC7" s="11"/>
      <c r="CUD7" s="11"/>
      <c r="CUE7" s="11"/>
      <c r="CUF7" s="11"/>
      <c r="CUG7" s="11"/>
      <c r="CUH7" s="11"/>
      <c r="CUI7" s="11"/>
      <c r="CUJ7" s="11"/>
      <c r="CUK7" s="11"/>
      <c r="CUL7" s="11"/>
      <c r="CUM7" s="11"/>
      <c r="CUN7" s="11"/>
      <c r="CUO7" s="11"/>
      <c r="CUP7" s="11"/>
      <c r="CUQ7" s="11"/>
      <c r="CUR7" s="11"/>
      <c r="CUS7" s="11"/>
      <c r="CUT7" s="11"/>
      <c r="CUU7" s="11"/>
      <c r="CUV7" s="11"/>
      <c r="CUW7" s="11"/>
      <c r="CUX7" s="11"/>
      <c r="CUY7" s="11"/>
      <c r="CVA7" s="6"/>
      <c r="CVD7" s="11"/>
      <c r="CVE7" s="11"/>
      <c r="CVF7" s="11"/>
      <c r="CVG7" s="11"/>
      <c r="CVH7" s="11"/>
      <c r="CVI7" s="11"/>
      <c r="CVJ7" s="11"/>
      <c r="CVK7" s="11"/>
      <c r="CVL7" s="11"/>
      <c r="CVM7" s="11"/>
      <c r="CVN7" s="11"/>
      <c r="CVO7" s="11"/>
      <c r="CVP7" s="11"/>
      <c r="CVQ7" s="11"/>
      <c r="CVR7" s="11"/>
      <c r="CVS7" s="11"/>
      <c r="CVT7" s="11"/>
      <c r="CVU7" s="11"/>
      <c r="CVV7" s="11"/>
      <c r="CVW7" s="11"/>
      <c r="CVX7" s="11"/>
      <c r="CVY7" s="11"/>
      <c r="CVZ7" s="11"/>
      <c r="CWA7" s="11"/>
      <c r="CWB7" s="11"/>
      <c r="CWC7" s="11"/>
      <c r="CWD7" s="11"/>
      <c r="CWE7" s="11"/>
      <c r="CWF7" s="11"/>
      <c r="CWG7" s="11"/>
      <c r="CWH7" s="11"/>
      <c r="CWI7" s="11"/>
      <c r="CWJ7" s="11"/>
      <c r="CWK7" s="11"/>
      <c r="CWL7" s="11"/>
      <c r="CWM7" s="11"/>
      <c r="CWO7" s="6"/>
      <c r="CWR7" s="11"/>
      <c r="CWS7" s="11"/>
      <c r="CWT7" s="11"/>
      <c r="CWU7" s="11"/>
      <c r="CWV7" s="11"/>
      <c r="CWW7" s="11"/>
      <c r="CWX7" s="11"/>
      <c r="CWY7" s="11"/>
      <c r="CWZ7" s="11"/>
      <c r="CXA7" s="11"/>
      <c r="CXB7" s="11"/>
      <c r="CXC7" s="11"/>
      <c r="CXD7" s="11"/>
      <c r="CXE7" s="11"/>
      <c r="CXF7" s="11"/>
      <c r="CXG7" s="11"/>
      <c r="CXH7" s="11"/>
      <c r="CXI7" s="11"/>
      <c r="CXJ7" s="11"/>
      <c r="CXK7" s="11"/>
      <c r="CXL7" s="11"/>
      <c r="CXM7" s="11"/>
      <c r="CXN7" s="11"/>
      <c r="CXO7" s="11"/>
      <c r="CXP7" s="11"/>
      <c r="CXQ7" s="11"/>
      <c r="CXR7" s="11"/>
      <c r="CXS7" s="11"/>
      <c r="CXT7" s="11"/>
      <c r="CXU7" s="11"/>
      <c r="CXV7" s="11"/>
      <c r="CXW7" s="11"/>
      <c r="CXX7" s="11"/>
      <c r="CXY7" s="11"/>
      <c r="CXZ7" s="11"/>
      <c r="CYA7" s="11"/>
      <c r="CYC7" s="6"/>
      <c r="CYF7" s="11"/>
      <c r="CYG7" s="11"/>
      <c r="CYH7" s="11"/>
      <c r="CYI7" s="11"/>
      <c r="CYJ7" s="11"/>
      <c r="CYK7" s="11"/>
      <c r="CYL7" s="11"/>
      <c r="CYM7" s="11"/>
      <c r="CYN7" s="11"/>
      <c r="CYO7" s="11"/>
      <c r="CYP7" s="11"/>
      <c r="CYQ7" s="11"/>
      <c r="CYR7" s="11"/>
      <c r="CYS7" s="11"/>
      <c r="CYT7" s="11"/>
      <c r="CYU7" s="11"/>
      <c r="CYV7" s="11"/>
      <c r="CYW7" s="11"/>
      <c r="CYX7" s="11"/>
      <c r="CYY7" s="11"/>
      <c r="CYZ7" s="11"/>
      <c r="CZA7" s="11"/>
      <c r="CZB7" s="11"/>
      <c r="CZC7" s="11"/>
      <c r="CZD7" s="11"/>
      <c r="CZE7" s="11"/>
      <c r="CZF7" s="11"/>
      <c r="CZG7" s="11"/>
      <c r="CZH7" s="11"/>
      <c r="CZI7" s="11"/>
      <c r="CZJ7" s="11"/>
      <c r="CZK7" s="11"/>
      <c r="CZL7" s="11"/>
      <c r="CZM7" s="11"/>
      <c r="CZN7" s="11"/>
      <c r="CZO7" s="11"/>
      <c r="CZQ7" s="6"/>
      <c r="CZT7" s="11"/>
      <c r="CZU7" s="11"/>
      <c r="CZV7" s="11"/>
      <c r="CZW7" s="11"/>
      <c r="CZX7" s="11"/>
      <c r="CZY7" s="11"/>
      <c r="CZZ7" s="11"/>
      <c r="DAA7" s="11"/>
      <c r="DAB7" s="11"/>
      <c r="DAC7" s="11"/>
      <c r="DAD7" s="11"/>
      <c r="DAE7" s="11"/>
      <c r="DAF7" s="11"/>
      <c r="DAG7" s="11"/>
      <c r="DAH7" s="11"/>
      <c r="DAI7" s="11"/>
      <c r="DAJ7" s="11"/>
      <c r="DAK7" s="11"/>
      <c r="DAL7" s="11"/>
      <c r="DAM7" s="11"/>
      <c r="DAN7" s="11"/>
      <c r="DAO7" s="11"/>
      <c r="DAP7" s="11"/>
      <c r="DAQ7" s="11"/>
      <c r="DAR7" s="11"/>
      <c r="DAS7" s="11"/>
      <c r="DAT7" s="11"/>
      <c r="DAU7" s="11"/>
      <c r="DAV7" s="11"/>
      <c r="DAW7" s="11"/>
      <c r="DAX7" s="11"/>
      <c r="DAY7" s="11"/>
      <c r="DAZ7" s="11"/>
      <c r="DBA7" s="11"/>
      <c r="DBB7" s="11"/>
      <c r="DBC7" s="11"/>
      <c r="DBE7" s="6"/>
      <c r="DBH7" s="11"/>
      <c r="DBI7" s="11"/>
      <c r="DBJ7" s="11"/>
      <c r="DBK7" s="11"/>
      <c r="DBL7" s="11"/>
      <c r="DBM7" s="11"/>
      <c r="DBN7" s="11"/>
      <c r="DBO7" s="11"/>
      <c r="DBP7" s="11"/>
      <c r="DBQ7" s="11"/>
      <c r="DBR7" s="11"/>
      <c r="DBS7" s="11"/>
      <c r="DBT7" s="11"/>
      <c r="DBU7" s="11"/>
      <c r="DBV7" s="11"/>
      <c r="DBW7" s="11"/>
      <c r="DBX7" s="11"/>
      <c r="DBY7" s="11"/>
      <c r="DBZ7" s="11"/>
      <c r="DCA7" s="11"/>
      <c r="DCB7" s="11"/>
      <c r="DCC7" s="11"/>
      <c r="DCD7" s="11"/>
      <c r="DCE7" s="11"/>
      <c r="DCF7" s="11"/>
      <c r="DCG7" s="11"/>
      <c r="DCH7" s="11"/>
      <c r="DCI7" s="11"/>
      <c r="DCJ7" s="11"/>
      <c r="DCK7" s="11"/>
      <c r="DCL7" s="11"/>
      <c r="DCM7" s="11"/>
      <c r="DCN7" s="11"/>
      <c r="DCO7" s="11"/>
      <c r="DCP7" s="11"/>
      <c r="DCQ7" s="11"/>
      <c r="DCS7" s="6"/>
      <c r="DCV7" s="11"/>
      <c r="DCW7" s="11"/>
      <c r="DCX7" s="11"/>
      <c r="DCY7" s="11"/>
      <c r="DCZ7" s="11"/>
      <c r="DDA7" s="11"/>
      <c r="DDB7" s="11"/>
      <c r="DDC7" s="11"/>
      <c r="DDD7" s="11"/>
      <c r="DDE7" s="11"/>
      <c r="DDF7" s="11"/>
      <c r="DDG7" s="11"/>
      <c r="DDH7" s="11"/>
      <c r="DDI7" s="11"/>
      <c r="DDJ7" s="11"/>
      <c r="DDK7" s="11"/>
      <c r="DDL7" s="11"/>
      <c r="DDM7" s="11"/>
      <c r="DDN7" s="11"/>
      <c r="DDO7" s="11"/>
      <c r="DDP7" s="11"/>
      <c r="DDQ7" s="11"/>
      <c r="DDR7" s="11"/>
      <c r="DDS7" s="11"/>
      <c r="DDT7" s="11"/>
      <c r="DDU7" s="11"/>
      <c r="DDV7" s="11"/>
      <c r="DDW7" s="11"/>
      <c r="DDX7" s="11"/>
      <c r="DDY7" s="11"/>
      <c r="DDZ7" s="11"/>
      <c r="DEA7" s="11"/>
      <c r="DEB7" s="11"/>
      <c r="DEC7" s="11"/>
      <c r="DED7" s="11"/>
      <c r="DEE7" s="11"/>
      <c r="DEG7" s="6"/>
      <c r="DEJ7" s="11"/>
      <c r="DEK7" s="11"/>
      <c r="DEL7" s="11"/>
      <c r="DEM7" s="11"/>
      <c r="DEN7" s="11"/>
      <c r="DEO7" s="11"/>
      <c r="DEP7" s="11"/>
      <c r="DEQ7" s="11"/>
      <c r="DER7" s="11"/>
      <c r="DES7" s="11"/>
      <c r="DET7" s="11"/>
      <c r="DEU7" s="11"/>
      <c r="DEV7" s="11"/>
      <c r="DEW7" s="11"/>
      <c r="DEX7" s="11"/>
      <c r="DEY7" s="11"/>
      <c r="DEZ7" s="11"/>
      <c r="DFA7" s="11"/>
      <c r="DFB7" s="11"/>
      <c r="DFC7" s="11"/>
      <c r="DFD7" s="11"/>
      <c r="DFE7" s="11"/>
      <c r="DFF7" s="11"/>
      <c r="DFG7" s="11"/>
      <c r="DFH7" s="11"/>
      <c r="DFI7" s="11"/>
      <c r="DFJ7" s="11"/>
      <c r="DFK7" s="11"/>
      <c r="DFL7" s="11"/>
      <c r="DFM7" s="11"/>
      <c r="DFN7" s="11"/>
      <c r="DFO7" s="11"/>
      <c r="DFP7" s="11"/>
      <c r="DFQ7" s="11"/>
      <c r="DFR7" s="11"/>
      <c r="DFS7" s="11"/>
      <c r="DFU7" s="6"/>
      <c r="DFX7" s="11"/>
      <c r="DFY7" s="11"/>
      <c r="DFZ7" s="11"/>
      <c r="DGA7" s="11"/>
      <c r="DGB7" s="11"/>
      <c r="DGC7" s="11"/>
      <c r="DGD7" s="11"/>
      <c r="DGE7" s="11"/>
      <c r="DGF7" s="11"/>
      <c r="DGG7" s="11"/>
      <c r="DGH7" s="11"/>
      <c r="DGI7" s="11"/>
      <c r="DGJ7" s="11"/>
      <c r="DGK7" s="11"/>
      <c r="DGL7" s="11"/>
      <c r="DGM7" s="11"/>
      <c r="DGN7" s="11"/>
      <c r="DGO7" s="11"/>
      <c r="DGP7" s="11"/>
      <c r="DGQ7" s="11"/>
      <c r="DGR7" s="11"/>
      <c r="DGS7" s="11"/>
      <c r="DGT7" s="11"/>
      <c r="DGU7" s="11"/>
      <c r="DGV7" s="11"/>
      <c r="DGW7" s="11"/>
      <c r="DGX7" s="11"/>
      <c r="DGY7" s="11"/>
      <c r="DGZ7" s="11"/>
      <c r="DHA7" s="11"/>
      <c r="DHB7" s="11"/>
      <c r="DHC7" s="11"/>
      <c r="DHD7" s="11"/>
      <c r="DHE7" s="11"/>
      <c r="DHF7" s="11"/>
      <c r="DHG7" s="11"/>
      <c r="DHI7" s="6"/>
      <c r="DHL7" s="11"/>
      <c r="DHM7" s="11"/>
      <c r="DHN7" s="11"/>
      <c r="DHO7" s="11"/>
      <c r="DHP7" s="11"/>
      <c r="DHQ7" s="11"/>
      <c r="DHR7" s="11"/>
      <c r="DHS7" s="11"/>
      <c r="DHT7" s="11"/>
      <c r="DHU7" s="11"/>
      <c r="DHV7" s="11"/>
      <c r="DHW7" s="11"/>
      <c r="DHX7" s="11"/>
      <c r="DHY7" s="11"/>
      <c r="DHZ7" s="11"/>
      <c r="DIA7" s="11"/>
      <c r="DIB7" s="11"/>
      <c r="DIC7" s="11"/>
      <c r="DID7" s="11"/>
      <c r="DIE7" s="11"/>
      <c r="DIF7" s="11"/>
      <c r="DIG7" s="11"/>
      <c r="DIH7" s="11"/>
      <c r="DII7" s="11"/>
      <c r="DIJ7" s="11"/>
      <c r="DIK7" s="11"/>
      <c r="DIL7" s="11"/>
      <c r="DIM7" s="11"/>
      <c r="DIN7" s="11"/>
      <c r="DIO7" s="11"/>
      <c r="DIP7" s="11"/>
      <c r="DIQ7" s="11"/>
      <c r="DIR7" s="11"/>
      <c r="DIS7" s="11"/>
      <c r="DIT7" s="11"/>
      <c r="DIU7" s="11"/>
      <c r="DIW7" s="6"/>
      <c r="DIZ7" s="11"/>
      <c r="DJA7" s="11"/>
      <c r="DJB7" s="11"/>
      <c r="DJC7" s="11"/>
      <c r="DJD7" s="11"/>
      <c r="DJE7" s="11"/>
      <c r="DJF7" s="11"/>
      <c r="DJG7" s="11"/>
      <c r="DJH7" s="11"/>
      <c r="DJI7" s="11"/>
      <c r="DJJ7" s="11"/>
      <c r="DJK7" s="11"/>
      <c r="DJL7" s="11"/>
      <c r="DJM7" s="11"/>
      <c r="DJN7" s="11"/>
      <c r="DJO7" s="11"/>
      <c r="DJP7" s="11"/>
      <c r="DJQ7" s="11"/>
      <c r="DJR7" s="11"/>
      <c r="DJS7" s="11"/>
      <c r="DJT7" s="11"/>
      <c r="DJU7" s="11"/>
      <c r="DJV7" s="11"/>
      <c r="DJW7" s="11"/>
      <c r="DJX7" s="11"/>
      <c r="DJY7" s="11"/>
      <c r="DJZ7" s="11"/>
      <c r="DKA7" s="11"/>
      <c r="DKB7" s="11"/>
      <c r="DKC7" s="11"/>
      <c r="DKD7" s="11"/>
      <c r="DKE7" s="11"/>
      <c r="DKF7" s="11"/>
      <c r="DKG7" s="11"/>
      <c r="DKH7" s="11"/>
      <c r="DKI7" s="11"/>
      <c r="DKK7" s="6"/>
      <c r="DKN7" s="11"/>
      <c r="DKO7" s="11"/>
      <c r="DKP7" s="11"/>
      <c r="DKQ7" s="11"/>
      <c r="DKR7" s="11"/>
      <c r="DKS7" s="11"/>
      <c r="DKT7" s="11"/>
      <c r="DKU7" s="11"/>
      <c r="DKV7" s="11"/>
      <c r="DKW7" s="11"/>
      <c r="DKX7" s="11"/>
      <c r="DKY7" s="11"/>
      <c r="DKZ7" s="11"/>
      <c r="DLA7" s="11"/>
      <c r="DLB7" s="11"/>
      <c r="DLC7" s="11"/>
      <c r="DLD7" s="11"/>
      <c r="DLE7" s="11"/>
      <c r="DLF7" s="11"/>
      <c r="DLG7" s="11"/>
      <c r="DLH7" s="11"/>
      <c r="DLI7" s="11"/>
      <c r="DLJ7" s="11"/>
      <c r="DLK7" s="11"/>
      <c r="DLL7" s="11"/>
      <c r="DLM7" s="11"/>
      <c r="DLN7" s="11"/>
      <c r="DLO7" s="11"/>
      <c r="DLP7" s="11"/>
      <c r="DLQ7" s="11"/>
      <c r="DLR7" s="11"/>
      <c r="DLS7" s="11"/>
      <c r="DLT7" s="11"/>
      <c r="DLU7" s="11"/>
      <c r="DLV7" s="11"/>
      <c r="DLW7" s="11"/>
      <c r="DLY7" s="6"/>
      <c r="DMB7" s="11"/>
      <c r="DMC7" s="11"/>
      <c r="DMD7" s="11"/>
      <c r="DME7" s="11"/>
      <c r="DMF7" s="11"/>
      <c r="DMG7" s="11"/>
      <c r="DMH7" s="11"/>
      <c r="DMI7" s="11"/>
      <c r="DMJ7" s="11"/>
      <c r="DMK7" s="11"/>
      <c r="DML7" s="11"/>
      <c r="DMM7" s="11"/>
      <c r="DMN7" s="11"/>
      <c r="DMO7" s="11"/>
      <c r="DMP7" s="11"/>
      <c r="DMQ7" s="11"/>
      <c r="DMR7" s="11"/>
      <c r="DMS7" s="11"/>
      <c r="DMT7" s="11"/>
      <c r="DMU7" s="11"/>
      <c r="DMV7" s="11"/>
      <c r="DMW7" s="11"/>
      <c r="DMX7" s="11"/>
      <c r="DMY7" s="11"/>
      <c r="DMZ7" s="11"/>
      <c r="DNA7" s="11"/>
      <c r="DNB7" s="11"/>
      <c r="DNC7" s="11"/>
      <c r="DND7" s="11"/>
      <c r="DNE7" s="11"/>
      <c r="DNF7" s="11"/>
      <c r="DNG7" s="11"/>
      <c r="DNH7" s="11"/>
      <c r="DNI7" s="11"/>
      <c r="DNJ7" s="11"/>
      <c r="DNK7" s="11"/>
      <c r="DNM7" s="6"/>
      <c r="DNP7" s="11"/>
      <c r="DNQ7" s="11"/>
      <c r="DNR7" s="11"/>
      <c r="DNS7" s="11"/>
      <c r="DNT7" s="11"/>
      <c r="DNU7" s="11"/>
      <c r="DNV7" s="11"/>
      <c r="DNW7" s="11"/>
      <c r="DNX7" s="11"/>
      <c r="DNY7" s="11"/>
      <c r="DNZ7" s="11"/>
      <c r="DOA7" s="11"/>
      <c r="DOB7" s="11"/>
      <c r="DOC7" s="11"/>
      <c r="DOD7" s="11"/>
      <c r="DOE7" s="11"/>
      <c r="DOF7" s="11"/>
      <c r="DOG7" s="11"/>
      <c r="DOH7" s="11"/>
      <c r="DOI7" s="11"/>
      <c r="DOJ7" s="11"/>
      <c r="DOK7" s="11"/>
      <c r="DOL7" s="11"/>
      <c r="DOM7" s="11"/>
      <c r="DON7" s="11"/>
      <c r="DOO7" s="11"/>
      <c r="DOP7" s="11"/>
      <c r="DOQ7" s="11"/>
      <c r="DOR7" s="11"/>
      <c r="DOS7" s="11"/>
      <c r="DOT7" s="11"/>
      <c r="DOU7" s="11"/>
      <c r="DOV7" s="11"/>
      <c r="DOW7" s="11"/>
      <c r="DOX7" s="11"/>
      <c r="DOY7" s="11"/>
      <c r="DPA7" s="6"/>
      <c r="DPD7" s="11"/>
      <c r="DPE7" s="11"/>
      <c r="DPF7" s="11"/>
      <c r="DPG7" s="11"/>
      <c r="DPH7" s="11"/>
      <c r="DPI7" s="11"/>
      <c r="DPJ7" s="11"/>
      <c r="DPK7" s="11"/>
      <c r="DPL7" s="11"/>
      <c r="DPM7" s="11"/>
      <c r="DPN7" s="11"/>
      <c r="DPO7" s="11"/>
      <c r="DPP7" s="11"/>
      <c r="DPQ7" s="11"/>
      <c r="DPR7" s="11"/>
      <c r="DPS7" s="11"/>
      <c r="DPT7" s="11"/>
      <c r="DPU7" s="11"/>
      <c r="DPV7" s="11"/>
      <c r="DPW7" s="11"/>
      <c r="DPX7" s="11"/>
      <c r="DPY7" s="11"/>
      <c r="DPZ7" s="11"/>
      <c r="DQA7" s="11"/>
      <c r="DQB7" s="11"/>
      <c r="DQC7" s="11"/>
      <c r="DQD7" s="11"/>
      <c r="DQE7" s="11"/>
      <c r="DQF7" s="11"/>
      <c r="DQG7" s="11"/>
      <c r="DQH7" s="11"/>
      <c r="DQI7" s="11"/>
      <c r="DQJ7" s="11"/>
      <c r="DQK7" s="11"/>
      <c r="DQL7" s="11"/>
      <c r="DQM7" s="11"/>
      <c r="DQO7" s="6"/>
      <c r="DQR7" s="11"/>
      <c r="DQS7" s="11"/>
      <c r="DQT7" s="11"/>
      <c r="DQU7" s="11"/>
      <c r="DQV7" s="11"/>
      <c r="DQW7" s="11"/>
      <c r="DQX7" s="11"/>
      <c r="DQY7" s="11"/>
      <c r="DQZ7" s="11"/>
      <c r="DRA7" s="11"/>
      <c r="DRB7" s="11"/>
      <c r="DRC7" s="11"/>
      <c r="DRD7" s="11"/>
      <c r="DRE7" s="11"/>
      <c r="DRF7" s="11"/>
      <c r="DRG7" s="11"/>
      <c r="DRH7" s="11"/>
      <c r="DRI7" s="11"/>
      <c r="DRJ7" s="11"/>
      <c r="DRK7" s="11"/>
      <c r="DRL7" s="11"/>
      <c r="DRM7" s="11"/>
      <c r="DRN7" s="11"/>
      <c r="DRO7" s="11"/>
      <c r="DRP7" s="11"/>
      <c r="DRQ7" s="11"/>
      <c r="DRR7" s="11"/>
      <c r="DRS7" s="11"/>
      <c r="DRT7" s="11"/>
      <c r="DRU7" s="11"/>
      <c r="DRV7" s="11"/>
      <c r="DRW7" s="11"/>
      <c r="DRX7" s="11"/>
      <c r="DRY7" s="11"/>
      <c r="DRZ7" s="11"/>
      <c r="DSA7" s="11"/>
      <c r="DSC7" s="6"/>
      <c r="DSF7" s="11"/>
      <c r="DSG7" s="11"/>
      <c r="DSH7" s="11"/>
      <c r="DSI7" s="11"/>
      <c r="DSJ7" s="11"/>
      <c r="DSK7" s="11"/>
      <c r="DSL7" s="11"/>
      <c r="DSM7" s="11"/>
      <c r="DSN7" s="11"/>
      <c r="DSO7" s="11"/>
      <c r="DSP7" s="11"/>
      <c r="DSQ7" s="11"/>
      <c r="DSR7" s="11"/>
      <c r="DSS7" s="11"/>
      <c r="DST7" s="11"/>
      <c r="DSU7" s="11"/>
      <c r="DSV7" s="11"/>
      <c r="DSW7" s="11"/>
      <c r="DSX7" s="11"/>
      <c r="DSY7" s="11"/>
      <c r="DSZ7" s="11"/>
      <c r="DTA7" s="11"/>
      <c r="DTB7" s="11"/>
      <c r="DTC7" s="11"/>
      <c r="DTD7" s="11"/>
      <c r="DTE7" s="11"/>
      <c r="DTF7" s="11"/>
      <c r="DTG7" s="11"/>
      <c r="DTH7" s="11"/>
      <c r="DTI7" s="11"/>
      <c r="DTJ7" s="11"/>
      <c r="DTK7" s="11"/>
      <c r="DTL7" s="11"/>
      <c r="DTM7" s="11"/>
      <c r="DTN7" s="11"/>
      <c r="DTO7" s="11"/>
      <c r="DTQ7" s="6"/>
      <c r="DTT7" s="11"/>
      <c r="DTU7" s="11"/>
      <c r="DTV7" s="11"/>
      <c r="DTW7" s="11"/>
      <c r="DTX7" s="11"/>
      <c r="DTY7" s="11"/>
      <c r="DTZ7" s="11"/>
      <c r="DUA7" s="11"/>
      <c r="DUB7" s="11"/>
      <c r="DUC7" s="11"/>
      <c r="DUD7" s="11"/>
      <c r="DUE7" s="11"/>
      <c r="DUF7" s="11"/>
      <c r="DUG7" s="11"/>
      <c r="DUH7" s="11"/>
      <c r="DUI7" s="11"/>
      <c r="DUJ7" s="11"/>
      <c r="DUK7" s="11"/>
      <c r="DUL7" s="11"/>
      <c r="DUM7" s="11"/>
      <c r="DUN7" s="11"/>
      <c r="DUO7" s="11"/>
      <c r="DUP7" s="11"/>
      <c r="DUQ7" s="11"/>
      <c r="DUR7" s="11"/>
      <c r="DUS7" s="11"/>
      <c r="DUT7" s="11"/>
      <c r="DUU7" s="11"/>
      <c r="DUV7" s="11"/>
      <c r="DUW7" s="11"/>
      <c r="DUX7" s="11"/>
      <c r="DUY7" s="11"/>
      <c r="DUZ7" s="11"/>
      <c r="DVA7" s="11"/>
      <c r="DVB7" s="11"/>
      <c r="DVC7" s="11"/>
      <c r="DVE7" s="6"/>
      <c r="DVH7" s="11"/>
      <c r="DVI7" s="11"/>
      <c r="DVJ7" s="11"/>
      <c r="DVK7" s="11"/>
      <c r="DVL7" s="11"/>
      <c r="DVM7" s="11"/>
      <c r="DVN7" s="11"/>
      <c r="DVO7" s="11"/>
      <c r="DVP7" s="11"/>
      <c r="DVQ7" s="11"/>
      <c r="DVR7" s="11"/>
      <c r="DVS7" s="11"/>
      <c r="DVT7" s="11"/>
      <c r="DVU7" s="11"/>
      <c r="DVV7" s="11"/>
      <c r="DVW7" s="11"/>
      <c r="DVX7" s="11"/>
      <c r="DVY7" s="11"/>
      <c r="DVZ7" s="11"/>
      <c r="DWA7" s="11"/>
      <c r="DWB7" s="11"/>
      <c r="DWC7" s="11"/>
      <c r="DWD7" s="11"/>
      <c r="DWE7" s="11"/>
      <c r="DWF7" s="11"/>
      <c r="DWG7" s="11"/>
      <c r="DWH7" s="11"/>
      <c r="DWI7" s="11"/>
      <c r="DWJ7" s="11"/>
      <c r="DWK7" s="11"/>
      <c r="DWL7" s="11"/>
      <c r="DWM7" s="11"/>
      <c r="DWN7" s="11"/>
      <c r="DWO7" s="11"/>
      <c r="DWP7" s="11"/>
      <c r="DWQ7" s="11"/>
      <c r="DWS7" s="6"/>
      <c r="DWV7" s="11"/>
      <c r="DWW7" s="11"/>
      <c r="DWX7" s="11"/>
      <c r="DWY7" s="11"/>
      <c r="DWZ7" s="11"/>
      <c r="DXA7" s="11"/>
      <c r="DXB7" s="11"/>
      <c r="DXC7" s="11"/>
      <c r="DXD7" s="11"/>
      <c r="DXE7" s="11"/>
      <c r="DXF7" s="11"/>
      <c r="DXG7" s="11"/>
      <c r="DXH7" s="11"/>
      <c r="DXI7" s="11"/>
      <c r="DXJ7" s="11"/>
      <c r="DXK7" s="11"/>
      <c r="DXL7" s="11"/>
      <c r="DXM7" s="11"/>
      <c r="DXN7" s="11"/>
      <c r="DXO7" s="11"/>
      <c r="DXP7" s="11"/>
      <c r="DXQ7" s="11"/>
      <c r="DXR7" s="11"/>
      <c r="DXS7" s="11"/>
      <c r="DXT7" s="11"/>
      <c r="DXU7" s="11"/>
      <c r="DXV7" s="11"/>
      <c r="DXW7" s="11"/>
      <c r="DXX7" s="11"/>
      <c r="DXY7" s="11"/>
      <c r="DXZ7" s="11"/>
      <c r="DYA7" s="11"/>
      <c r="DYB7" s="11"/>
      <c r="DYC7" s="11"/>
      <c r="DYD7" s="11"/>
      <c r="DYE7" s="11"/>
      <c r="DYG7" s="6"/>
      <c r="DYJ7" s="11"/>
      <c r="DYK7" s="11"/>
      <c r="DYL7" s="11"/>
      <c r="DYM7" s="11"/>
      <c r="DYN7" s="11"/>
      <c r="DYO7" s="11"/>
      <c r="DYP7" s="11"/>
      <c r="DYQ7" s="11"/>
      <c r="DYR7" s="11"/>
      <c r="DYS7" s="11"/>
      <c r="DYT7" s="11"/>
      <c r="DYU7" s="11"/>
      <c r="DYV7" s="11"/>
      <c r="DYW7" s="11"/>
      <c r="DYX7" s="11"/>
      <c r="DYY7" s="11"/>
      <c r="DYZ7" s="11"/>
      <c r="DZA7" s="11"/>
      <c r="DZB7" s="11"/>
      <c r="DZC7" s="11"/>
      <c r="DZD7" s="11"/>
      <c r="DZE7" s="11"/>
      <c r="DZF7" s="11"/>
      <c r="DZG7" s="11"/>
      <c r="DZH7" s="11"/>
      <c r="DZI7" s="11"/>
      <c r="DZJ7" s="11"/>
      <c r="DZK7" s="11"/>
      <c r="DZL7" s="11"/>
      <c r="DZM7" s="11"/>
      <c r="DZN7" s="11"/>
      <c r="DZO7" s="11"/>
      <c r="DZP7" s="11"/>
      <c r="DZQ7" s="11"/>
      <c r="DZR7" s="11"/>
      <c r="DZS7" s="11"/>
      <c r="DZU7" s="6"/>
      <c r="DZX7" s="11"/>
      <c r="DZY7" s="11"/>
      <c r="DZZ7" s="11"/>
      <c r="EAA7" s="11"/>
      <c r="EAB7" s="11"/>
      <c r="EAC7" s="11"/>
      <c r="EAD7" s="11"/>
      <c r="EAE7" s="11"/>
      <c r="EAF7" s="11"/>
      <c r="EAG7" s="11"/>
      <c r="EAH7" s="11"/>
      <c r="EAI7" s="11"/>
      <c r="EAJ7" s="11"/>
      <c r="EAK7" s="11"/>
      <c r="EAL7" s="11"/>
      <c r="EAM7" s="11"/>
      <c r="EAN7" s="11"/>
      <c r="EAO7" s="11"/>
      <c r="EAP7" s="11"/>
      <c r="EAQ7" s="11"/>
      <c r="EAR7" s="11"/>
      <c r="EAS7" s="11"/>
      <c r="EAT7" s="11"/>
      <c r="EAU7" s="11"/>
      <c r="EAV7" s="11"/>
      <c r="EAW7" s="11"/>
      <c r="EAX7" s="11"/>
      <c r="EAY7" s="11"/>
      <c r="EAZ7" s="11"/>
      <c r="EBA7" s="11"/>
      <c r="EBB7" s="11"/>
      <c r="EBC7" s="11"/>
      <c r="EBD7" s="11"/>
      <c r="EBE7" s="11"/>
      <c r="EBF7" s="11"/>
      <c r="EBG7" s="11"/>
      <c r="EBI7" s="6"/>
      <c r="EBL7" s="11"/>
      <c r="EBM7" s="11"/>
      <c r="EBN7" s="11"/>
      <c r="EBO7" s="11"/>
      <c r="EBP7" s="11"/>
      <c r="EBQ7" s="11"/>
      <c r="EBR7" s="11"/>
      <c r="EBS7" s="11"/>
      <c r="EBT7" s="11"/>
      <c r="EBU7" s="11"/>
      <c r="EBV7" s="11"/>
      <c r="EBW7" s="11"/>
      <c r="EBX7" s="11"/>
      <c r="EBY7" s="11"/>
      <c r="EBZ7" s="11"/>
      <c r="ECA7" s="11"/>
      <c r="ECB7" s="11"/>
      <c r="ECC7" s="11"/>
      <c r="ECD7" s="11"/>
      <c r="ECE7" s="11"/>
      <c r="ECF7" s="11"/>
      <c r="ECG7" s="11"/>
      <c r="ECH7" s="11"/>
      <c r="ECI7" s="11"/>
      <c r="ECJ7" s="11"/>
      <c r="ECK7" s="11"/>
      <c r="ECL7" s="11"/>
      <c r="ECM7" s="11"/>
      <c r="ECN7" s="11"/>
      <c r="ECO7" s="11"/>
      <c r="ECP7" s="11"/>
      <c r="ECQ7" s="11"/>
      <c r="ECR7" s="11"/>
      <c r="ECS7" s="11"/>
      <c r="ECT7" s="11"/>
      <c r="ECU7" s="11"/>
      <c r="ECW7" s="6"/>
      <c r="ECZ7" s="11"/>
      <c r="EDA7" s="11"/>
      <c r="EDB7" s="11"/>
      <c r="EDC7" s="11"/>
      <c r="EDD7" s="11"/>
      <c r="EDE7" s="11"/>
      <c r="EDF7" s="11"/>
      <c r="EDG7" s="11"/>
      <c r="EDH7" s="11"/>
      <c r="EDI7" s="11"/>
      <c r="EDJ7" s="11"/>
      <c r="EDK7" s="11"/>
      <c r="EDL7" s="11"/>
      <c r="EDM7" s="11"/>
      <c r="EDN7" s="11"/>
      <c r="EDO7" s="11"/>
      <c r="EDP7" s="11"/>
      <c r="EDQ7" s="11"/>
      <c r="EDR7" s="11"/>
      <c r="EDS7" s="11"/>
      <c r="EDT7" s="11"/>
      <c r="EDU7" s="11"/>
      <c r="EDV7" s="11"/>
      <c r="EDW7" s="11"/>
      <c r="EDX7" s="11"/>
      <c r="EDY7" s="11"/>
      <c r="EDZ7" s="11"/>
      <c r="EEA7" s="11"/>
      <c r="EEB7" s="11"/>
      <c r="EEC7" s="11"/>
      <c r="EED7" s="11"/>
      <c r="EEE7" s="11"/>
      <c r="EEF7" s="11"/>
      <c r="EEG7" s="11"/>
      <c r="EEH7" s="11"/>
      <c r="EEI7" s="11"/>
      <c r="EEK7" s="6"/>
      <c r="EEN7" s="11"/>
      <c r="EEO7" s="11"/>
      <c r="EEP7" s="11"/>
      <c r="EEQ7" s="11"/>
      <c r="EER7" s="11"/>
      <c r="EES7" s="11"/>
      <c r="EET7" s="11"/>
      <c r="EEU7" s="11"/>
      <c r="EEV7" s="11"/>
      <c r="EEW7" s="11"/>
      <c r="EEX7" s="11"/>
      <c r="EEY7" s="11"/>
      <c r="EEZ7" s="11"/>
      <c r="EFA7" s="11"/>
      <c r="EFB7" s="11"/>
      <c r="EFC7" s="11"/>
      <c r="EFD7" s="11"/>
      <c r="EFE7" s="11"/>
      <c r="EFF7" s="11"/>
      <c r="EFG7" s="11"/>
      <c r="EFH7" s="11"/>
      <c r="EFI7" s="11"/>
      <c r="EFJ7" s="11"/>
      <c r="EFK7" s="11"/>
      <c r="EFL7" s="11"/>
      <c r="EFM7" s="11"/>
      <c r="EFN7" s="11"/>
      <c r="EFO7" s="11"/>
      <c r="EFP7" s="11"/>
      <c r="EFQ7" s="11"/>
      <c r="EFR7" s="11"/>
      <c r="EFS7" s="11"/>
      <c r="EFT7" s="11"/>
      <c r="EFU7" s="11"/>
      <c r="EFV7" s="11"/>
      <c r="EFW7" s="11"/>
      <c r="EFY7" s="6"/>
      <c r="EGB7" s="11"/>
      <c r="EGC7" s="11"/>
      <c r="EGD7" s="11"/>
      <c r="EGE7" s="11"/>
      <c r="EGF7" s="11"/>
      <c r="EGG7" s="11"/>
      <c r="EGH7" s="11"/>
      <c r="EGI7" s="11"/>
      <c r="EGJ7" s="11"/>
      <c r="EGK7" s="11"/>
      <c r="EGL7" s="11"/>
      <c r="EGM7" s="11"/>
      <c r="EGN7" s="11"/>
      <c r="EGO7" s="11"/>
      <c r="EGP7" s="11"/>
      <c r="EGQ7" s="11"/>
      <c r="EGR7" s="11"/>
      <c r="EGS7" s="11"/>
      <c r="EGT7" s="11"/>
      <c r="EGU7" s="11"/>
      <c r="EGV7" s="11"/>
      <c r="EGW7" s="11"/>
      <c r="EGX7" s="11"/>
      <c r="EGY7" s="11"/>
      <c r="EGZ7" s="11"/>
      <c r="EHA7" s="11"/>
      <c r="EHB7" s="11"/>
      <c r="EHC7" s="11"/>
      <c r="EHD7" s="11"/>
      <c r="EHE7" s="11"/>
      <c r="EHF7" s="11"/>
      <c r="EHG7" s="11"/>
      <c r="EHH7" s="11"/>
      <c r="EHI7" s="11"/>
      <c r="EHJ7" s="11"/>
      <c r="EHK7" s="11"/>
      <c r="EHM7" s="6"/>
      <c r="EHP7" s="11"/>
      <c r="EHQ7" s="11"/>
      <c r="EHR7" s="11"/>
      <c r="EHS7" s="11"/>
      <c r="EHT7" s="11"/>
      <c r="EHU7" s="11"/>
      <c r="EHV7" s="11"/>
      <c r="EHW7" s="11"/>
      <c r="EHX7" s="11"/>
      <c r="EHY7" s="11"/>
      <c r="EHZ7" s="11"/>
      <c r="EIA7" s="11"/>
      <c r="EIB7" s="11"/>
      <c r="EIC7" s="11"/>
      <c r="EID7" s="11"/>
      <c r="EIE7" s="11"/>
      <c r="EIF7" s="11"/>
      <c r="EIG7" s="11"/>
      <c r="EIH7" s="11"/>
      <c r="EII7" s="11"/>
      <c r="EIJ7" s="11"/>
      <c r="EIK7" s="11"/>
      <c r="EIL7" s="11"/>
      <c r="EIM7" s="11"/>
      <c r="EIN7" s="11"/>
      <c r="EIO7" s="11"/>
      <c r="EIP7" s="11"/>
      <c r="EIQ7" s="11"/>
      <c r="EIR7" s="11"/>
      <c r="EIS7" s="11"/>
      <c r="EIT7" s="11"/>
      <c r="EIU7" s="11"/>
      <c r="EIV7" s="11"/>
      <c r="EIW7" s="11"/>
      <c r="EIX7" s="11"/>
      <c r="EIY7" s="11"/>
      <c r="EJA7" s="6"/>
      <c r="EJD7" s="11"/>
      <c r="EJE7" s="11"/>
      <c r="EJF7" s="11"/>
      <c r="EJG7" s="11"/>
      <c r="EJH7" s="11"/>
      <c r="EJI7" s="11"/>
      <c r="EJJ7" s="11"/>
      <c r="EJK7" s="11"/>
      <c r="EJL7" s="11"/>
      <c r="EJM7" s="11"/>
      <c r="EJN7" s="11"/>
      <c r="EJO7" s="11"/>
      <c r="EJP7" s="11"/>
      <c r="EJQ7" s="11"/>
      <c r="EJR7" s="11"/>
      <c r="EJS7" s="11"/>
      <c r="EJT7" s="11"/>
      <c r="EJU7" s="11"/>
      <c r="EJV7" s="11"/>
      <c r="EJW7" s="11"/>
      <c r="EJX7" s="11"/>
      <c r="EJY7" s="11"/>
      <c r="EJZ7" s="11"/>
      <c r="EKA7" s="11"/>
      <c r="EKB7" s="11"/>
      <c r="EKC7" s="11"/>
      <c r="EKD7" s="11"/>
      <c r="EKE7" s="11"/>
      <c r="EKF7" s="11"/>
      <c r="EKG7" s="11"/>
      <c r="EKH7" s="11"/>
      <c r="EKI7" s="11"/>
      <c r="EKJ7" s="11"/>
      <c r="EKK7" s="11"/>
      <c r="EKL7" s="11"/>
      <c r="EKM7" s="11"/>
      <c r="EKO7" s="6"/>
      <c r="EKR7" s="11"/>
      <c r="EKS7" s="11"/>
      <c r="EKT7" s="11"/>
      <c r="EKU7" s="11"/>
      <c r="EKV7" s="11"/>
      <c r="EKW7" s="11"/>
      <c r="EKX7" s="11"/>
      <c r="EKY7" s="11"/>
      <c r="EKZ7" s="11"/>
      <c r="ELA7" s="11"/>
      <c r="ELB7" s="11"/>
      <c r="ELC7" s="11"/>
      <c r="ELD7" s="11"/>
      <c r="ELE7" s="11"/>
      <c r="ELF7" s="11"/>
      <c r="ELG7" s="11"/>
      <c r="ELH7" s="11"/>
      <c r="ELI7" s="11"/>
      <c r="ELJ7" s="11"/>
      <c r="ELK7" s="11"/>
      <c r="ELL7" s="11"/>
      <c r="ELM7" s="11"/>
      <c r="ELN7" s="11"/>
      <c r="ELO7" s="11"/>
      <c r="ELP7" s="11"/>
      <c r="ELQ7" s="11"/>
      <c r="ELR7" s="11"/>
      <c r="ELS7" s="11"/>
      <c r="ELT7" s="11"/>
      <c r="ELU7" s="11"/>
      <c r="ELV7" s="11"/>
      <c r="ELW7" s="11"/>
      <c r="ELX7" s="11"/>
      <c r="ELY7" s="11"/>
      <c r="ELZ7" s="11"/>
      <c r="EMA7" s="11"/>
      <c r="EMC7" s="6"/>
      <c r="EMF7" s="11"/>
      <c r="EMG7" s="11"/>
      <c r="EMH7" s="11"/>
      <c r="EMI7" s="11"/>
      <c r="EMJ7" s="11"/>
      <c r="EMK7" s="11"/>
      <c r="EML7" s="11"/>
      <c r="EMM7" s="11"/>
      <c r="EMN7" s="11"/>
      <c r="EMO7" s="11"/>
      <c r="EMP7" s="11"/>
      <c r="EMQ7" s="11"/>
      <c r="EMR7" s="11"/>
      <c r="EMS7" s="11"/>
      <c r="EMT7" s="11"/>
      <c r="EMU7" s="11"/>
      <c r="EMV7" s="11"/>
      <c r="EMW7" s="11"/>
      <c r="EMX7" s="11"/>
      <c r="EMY7" s="11"/>
      <c r="EMZ7" s="11"/>
      <c r="ENA7" s="11"/>
      <c r="ENB7" s="11"/>
      <c r="ENC7" s="11"/>
      <c r="END7" s="11"/>
      <c r="ENE7" s="11"/>
      <c r="ENF7" s="11"/>
      <c r="ENG7" s="11"/>
      <c r="ENH7" s="11"/>
      <c r="ENI7" s="11"/>
      <c r="ENJ7" s="11"/>
      <c r="ENK7" s="11"/>
      <c r="ENL7" s="11"/>
      <c r="ENM7" s="11"/>
      <c r="ENN7" s="11"/>
      <c r="ENO7" s="11"/>
      <c r="ENQ7" s="6"/>
      <c r="ENT7" s="11"/>
      <c r="ENU7" s="11"/>
      <c r="ENV7" s="11"/>
      <c r="ENW7" s="11"/>
      <c r="ENX7" s="11"/>
      <c r="ENY7" s="11"/>
      <c r="ENZ7" s="11"/>
      <c r="EOA7" s="11"/>
      <c r="EOB7" s="11"/>
      <c r="EOC7" s="11"/>
      <c r="EOD7" s="11"/>
      <c r="EOE7" s="11"/>
      <c r="EOF7" s="11"/>
      <c r="EOG7" s="11"/>
      <c r="EOH7" s="11"/>
      <c r="EOI7" s="11"/>
      <c r="EOJ7" s="11"/>
      <c r="EOK7" s="11"/>
      <c r="EOL7" s="11"/>
      <c r="EOM7" s="11"/>
      <c r="EON7" s="11"/>
      <c r="EOO7" s="11"/>
      <c r="EOP7" s="11"/>
      <c r="EOQ7" s="11"/>
      <c r="EOR7" s="11"/>
      <c r="EOS7" s="11"/>
      <c r="EOT7" s="11"/>
      <c r="EOU7" s="11"/>
      <c r="EOV7" s="11"/>
      <c r="EOW7" s="11"/>
      <c r="EOX7" s="11"/>
      <c r="EOY7" s="11"/>
      <c r="EOZ7" s="11"/>
      <c r="EPA7" s="11"/>
      <c r="EPB7" s="11"/>
      <c r="EPC7" s="11"/>
      <c r="EPE7" s="6"/>
      <c r="EPH7" s="11"/>
      <c r="EPI7" s="11"/>
      <c r="EPJ7" s="11"/>
      <c r="EPK7" s="11"/>
      <c r="EPL7" s="11"/>
      <c r="EPM7" s="11"/>
      <c r="EPN7" s="11"/>
      <c r="EPO7" s="11"/>
      <c r="EPP7" s="11"/>
      <c r="EPQ7" s="11"/>
      <c r="EPR7" s="11"/>
      <c r="EPS7" s="11"/>
      <c r="EPT7" s="11"/>
      <c r="EPU7" s="11"/>
      <c r="EPV7" s="11"/>
      <c r="EPW7" s="11"/>
      <c r="EPX7" s="11"/>
      <c r="EPY7" s="11"/>
      <c r="EPZ7" s="11"/>
      <c r="EQA7" s="11"/>
      <c r="EQB7" s="11"/>
      <c r="EQC7" s="11"/>
      <c r="EQD7" s="11"/>
      <c r="EQE7" s="11"/>
      <c r="EQF7" s="11"/>
      <c r="EQG7" s="11"/>
      <c r="EQH7" s="11"/>
      <c r="EQI7" s="11"/>
      <c r="EQJ7" s="11"/>
      <c r="EQK7" s="11"/>
      <c r="EQL7" s="11"/>
      <c r="EQM7" s="11"/>
      <c r="EQN7" s="11"/>
      <c r="EQO7" s="11"/>
      <c r="EQP7" s="11"/>
      <c r="EQQ7" s="11"/>
      <c r="EQS7" s="6"/>
      <c r="EQV7" s="11"/>
      <c r="EQW7" s="11"/>
      <c r="EQX7" s="11"/>
      <c r="EQY7" s="11"/>
      <c r="EQZ7" s="11"/>
      <c r="ERA7" s="11"/>
      <c r="ERB7" s="11"/>
      <c r="ERC7" s="11"/>
      <c r="ERD7" s="11"/>
      <c r="ERE7" s="11"/>
      <c r="ERF7" s="11"/>
      <c r="ERG7" s="11"/>
      <c r="ERH7" s="11"/>
      <c r="ERI7" s="11"/>
      <c r="ERJ7" s="11"/>
      <c r="ERK7" s="11"/>
      <c r="ERL7" s="11"/>
      <c r="ERM7" s="11"/>
      <c r="ERN7" s="11"/>
      <c r="ERO7" s="11"/>
      <c r="ERP7" s="11"/>
      <c r="ERQ7" s="11"/>
      <c r="ERR7" s="11"/>
      <c r="ERS7" s="11"/>
      <c r="ERT7" s="11"/>
      <c r="ERU7" s="11"/>
      <c r="ERV7" s="11"/>
      <c r="ERW7" s="11"/>
      <c r="ERX7" s="11"/>
      <c r="ERY7" s="11"/>
      <c r="ERZ7" s="11"/>
      <c r="ESA7" s="11"/>
      <c r="ESB7" s="11"/>
      <c r="ESC7" s="11"/>
      <c r="ESD7" s="11"/>
      <c r="ESE7" s="11"/>
      <c r="ESG7" s="6"/>
      <c r="ESJ7" s="11"/>
      <c r="ESK7" s="11"/>
      <c r="ESL7" s="11"/>
      <c r="ESM7" s="11"/>
      <c r="ESN7" s="11"/>
      <c r="ESO7" s="11"/>
      <c r="ESP7" s="11"/>
      <c r="ESQ7" s="11"/>
      <c r="ESR7" s="11"/>
      <c r="ESS7" s="11"/>
      <c r="EST7" s="11"/>
      <c r="ESU7" s="11"/>
      <c r="ESV7" s="11"/>
      <c r="ESW7" s="11"/>
      <c r="ESX7" s="11"/>
      <c r="ESY7" s="11"/>
      <c r="ESZ7" s="11"/>
      <c r="ETA7" s="11"/>
      <c r="ETB7" s="11"/>
      <c r="ETC7" s="11"/>
      <c r="ETD7" s="11"/>
      <c r="ETE7" s="11"/>
      <c r="ETF7" s="11"/>
      <c r="ETG7" s="11"/>
      <c r="ETH7" s="11"/>
      <c r="ETI7" s="11"/>
      <c r="ETJ7" s="11"/>
      <c r="ETK7" s="11"/>
      <c r="ETL7" s="11"/>
      <c r="ETM7" s="11"/>
      <c r="ETN7" s="11"/>
      <c r="ETO7" s="11"/>
      <c r="ETP7" s="11"/>
      <c r="ETQ7" s="11"/>
      <c r="ETR7" s="11"/>
      <c r="ETS7" s="11"/>
      <c r="ETU7" s="6"/>
      <c r="ETX7" s="11"/>
      <c r="ETY7" s="11"/>
      <c r="ETZ7" s="11"/>
      <c r="EUA7" s="11"/>
      <c r="EUB7" s="11"/>
      <c r="EUC7" s="11"/>
      <c r="EUD7" s="11"/>
      <c r="EUE7" s="11"/>
      <c r="EUF7" s="11"/>
      <c r="EUG7" s="11"/>
      <c r="EUH7" s="11"/>
      <c r="EUI7" s="11"/>
      <c r="EUJ7" s="11"/>
      <c r="EUK7" s="11"/>
      <c r="EUL7" s="11"/>
      <c r="EUM7" s="11"/>
      <c r="EUN7" s="11"/>
      <c r="EUO7" s="11"/>
      <c r="EUP7" s="11"/>
      <c r="EUQ7" s="11"/>
      <c r="EUR7" s="11"/>
      <c r="EUS7" s="11"/>
      <c r="EUT7" s="11"/>
      <c r="EUU7" s="11"/>
      <c r="EUV7" s="11"/>
      <c r="EUW7" s="11"/>
      <c r="EUX7" s="11"/>
      <c r="EUY7" s="11"/>
      <c r="EUZ7" s="11"/>
      <c r="EVA7" s="11"/>
      <c r="EVB7" s="11"/>
      <c r="EVC7" s="11"/>
      <c r="EVD7" s="11"/>
      <c r="EVE7" s="11"/>
      <c r="EVF7" s="11"/>
      <c r="EVG7" s="11"/>
      <c r="EVI7" s="6"/>
      <c r="EVL7" s="11"/>
      <c r="EVM7" s="11"/>
      <c r="EVN7" s="11"/>
      <c r="EVO7" s="11"/>
      <c r="EVP7" s="11"/>
      <c r="EVQ7" s="11"/>
      <c r="EVR7" s="11"/>
      <c r="EVS7" s="11"/>
      <c r="EVT7" s="11"/>
      <c r="EVU7" s="11"/>
      <c r="EVV7" s="11"/>
      <c r="EVW7" s="11"/>
      <c r="EVX7" s="11"/>
      <c r="EVY7" s="11"/>
      <c r="EVZ7" s="11"/>
      <c r="EWA7" s="11"/>
      <c r="EWB7" s="11"/>
      <c r="EWC7" s="11"/>
      <c r="EWD7" s="11"/>
      <c r="EWE7" s="11"/>
      <c r="EWF7" s="11"/>
      <c r="EWG7" s="11"/>
      <c r="EWH7" s="11"/>
      <c r="EWI7" s="11"/>
      <c r="EWJ7" s="11"/>
      <c r="EWK7" s="11"/>
      <c r="EWL7" s="11"/>
      <c r="EWM7" s="11"/>
      <c r="EWN7" s="11"/>
      <c r="EWO7" s="11"/>
      <c r="EWP7" s="11"/>
      <c r="EWQ7" s="11"/>
      <c r="EWR7" s="11"/>
      <c r="EWS7" s="11"/>
      <c r="EWT7" s="11"/>
      <c r="EWU7" s="11"/>
      <c r="EWW7" s="6"/>
      <c r="EWZ7" s="11"/>
      <c r="EXA7" s="11"/>
      <c r="EXB7" s="11"/>
      <c r="EXC7" s="11"/>
      <c r="EXD7" s="11"/>
      <c r="EXE7" s="11"/>
      <c r="EXF7" s="11"/>
      <c r="EXG7" s="11"/>
      <c r="EXH7" s="11"/>
      <c r="EXI7" s="11"/>
      <c r="EXJ7" s="11"/>
      <c r="EXK7" s="11"/>
      <c r="EXL7" s="11"/>
      <c r="EXM7" s="11"/>
      <c r="EXN7" s="11"/>
      <c r="EXO7" s="11"/>
      <c r="EXP7" s="11"/>
      <c r="EXQ7" s="11"/>
      <c r="EXR7" s="11"/>
      <c r="EXS7" s="11"/>
      <c r="EXT7" s="11"/>
      <c r="EXU7" s="11"/>
      <c r="EXV7" s="11"/>
      <c r="EXW7" s="11"/>
      <c r="EXX7" s="11"/>
      <c r="EXY7" s="11"/>
      <c r="EXZ7" s="11"/>
      <c r="EYA7" s="11"/>
      <c r="EYB7" s="11"/>
      <c r="EYC7" s="11"/>
      <c r="EYD7" s="11"/>
      <c r="EYE7" s="11"/>
      <c r="EYF7" s="11"/>
      <c r="EYG7" s="11"/>
      <c r="EYH7" s="11"/>
      <c r="EYI7" s="11"/>
      <c r="EYK7" s="6"/>
      <c r="EYN7" s="11"/>
      <c r="EYO7" s="11"/>
      <c r="EYP7" s="11"/>
      <c r="EYQ7" s="11"/>
      <c r="EYR7" s="11"/>
      <c r="EYS7" s="11"/>
      <c r="EYT7" s="11"/>
      <c r="EYU7" s="11"/>
      <c r="EYV7" s="11"/>
      <c r="EYW7" s="11"/>
      <c r="EYX7" s="11"/>
      <c r="EYY7" s="11"/>
      <c r="EYZ7" s="11"/>
      <c r="EZA7" s="11"/>
      <c r="EZB7" s="11"/>
      <c r="EZC7" s="11"/>
      <c r="EZD7" s="11"/>
      <c r="EZE7" s="11"/>
      <c r="EZF7" s="11"/>
      <c r="EZG7" s="11"/>
      <c r="EZH7" s="11"/>
      <c r="EZI7" s="11"/>
      <c r="EZJ7" s="11"/>
      <c r="EZK7" s="11"/>
      <c r="EZL7" s="11"/>
      <c r="EZM7" s="11"/>
      <c r="EZN7" s="11"/>
      <c r="EZO7" s="11"/>
      <c r="EZP7" s="11"/>
      <c r="EZQ7" s="11"/>
      <c r="EZR7" s="11"/>
      <c r="EZS7" s="11"/>
      <c r="EZT7" s="11"/>
      <c r="EZU7" s="11"/>
      <c r="EZV7" s="11"/>
      <c r="EZW7" s="11"/>
      <c r="EZY7" s="6"/>
      <c r="FAB7" s="11"/>
      <c r="FAC7" s="11"/>
      <c r="FAD7" s="11"/>
      <c r="FAE7" s="11"/>
      <c r="FAF7" s="11"/>
      <c r="FAG7" s="11"/>
      <c r="FAH7" s="11"/>
      <c r="FAI7" s="11"/>
      <c r="FAJ7" s="11"/>
      <c r="FAK7" s="11"/>
      <c r="FAL7" s="11"/>
      <c r="FAM7" s="11"/>
      <c r="FAN7" s="11"/>
      <c r="FAO7" s="11"/>
      <c r="FAP7" s="11"/>
      <c r="FAQ7" s="11"/>
      <c r="FAR7" s="11"/>
      <c r="FAS7" s="11"/>
      <c r="FAT7" s="11"/>
      <c r="FAU7" s="11"/>
      <c r="FAV7" s="11"/>
      <c r="FAW7" s="11"/>
      <c r="FAX7" s="11"/>
      <c r="FAY7" s="11"/>
      <c r="FAZ7" s="11"/>
      <c r="FBA7" s="11"/>
      <c r="FBB7" s="11"/>
      <c r="FBC7" s="11"/>
      <c r="FBD7" s="11"/>
      <c r="FBE7" s="11"/>
      <c r="FBF7" s="11"/>
      <c r="FBG7" s="11"/>
      <c r="FBH7" s="11"/>
      <c r="FBI7" s="11"/>
      <c r="FBJ7" s="11"/>
      <c r="FBK7" s="11"/>
      <c r="FBM7" s="6"/>
      <c r="FBP7" s="11"/>
      <c r="FBQ7" s="11"/>
      <c r="FBR7" s="11"/>
      <c r="FBS7" s="11"/>
      <c r="FBT7" s="11"/>
      <c r="FBU7" s="11"/>
      <c r="FBV7" s="11"/>
      <c r="FBW7" s="11"/>
      <c r="FBX7" s="11"/>
      <c r="FBY7" s="11"/>
      <c r="FBZ7" s="11"/>
      <c r="FCA7" s="11"/>
      <c r="FCB7" s="11"/>
      <c r="FCC7" s="11"/>
      <c r="FCD7" s="11"/>
      <c r="FCE7" s="11"/>
      <c r="FCF7" s="11"/>
      <c r="FCG7" s="11"/>
      <c r="FCH7" s="11"/>
      <c r="FCI7" s="11"/>
      <c r="FCJ7" s="11"/>
      <c r="FCK7" s="11"/>
      <c r="FCL7" s="11"/>
      <c r="FCM7" s="11"/>
      <c r="FCN7" s="11"/>
      <c r="FCO7" s="11"/>
      <c r="FCP7" s="11"/>
      <c r="FCQ7" s="11"/>
      <c r="FCR7" s="11"/>
      <c r="FCS7" s="11"/>
      <c r="FCT7" s="11"/>
      <c r="FCU7" s="11"/>
      <c r="FCV7" s="11"/>
      <c r="FCW7" s="11"/>
      <c r="FCX7" s="11"/>
      <c r="FCY7" s="11"/>
      <c r="FDA7" s="6"/>
      <c r="FDD7" s="11"/>
      <c r="FDE7" s="11"/>
      <c r="FDF7" s="11"/>
      <c r="FDG7" s="11"/>
      <c r="FDH7" s="11"/>
      <c r="FDI7" s="11"/>
      <c r="FDJ7" s="11"/>
      <c r="FDK7" s="11"/>
      <c r="FDL7" s="11"/>
      <c r="FDM7" s="11"/>
      <c r="FDN7" s="11"/>
      <c r="FDO7" s="11"/>
      <c r="FDP7" s="11"/>
      <c r="FDQ7" s="11"/>
      <c r="FDR7" s="11"/>
      <c r="FDS7" s="11"/>
      <c r="FDT7" s="11"/>
      <c r="FDU7" s="11"/>
      <c r="FDV7" s="11"/>
      <c r="FDW7" s="11"/>
      <c r="FDX7" s="11"/>
      <c r="FDY7" s="11"/>
      <c r="FDZ7" s="11"/>
      <c r="FEA7" s="11"/>
      <c r="FEB7" s="11"/>
      <c r="FEC7" s="11"/>
      <c r="FED7" s="11"/>
      <c r="FEE7" s="11"/>
      <c r="FEF7" s="11"/>
      <c r="FEG7" s="11"/>
      <c r="FEH7" s="11"/>
      <c r="FEI7" s="11"/>
      <c r="FEJ7" s="11"/>
      <c r="FEK7" s="11"/>
      <c r="FEL7" s="11"/>
      <c r="FEM7" s="11"/>
      <c r="FEO7" s="6"/>
      <c r="FER7" s="11"/>
      <c r="FES7" s="11"/>
      <c r="FET7" s="11"/>
      <c r="FEU7" s="11"/>
      <c r="FEV7" s="11"/>
      <c r="FEW7" s="11"/>
      <c r="FEX7" s="11"/>
      <c r="FEY7" s="11"/>
      <c r="FEZ7" s="11"/>
      <c r="FFA7" s="11"/>
      <c r="FFB7" s="11"/>
      <c r="FFC7" s="11"/>
      <c r="FFD7" s="11"/>
      <c r="FFE7" s="11"/>
      <c r="FFF7" s="11"/>
      <c r="FFG7" s="11"/>
      <c r="FFH7" s="11"/>
      <c r="FFI7" s="11"/>
      <c r="FFJ7" s="11"/>
      <c r="FFK7" s="11"/>
      <c r="FFL7" s="11"/>
      <c r="FFM7" s="11"/>
      <c r="FFN7" s="11"/>
      <c r="FFO7" s="11"/>
      <c r="FFP7" s="11"/>
      <c r="FFQ7" s="11"/>
      <c r="FFR7" s="11"/>
      <c r="FFS7" s="11"/>
      <c r="FFT7" s="11"/>
      <c r="FFU7" s="11"/>
      <c r="FFV7" s="11"/>
      <c r="FFW7" s="11"/>
      <c r="FFX7" s="11"/>
      <c r="FFY7" s="11"/>
      <c r="FFZ7" s="11"/>
      <c r="FGA7" s="11"/>
      <c r="FGC7" s="6"/>
      <c r="FGF7" s="11"/>
      <c r="FGG7" s="11"/>
      <c r="FGH7" s="11"/>
      <c r="FGI7" s="11"/>
      <c r="FGJ7" s="11"/>
      <c r="FGK7" s="11"/>
      <c r="FGL7" s="11"/>
      <c r="FGM7" s="11"/>
      <c r="FGN7" s="11"/>
      <c r="FGO7" s="11"/>
      <c r="FGP7" s="11"/>
      <c r="FGQ7" s="11"/>
      <c r="FGR7" s="11"/>
      <c r="FGS7" s="11"/>
      <c r="FGT7" s="11"/>
      <c r="FGU7" s="11"/>
      <c r="FGV7" s="11"/>
      <c r="FGW7" s="11"/>
      <c r="FGX7" s="11"/>
      <c r="FGY7" s="11"/>
      <c r="FGZ7" s="11"/>
      <c r="FHA7" s="11"/>
      <c r="FHB7" s="11"/>
      <c r="FHC7" s="11"/>
      <c r="FHD7" s="11"/>
      <c r="FHE7" s="11"/>
      <c r="FHF7" s="11"/>
      <c r="FHG7" s="11"/>
      <c r="FHH7" s="11"/>
      <c r="FHI7" s="11"/>
      <c r="FHJ7" s="11"/>
      <c r="FHK7" s="11"/>
      <c r="FHL7" s="11"/>
      <c r="FHM7" s="11"/>
      <c r="FHN7" s="11"/>
      <c r="FHO7" s="11"/>
      <c r="FHQ7" s="6"/>
      <c r="FHT7" s="11"/>
      <c r="FHU7" s="11"/>
      <c r="FHV7" s="11"/>
      <c r="FHW7" s="11"/>
      <c r="FHX7" s="11"/>
      <c r="FHY7" s="11"/>
      <c r="FHZ7" s="11"/>
      <c r="FIA7" s="11"/>
      <c r="FIB7" s="11"/>
      <c r="FIC7" s="11"/>
      <c r="FID7" s="11"/>
      <c r="FIE7" s="11"/>
      <c r="FIF7" s="11"/>
      <c r="FIG7" s="11"/>
      <c r="FIH7" s="11"/>
      <c r="FII7" s="11"/>
      <c r="FIJ7" s="11"/>
      <c r="FIK7" s="11"/>
      <c r="FIL7" s="11"/>
      <c r="FIM7" s="11"/>
      <c r="FIN7" s="11"/>
      <c r="FIO7" s="11"/>
      <c r="FIP7" s="11"/>
      <c r="FIQ7" s="11"/>
      <c r="FIR7" s="11"/>
      <c r="FIS7" s="11"/>
      <c r="FIT7" s="11"/>
      <c r="FIU7" s="11"/>
      <c r="FIV7" s="11"/>
      <c r="FIW7" s="11"/>
      <c r="FIX7" s="11"/>
      <c r="FIY7" s="11"/>
      <c r="FIZ7" s="11"/>
      <c r="FJA7" s="11"/>
      <c r="FJB7" s="11"/>
      <c r="FJC7" s="11"/>
      <c r="FJE7" s="6"/>
      <c r="FJH7" s="11"/>
      <c r="FJI7" s="11"/>
      <c r="FJJ7" s="11"/>
      <c r="FJK7" s="11"/>
      <c r="FJL7" s="11"/>
      <c r="FJM7" s="11"/>
      <c r="FJN7" s="11"/>
      <c r="FJO7" s="11"/>
      <c r="FJP7" s="11"/>
      <c r="FJQ7" s="11"/>
      <c r="FJR7" s="11"/>
      <c r="FJS7" s="11"/>
      <c r="FJT7" s="11"/>
      <c r="FJU7" s="11"/>
      <c r="FJV7" s="11"/>
      <c r="FJW7" s="11"/>
      <c r="FJX7" s="11"/>
      <c r="FJY7" s="11"/>
      <c r="FJZ7" s="11"/>
      <c r="FKA7" s="11"/>
      <c r="FKB7" s="11"/>
      <c r="FKC7" s="11"/>
      <c r="FKD7" s="11"/>
      <c r="FKE7" s="11"/>
      <c r="FKF7" s="11"/>
      <c r="FKG7" s="11"/>
      <c r="FKH7" s="11"/>
      <c r="FKI7" s="11"/>
      <c r="FKJ7" s="11"/>
      <c r="FKK7" s="11"/>
      <c r="FKL7" s="11"/>
      <c r="FKM7" s="11"/>
      <c r="FKN7" s="11"/>
      <c r="FKO7" s="11"/>
      <c r="FKP7" s="11"/>
      <c r="FKQ7" s="11"/>
      <c r="FKS7" s="6"/>
      <c r="FKV7" s="11"/>
      <c r="FKW7" s="11"/>
      <c r="FKX7" s="11"/>
      <c r="FKY7" s="11"/>
      <c r="FKZ7" s="11"/>
      <c r="FLA7" s="11"/>
      <c r="FLB7" s="11"/>
      <c r="FLC7" s="11"/>
      <c r="FLD7" s="11"/>
      <c r="FLE7" s="11"/>
      <c r="FLF7" s="11"/>
      <c r="FLG7" s="11"/>
      <c r="FLH7" s="11"/>
      <c r="FLI7" s="11"/>
      <c r="FLJ7" s="11"/>
      <c r="FLK7" s="11"/>
      <c r="FLL7" s="11"/>
      <c r="FLM7" s="11"/>
      <c r="FLN7" s="11"/>
      <c r="FLO7" s="11"/>
      <c r="FLP7" s="11"/>
      <c r="FLQ7" s="11"/>
      <c r="FLR7" s="11"/>
      <c r="FLS7" s="11"/>
      <c r="FLT7" s="11"/>
      <c r="FLU7" s="11"/>
      <c r="FLV7" s="11"/>
      <c r="FLW7" s="11"/>
      <c r="FLX7" s="11"/>
      <c r="FLY7" s="11"/>
      <c r="FLZ7" s="11"/>
      <c r="FMA7" s="11"/>
      <c r="FMB7" s="11"/>
      <c r="FMC7" s="11"/>
      <c r="FMD7" s="11"/>
      <c r="FME7" s="11"/>
      <c r="FMG7" s="6"/>
      <c r="FMJ7" s="11"/>
      <c r="FMK7" s="11"/>
      <c r="FML7" s="11"/>
      <c r="FMM7" s="11"/>
      <c r="FMN7" s="11"/>
      <c r="FMO7" s="11"/>
      <c r="FMP7" s="11"/>
      <c r="FMQ7" s="11"/>
      <c r="FMR7" s="11"/>
      <c r="FMS7" s="11"/>
      <c r="FMT7" s="11"/>
      <c r="FMU7" s="11"/>
      <c r="FMV7" s="11"/>
      <c r="FMW7" s="11"/>
      <c r="FMX7" s="11"/>
      <c r="FMY7" s="11"/>
      <c r="FMZ7" s="11"/>
      <c r="FNA7" s="11"/>
      <c r="FNB7" s="11"/>
      <c r="FNC7" s="11"/>
      <c r="FND7" s="11"/>
      <c r="FNE7" s="11"/>
      <c r="FNF7" s="11"/>
      <c r="FNG7" s="11"/>
      <c r="FNH7" s="11"/>
      <c r="FNI7" s="11"/>
      <c r="FNJ7" s="11"/>
      <c r="FNK7" s="11"/>
      <c r="FNL7" s="11"/>
      <c r="FNM7" s="11"/>
      <c r="FNN7" s="11"/>
      <c r="FNO7" s="11"/>
      <c r="FNP7" s="11"/>
      <c r="FNQ7" s="11"/>
      <c r="FNR7" s="11"/>
      <c r="FNS7" s="11"/>
      <c r="FNU7" s="6"/>
      <c r="FNX7" s="11"/>
      <c r="FNY7" s="11"/>
      <c r="FNZ7" s="11"/>
      <c r="FOA7" s="11"/>
      <c r="FOB7" s="11"/>
      <c r="FOC7" s="11"/>
      <c r="FOD7" s="11"/>
      <c r="FOE7" s="11"/>
      <c r="FOF7" s="11"/>
      <c r="FOG7" s="11"/>
      <c r="FOH7" s="11"/>
      <c r="FOI7" s="11"/>
      <c r="FOJ7" s="11"/>
      <c r="FOK7" s="11"/>
      <c r="FOL7" s="11"/>
      <c r="FOM7" s="11"/>
      <c r="FON7" s="11"/>
      <c r="FOO7" s="11"/>
      <c r="FOP7" s="11"/>
      <c r="FOQ7" s="11"/>
      <c r="FOR7" s="11"/>
      <c r="FOS7" s="11"/>
      <c r="FOT7" s="11"/>
      <c r="FOU7" s="11"/>
      <c r="FOV7" s="11"/>
      <c r="FOW7" s="11"/>
      <c r="FOX7" s="11"/>
      <c r="FOY7" s="11"/>
      <c r="FOZ7" s="11"/>
      <c r="FPA7" s="11"/>
      <c r="FPB7" s="11"/>
      <c r="FPC7" s="11"/>
      <c r="FPD7" s="11"/>
      <c r="FPE7" s="11"/>
      <c r="FPF7" s="11"/>
      <c r="FPG7" s="11"/>
      <c r="FPI7" s="6"/>
      <c r="FPL7" s="11"/>
      <c r="FPM7" s="11"/>
      <c r="FPN7" s="11"/>
      <c r="FPO7" s="11"/>
      <c r="FPP7" s="11"/>
      <c r="FPQ7" s="11"/>
      <c r="FPR7" s="11"/>
      <c r="FPS7" s="11"/>
      <c r="FPT7" s="11"/>
      <c r="FPU7" s="11"/>
      <c r="FPV7" s="11"/>
      <c r="FPW7" s="11"/>
      <c r="FPX7" s="11"/>
      <c r="FPY7" s="11"/>
      <c r="FPZ7" s="11"/>
      <c r="FQA7" s="11"/>
      <c r="FQB7" s="11"/>
      <c r="FQC7" s="11"/>
      <c r="FQD7" s="11"/>
      <c r="FQE7" s="11"/>
      <c r="FQF7" s="11"/>
      <c r="FQG7" s="11"/>
      <c r="FQH7" s="11"/>
      <c r="FQI7" s="11"/>
      <c r="FQJ7" s="11"/>
      <c r="FQK7" s="11"/>
      <c r="FQL7" s="11"/>
      <c r="FQM7" s="11"/>
      <c r="FQN7" s="11"/>
      <c r="FQO7" s="11"/>
      <c r="FQP7" s="11"/>
      <c r="FQQ7" s="11"/>
      <c r="FQR7" s="11"/>
      <c r="FQS7" s="11"/>
      <c r="FQT7" s="11"/>
      <c r="FQU7" s="11"/>
      <c r="FQW7" s="6"/>
      <c r="FQZ7" s="11"/>
      <c r="FRA7" s="11"/>
      <c r="FRB7" s="11"/>
      <c r="FRC7" s="11"/>
      <c r="FRD7" s="11"/>
      <c r="FRE7" s="11"/>
      <c r="FRF7" s="11"/>
      <c r="FRG7" s="11"/>
      <c r="FRH7" s="11"/>
      <c r="FRI7" s="11"/>
      <c r="FRJ7" s="11"/>
      <c r="FRK7" s="11"/>
      <c r="FRL7" s="11"/>
      <c r="FRM7" s="11"/>
      <c r="FRN7" s="11"/>
      <c r="FRO7" s="11"/>
      <c r="FRP7" s="11"/>
      <c r="FRQ7" s="11"/>
      <c r="FRR7" s="11"/>
      <c r="FRS7" s="11"/>
      <c r="FRT7" s="11"/>
      <c r="FRU7" s="11"/>
      <c r="FRV7" s="11"/>
      <c r="FRW7" s="11"/>
      <c r="FRX7" s="11"/>
      <c r="FRY7" s="11"/>
      <c r="FRZ7" s="11"/>
      <c r="FSA7" s="11"/>
      <c r="FSB7" s="11"/>
      <c r="FSC7" s="11"/>
      <c r="FSD7" s="11"/>
      <c r="FSE7" s="11"/>
      <c r="FSF7" s="11"/>
      <c r="FSG7" s="11"/>
      <c r="FSH7" s="11"/>
      <c r="FSI7" s="11"/>
      <c r="FSK7" s="6"/>
      <c r="FSN7" s="11"/>
      <c r="FSO7" s="11"/>
      <c r="FSP7" s="11"/>
      <c r="FSQ7" s="11"/>
      <c r="FSR7" s="11"/>
      <c r="FSS7" s="11"/>
      <c r="FST7" s="11"/>
      <c r="FSU7" s="11"/>
      <c r="FSV7" s="11"/>
      <c r="FSW7" s="11"/>
      <c r="FSX7" s="11"/>
      <c r="FSY7" s="11"/>
      <c r="FSZ7" s="11"/>
      <c r="FTA7" s="11"/>
      <c r="FTB7" s="11"/>
      <c r="FTC7" s="11"/>
      <c r="FTD7" s="11"/>
      <c r="FTE7" s="11"/>
      <c r="FTF7" s="11"/>
      <c r="FTG7" s="11"/>
      <c r="FTH7" s="11"/>
      <c r="FTI7" s="11"/>
      <c r="FTJ7" s="11"/>
      <c r="FTK7" s="11"/>
      <c r="FTL7" s="11"/>
      <c r="FTM7" s="11"/>
      <c r="FTN7" s="11"/>
      <c r="FTO7" s="11"/>
      <c r="FTP7" s="11"/>
      <c r="FTQ7" s="11"/>
      <c r="FTR7" s="11"/>
      <c r="FTS7" s="11"/>
      <c r="FTT7" s="11"/>
      <c r="FTU7" s="11"/>
      <c r="FTV7" s="11"/>
      <c r="FTW7" s="11"/>
      <c r="FTY7" s="6"/>
      <c r="FUB7" s="11"/>
      <c r="FUC7" s="11"/>
      <c r="FUD7" s="11"/>
      <c r="FUE7" s="11"/>
      <c r="FUF7" s="11"/>
      <c r="FUG7" s="11"/>
      <c r="FUH7" s="11"/>
      <c r="FUI7" s="11"/>
      <c r="FUJ7" s="11"/>
      <c r="FUK7" s="11"/>
      <c r="FUL7" s="11"/>
      <c r="FUM7" s="11"/>
      <c r="FUN7" s="11"/>
      <c r="FUO7" s="11"/>
      <c r="FUP7" s="11"/>
      <c r="FUQ7" s="11"/>
      <c r="FUR7" s="11"/>
      <c r="FUS7" s="11"/>
      <c r="FUT7" s="11"/>
      <c r="FUU7" s="11"/>
      <c r="FUV7" s="11"/>
      <c r="FUW7" s="11"/>
      <c r="FUX7" s="11"/>
      <c r="FUY7" s="11"/>
      <c r="FUZ7" s="11"/>
      <c r="FVA7" s="11"/>
      <c r="FVB7" s="11"/>
      <c r="FVC7" s="11"/>
      <c r="FVD7" s="11"/>
      <c r="FVE7" s="11"/>
      <c r="FVF7" s="11"/>
      <c r="FVG7" s="11"/>
      <c r="FVH7" s="11"/>
      <c r="FVI7" s="11"/>
      <c r="FVJ7" s="11"/>
      <c r="FVK7" s="11"/>
      <c r="FVM7" s="6"/>
      <c r="FVP7" s="11"/>
      <c r="FVQ7" s="11"/>
      <c r="FVR7" s="11"/>
      <c r="FVS7" s="11"/>
      <c r="FVT7" s="11"/>
      <c r="FVU7" s="11"/>
      <c r="FVV7" s="11"/>
      <c r="FVW7" s="11"/>
      <c r="FVX7" s="11"/>
      <c r="FVY7" s="11"/>
      <c r="FVZ7" s="11"/>
      <c r="FWA7" s="11"/>
      <c r="FWB7" s="11"/>
      <c r="FWC7" s="11"/>
      <c r="FWD7" s="11"/>
      <c r="FWE7" s="11"/>
      <c r="FWF7" s="11"/>
      <c r="FWG7" s="11"/>
      <c r="FWH7" s="11"/>
      <c r="FWI7" s="11"/>
      <c r="FWJ7" s="11"/>
      <c r="FWK7" s="11"/>
      <c r="FWL7" s="11"/>
      <c r="FWM7" s="11"/>
      <c r="FWN7" s="11"/>
      <c r="FWO7" s="11"/>
      <c r="FWP7" s="11"/>
      <c r="FWQ7" s="11"/>
      <c r="FWR7" s="11"/>
      <c r="FWS7" s="11"/>
      <c r="FWT7" s="11"/>
      <c r="FWU7" s="11"/>
      <c r="FWV7" s="11"/>
      <c r="FWW7" s="11"/>
      <c r="FWX7" s="11"/>
      <c r="FWY7" s="11"/>
      <c r="FXA7" s="6"/>
      <c r="FXD7" s="11"/>
      <c r="FXE7" s="11"/>
      <c r="FXF7" s="11"/>
      <c r="FXG7" s="11"/>
      <c r="FXH7" s="11"/>
      <c r="FXI7" s="11"/>
      <c r="FXJ7" s="11"/>
      <c r="FXK7" s="11"/>
      <c r="FXL7" s="11"/>
      <c r="FXM7" s="11"/>
      <c r="FXN7" s="11"/>
      <c r="FXO7" s="11"/>
      <c r="FXP7" s="11"/>
      <c r="FXQ7" s="11"/>
      <c r="FXR7" s="11"/>
      <c r="FXS7" s="11"/>
      <c r="FXT7" s="11"/>
      <c r="FXU7" s="11"/>
      <c r="FXV7" s="11"/>
      <c r="FXW7" s="11"/>
      <c r="FXX7" s="11"/>
      <c r="FXY7" s="11"/>
      <c r="FXZ7" s="11"/>
      <c r="FYA7" s="11"/>
      <c r="FYB7" s="11"/>
      <c r="FYC7" s="11"/>
      <c r="FYD7" s="11"/>
      <c r="FYE7" s="11"/>
      <c r="FYF7" s="11"/>
      <c r="FYG7" s="11"/>
      <c r="FYH7" s="11"/>
      <c r="FYI7" s="11"/>
      <c r="FYJ7" s="11"/>
      <c r="FYK7" s="11"/>
      <c r="FYL7" s="11"/>
      <c r="FYM7" s="11"/>
      <c r="FYO7" s="6"/>
      <c r="FYR7" s="11"/>
      <c r="FYS7" s="11"/>
      <c r="FYT7" s="11"/>
      <c r="FYU7" s="11"/>
      <c r="FYV7" s="11"/>
      <c r="FYW7" s="11"/>
      <c r="FYX7" s="11"/>
      <c r="FYY7" s="11"/>
      <c r="FYZ7" s="11"/>
      <c r="FZA7" s="11"/>
      <c r="FZB7" s="11"/>
      <c r="FZC7" s="11"/>
      <c r="FZD7" s="11"/>
      <c r="FZE7" s="11"/>
      <c r="FZF7" s="11"/>
      <c r="FZG7" s="11"/>
      <c r="FZH7" s="11"/>
      <c r="FZI7" s="11"/>
      <c r="FZJ7" s="11"/>
      <c r="FZK7" s="11"/>
      <c r="FZL7" s="11"/>
      <c r="FZM7" s="11"/>
      <c r="FZN7" s="11"/>
      <c r="FZO7" s="11"/>
      <c r="FZP7" s="11"/>
      <c r="FZQ7" s="11"/>
      <c r="FZR7" s="11"/>
      <c r="FZS7" s="11"/>
      <c r="FZT7" s="11"/>
      <c r="FZU7" s="11"/>
      <c r="FZV7" s="11"/>
      <c r="FZW7" s="11"/>
      <c r="FZX7" s="11"/>
      <c r="FZY7" s="11"/>
      <c r="FZZ7" s="11"/>
      <c r="GAA7" s="11"/>
      <c r="GAC7" s="6"/>
      <c r="GAF7" s="11"/>
      <c r="GAG7" s="11"/>
      <c r="GAH7" s="11"/>
      <c r="GAI7" s="11"/>
      <c r="GAJ7" s="11"/>
      <c r="GAK7" s="11"/>
      <c r="GAL7" s="11"/>
      <c r="GAM7" s="11"/>
      <c r="GAN7" s="11"/>
      <c r="GAO7" s="11"/>
      <c r="GAP7" s="11"/>
      <c r="GAQ7" s="11"/>
      <c r="GAR7" s="11"/>
      <c r="GAS7" s="11"/>
      <c r="GAT7" s="11"/>
      <c r="GAU7" s="11"/>
      <c r="GAV7" s="11"/>
      <c r="GAW7" s="11"/>
      <c r="GAX7" s="11"/>
      <c r="GAY7" s="11"/>
      <c r="GAZ7" s="11"/>
      <c r="GBA7" s="11"/>
      <c r="GBB7" s="11"/>
      <c r="GBC7" s="11"/>
      <c r="GBD7" s="11"/>
      <c r="GBE7" s="11"/>
      <c r="GBF7" s="11"/>
      <c r="GBG7" s="11"/>
      <c r="GBH7" s="11"/>
      <c r="GBI7" s="11"/>
      <c r="GBJ7" s="11"/>
      <c r="GBK7" s="11"/>
      <c r="GBL7" s="11"/>
      <c r="GBM7" s="11"/>
      <c r="GBN7" s="11"/>
      <c r="GBO7" s="11"/>
      <c r="GBQ7" s="6"/>
      <c r="GBT7" s="11"/>
      <c r="GBU7" s="11"/>
      <c r="GBV7" s="11"/>
      <c r="GBW7" s="11"/>
      <c r="GBX7" s="11"/>
      <c r="GBY7" s="11"/>
      <c r="GBZ7" s="11"/>
      <c r="GCA7" s="11"/>
      <c r="GCB7" s="11"/>
      <c r="GCC7" s="11"/>
      <c r="GCD7" s="11"/>
      <c r="GCE7" s="11"/>
      <c r="GCF7" s="11"/>
      <c r="GCG7" s="11"/>
      <c r="GCH7" s="11"/>
      <c r="GCI7" s="11"/>
      <c r="GCJ7" s="11"/>
      <c r="GCK7" s="11"/>
      <c r="GCL7" s="11"/>
      <c r="GCM7" s="11"/>
      <c r="GCN7" s="11"/>
      <c r="GCO7" s="11"/>
      <c r="GCP7" s="11"/>
      <c r="GCQ7" s="11"/>
      <c r="GCR7" s="11"/>
      <c r="GCS7" s="11"/>
      <c r="GCT7" s="11"/>
      <c r="GCU7" s="11"/>
      <c r="GCV7" s="11"/>
      <c r="GCW7" s="11"/>
      <c r="GCX7" s="11"/>
      <c r="GCY7" s="11"/>
      <c r="GCZ7" s="11"/>
      <c r="GDA7" s="11"/>
      <c r="GDB7" s="11"/>
      <c r="GDC7" s="11"/>
      <c r="GDE7" s="6"/>
      <c r="GDH7" s="11"/>
      <c r="GDI7" s="11"/>
      <c r="GDJ7" s="11"/>
      <c r="GDK7" s="11"/>
      <c r="GDL7" s="11"/>
      <c r="GDM7" s="11"/>
      <c r="GDN7" s="11"/>
      <c r="GDO7" s="11"/>
      <c r="GDP7" s="11"/>
      <c r="GDQ7" s="11"/>
      <c r="GDR7" s="11"/>
      <c r="GDS7" s="11"/>
      <c r="GDT7" s="11"/>
      <c r="GDU7" s="11"/>
      <c r="GDV7" s="11"/>
      <c r="GDW7" s="11"/>
      <c r="GDX7" s="11"/>
      <c r="GDY7" s="11"/>
      <c r="GDZ7" s="11"/>
      <c r="GEA7" s="11"/>
      <c r="GEB7" s="11"/>
      <c r="GEC7" s="11"/>
      <c r="GED7" s="11"/>
      <c r="GEE7" s="11"/>
      <c r="GEF7" s="11"/>
      <c r="GEG7" s="11"/>
      <c r="GEH7" s="11"/>
      <c r="GEI7" s="11"/>
      <c r="GEJ7" s="11"/>
      <c r="GEK7" s="11"/>
      <c r="GEL7" s="11"/>
      <c r="GEM7" s="11"/>
      <c r="GEN7" s="11"/>
      <c r="GEO7" s="11"/>
      <c r="GEP7" s="11"/>
      <c r="GEQ7" s="11"/>
      <c r="GES7" s="6"/>
      <c r="GEV7" s="11"/>
      <c r="GEW7" s="11"/>
      <c r="GEX7" s="11"/>
      <c r="GEY7" s="11"/>
      <c r="GEZ7" s="11"/>
      <c r="GFA7" s="11"/>
      <c r="GFB7" s="11"/>
      <c r="GFC7" s="11"/>
      <c r="GFD7" s="11"/>
      <c r="GFE7" s="11"/>
      <c r="GFF7" s="11"/>
      <c r="GFG7" s="11"/>
      <c r="GFH7" s="11"/>
      <c r="GFI7" s="11"/>
      <c r="GFJ7" s="11"/>
      <c r="GFK7" s="11"/>
      <c r="GFL7" s="11"/>
      <c r="GFM7" s="11"/>
      <c r="GFN7" s="11"/>
      <c r="GFO7" s="11"/>
      <c r="GFP7" s="11"/>
      <c r="GFQ7" s="11"/>
      <c r="GFR7" s="11"/>
      <c r="GFS7" s="11"/>
      <c r="GFT7" s="11"/>
      <c r="GFU7" s="11"/>
      <c r="GFV7" s="11"/>
      <c r="GFW7" s="11"/>
      <c r="GFX7" s="11"/>
      <c r="GFY7" s="11"/>
      <c r="GFZ7" s="11"/>
      <c r="GGA7" s="11"/>
      <c r="GGB7" s="11"/>
      <c r="GGC7" s="11"/>
      <c r="GGD7" s="11"/>
      <c r="GGE7" s="11"/>
      <c r="GGG7" s="6"/>
      <c r="GGJ7" s="11"/>
      <c r="GGK7" s="11"/>
      <c r="GGL7" s="11"/>
      <c r="GGM7" s="11"/>
      <c r="GGN7" s="11"/>
      <c r="GGO7" s="11"/>
      <c r="GGP7" s="11"/>
      <c r="GGQ7" s="11"/>
      <c r="GGR7" s="11"/>
      <c r="GGS7" s="11"/>
      <c r="GGT7" s="11"/>
      <c r="GGU7" s="11"/>
      <c r="GGV7" s="11"/>
      <c r="GGW7" s="11"/>
      <c r="GGX7" s="11"/>
      <c r="GGY7" s="11"/>
      <c r="GGZ7" s="11"/>
      <c r="GHA7" s="11"/>
      <c r="GHB7" s="11"/>
      <c r="GHC7" s="11"/>
      <c r="GHD7" s="11"/>
      <c r="GHE7" s="11"/>
      <c r="GHF7" s="11"/>
      <c r="GHG7" s="11"/>
      <c r="GHH7" s="11"/>
      <c r="GHI7" s="11"/>
      <c r="GHJ7" s="11"/>
      <c r="GHK7" s="11"/>
      <c r="GHL7" s="11"/>
      <c r="GHM7" s="11"/>
      <c r="GHN7" s="11"/>
      <c r="GHO7" s="11"/>
      <c r="GHP7" s="11"/>
      <c r="GHQ7" s="11"/>
      <c r="GHR7" s="11"/>
      <c r="GHS7" s="11"/>
      <c r="GHU7" s="6"/>
      <c r="GHX7" s="11"/>
      <c r="GHY7" s="11"/>
      <c r="GHZ7" s="11"/>
      <c r="GIA7" s="11"/>
      <c r="GIB7" s="11"/>
      <c r="GIC7" s="11"/>
      <c r="GID7" s="11"/>
      <c r="GIE7" s="11"/>
      <c r="GIF7" s="11"/>
      <c r="GIG7" s="11"/>
      <c r="GIH7" s="11"/>
      <c r="GII7" s="11"/>
      <c r="GIJ7" s="11"/>
      <c r="GIK7" s="11"/>
      <c r="GIL7" s="11"/>
      <c r="GIM7" s="11"/>
      <c r="GIN7" s="11"/>
      <c r="GIO7" s="11"/>
      <c r="GIP7" s="11"/>
      <c r="GIQ7" s="11"/>
      <c r="GIR7" s="11"/>
      <c r="GIS7" s="11"/>
      <c r="GIT7" s="11"/>
      <c r="GIU7" s="11"/>
      <c r="GIV7" s="11"/>
      <c r="GIW7" s="11"/>
      <c r="GIX7" s="11"/>
      <c r="GIY7" s="11"/>
      <c r="GIZ7" s="11"/>
      <c r="GJA7" s="11"/>
      <c r="GJB7" s="11"/>
      <c r="GJC7" s="11"/>
      <c r="GJD7" s="11"/>
      <c r="GJE7" s="11"/>
      <c r="GJF7" s="11"/>
      <c r="GJG7" s="11"/>
      <c r="GJI7" s="6"/>
      <c r="GJL7" s="11"/>
      <c r="GJM7" s="11"/>
      <c r="GJN7" s="11"/>
      <c r="GJO7" s="11"/>
      <c r="GJP7" s="11"/>
      <c r="GJQ7" s="11"/>
      <c r="GJR7" s="11"/>
      <c r="GJS7" s="11"/>
      <c r="GJT7" s="11"/>
      <c r="GJU7" s="11"/>
      <c r="GJV7" s="11"/>
      <c r="GJW7" s="11"/>
      <c r="GJX7" s="11"/>
      <c r="GJY7" s="11"/>
      <c r="GJZ7" s="11"/>
      <c r="GKA7" s="11"/>
      <c r="GKB7" s="11"/>
      <c r="GKC7" s="11"/>
      <c r="GKD7" s="11"/>
      <c r="GKE7" s="11"/>
      <c r="GKF7" s="11"/>
      <c r="GKG7" s="11"/>
      <c r="GKH7" s="11"/>
      <c r="GKI7" s="11"/>
      <c r="GKJ7" s="11"/>
      <c r="GKK7" s="11"/>
      <c r="GKL7" s="11"/>
      <c r="GKM7" s="11"/>
      <c r="GKN7" s="11"/>
      <c r="GKO7" s="11"/>
      <c r="GKP7" s="11"/>
      <c r="GKQ7" s="11"/>
      <c r="GKR7" s="11"/>
      <c r="GKS7" s="11"/>
      <c r="GKT7" s="11"/>
      <c r="GKU7" s="11"/>
      <c r="GKW7" s="6"/>
      <c r="GKZ7" s="11"/>
      <c r="GLA7" s="11"/>
      <c r="GLB7" s="11"/>
      <c r="GLC7" s="11"/>
      <c r="GLD7" s="11"/>
      <c r="GLE7" s="11"/>
      <c r="GLF7" s="11"/>
      <c r="GLG7" s="11"/>
      <c r="GLH7" s="11"/>
      <c r="GLI7" s="11"/>
      <c r="GLJ7" s="11"/>
      <c r="GLK7" s="11"/>
      <c r="GLL7" s="11"/>
      <c r="GLM7" s="11"/>
      <c r="GLN7" s="11"/>
      <c r="GLO7" s="11"/>
      <c r="GLP7" s="11"/>
      <c r="GLQ7" s="11"/>
      <c r="GLR7" s="11"/>
      <c r="GLS7" s="11"/>
      <c r="GLT7" s="11"/>
      <c r="GLU7" s="11"/>
      <c r="GLV7" s="11"/>
      <c r="GLW7" s="11"/>
      <c r="GLX7" s="11"/>
      <c r="GLY7" s="11"/>
      <c r="GLZ7" s="11"/>
      <c r="GMA7" s="11"/>
      <c r="GMB7" s="11"/>
      <c r="GMC7" s="11"/>
      <c r="GMD7" s="11"/>
      <c r="GME7" s="11"/>
      <c r="GMF7" s="11"/>
      <c r="GMG7" s="11"/>
      <c r="GMH7" s="11"/>
      <c r="GMI7" s="11"/>
      <c r="GMK7" s="6"/>
      <c r="GMN7" s="11"/>
      <c r="GMO7" s="11"/>
      <c r="GMP7" s="11"/>
      <c r="GMQ7" s="11"/>
      <c r="GMR7" s="11"/>
      <c r="GMS7" s="11"/>
      <c r="GMT7" s="11"/>
      <c r="GMU7" s="11"/>
      <c r="GMV7" s="11"/>
      <c r="GMW7" s="11"/>
      <c r="GMX7" s="11"/>
      <c r="GMY7" s="11"/>
      <c r="GMZ7" s="11"/>
      <c r="GNA7" s="11"/>
      <c r="GNB7" s="11"/>
      <c r="GNC7" s="11"/>
      <c r="GND7" s="11"/>
      <c r="GNE7" s="11"/>
      <c r="GNF7" s="11"/>
      <c r="GNG7" s="11"/>
      <c r="GNH7" s="11"/>
      <c r="GNI7" s="11"/>
      <c r="GNJ7" s="11"/>
      <c r="GNK7" s="11"/>
      <c r="GNL7" s="11"/>
      <c r="GNM7" s="11"/>
      <c r="GNN7" s="11"/>
      <c r="GNO7" s="11"/>
      <c r="GNP7" s="11"/>
      <c r="GNQ7" s="11"/>
      <c r="GNR7" s="11"/>
      <c r="GNS7" s="11"/>
      <c r="GNT7" s="11"/>
      <c r="GNU7" s="11"/>
      <c r="GNV7" s="11"/>
      <c r="GNW7" s="11"/>
      <c r="GNY7" s="6"/>
      <c r="GOB7" s="11"/>
      <c r="GOC7" s="11"/>
      <c r="GOD7" s="11"/>
      <c r="GOE7" s="11"/>
      <c r="GOF7" s="11"/>
      <c r="GOG7" s="11"/>
      <c r="GOH7" s="11"/>
      <c r="GOI7" s="11"/>
      <c r="GOJ7" s="11"/>
      <c r="GOK7" s="11"/>
      <c r="GOL7" s="11"/>
      <c r="GOM7" s="11"/>
      <c r="GON7" s="11"/>
      <c r="GOO7" s="11"/>
      <c r="GOP7" s="11"/>
      <c r="GOQ7" s="11"/>
      <c r="GOR7" s="11"/>
      <c r="GOS7" s="11"/>
      <c r="GOT7" s="11"/>
      <c r="GOU7" s="11"/>
      <c r="GOV7" s="11"/>
      <c r="GOW7" s="11"/>
      <c r="GOX7" s="11"/>
      <c r="GOY7" s="11"/>
      <c r="GOZ7" s="11"/>
      <c r="GPA7" s="11"/>
      <c r="GPB7" s="11"/>
      <c r="GPC7" s="11"/>
      <c r="GPD7" s="11"/>
      <c r="GPE7" s="11"/>
      <c r="GPF7" s="11"/>
      <c r="GPG7" s="11"/>
      <c r="GPH7" s="11"/>
      <c r="GPI7" s="11"/>
      <c r="GPJ7" s="11"/>
      <c r="GPK7" s="11"/>
      <c r="GPM7" s="6"/>
      <c r="GPP7" s="11"/>
      <c r="GPQ7" s="11"/>
      <c r="GPR7" s="11"/>
      <c r="GPS7" s="11"/>
      <c r="GPT7" s="11"/>
      <c r="GPU7" s="11"/>
      <c r="GPV7" s="11"/>
      <c r="GPW7" s="11"/>
      <c r="GPX7" s="11"/>
      <c r="GPY7" s="11"/>
      <c r="GPZ7" s="11"/>
      <c r="GQA7" s="11"/>
      <c r="GQB7" s="11"/>
      <c r="GQC7" s="11"/>
      <c r="GQD7" s="11"/>
      <c r="GQE7" s="11"/>
      <c r="GQF7" s="11"/>
      <c r="GQG7" s="11"/>
      <c r="GQH7" s="11"/>
      <c r="GQI7" s="11"/>
      <c r="GQJ7" s="11"/>
      <c r="GQK7" s="11"/>
      <c r="GQL7" s="11"/>
      <c r="GQM7" s="11"/>
      <c r="GQN7" s="11"/>
      <c r="GQO7" s="11"/>
      <c r="GQP7" s="11"/>
      <c r="GQQ7" s="11"/>
      <c r="GQR7" s="11"/>
      <c r="GQS7" s="11"/>
      <c r="GQT7" s="11"/>
      <c r="GQU7" s="11"/>
      <c r="GQV7" s="11"/>
      <c r="GQW7" s="11"/>
      <c r="GQX7" s="11"/>
      <c r="GQY7" s="11"/>
      <c r="GRA7" s="6"/>
      <c r="GRD7" s="11"/>
      <c r="GRE7" s="11"/>
      <c r="GRF7" s="11"/>
      <c r="GRG7" s="11"/>
      <c r="GRH7" s="11"/>
      <c r="GRI7" s="11"/>
      <c r="GRJ7" s="11"/>
      <c r="GRK7" s="11"/>
      <c r="GRL7" s="11"/>
      <c r="GRM7" s="11"/>
      <c r="GRN7" s="11"/>
      <c r="GRO7" s="11"/>
      <c r="GRP7" s="11"/>
      <c r="GRQ7" s="11"/>
      <c r="GRR7" s="11"/>
      <c r="GRS7" s="11"/>
      <c r="GRT7" s="11"/>
      <c r="GRU7" s="11"/>
      <c r="GRV7" s="11"/>
      <c r="GRW7" s="11"/>
      <c r="GRX7" s="11"/>
      <c r="GRY7" s="11"/>
      <c r="GRZ7" s="11"/>
      <c r="GSA7" s="11"/>
      <c r="GSB7" s="11"/>
      <c r="GSC7" s="11"/>
      <c r="GSD7" s="11"/>
      <c r="GSE7" s="11"/>
      <c r="GSF7" s="11"/>
      <c r="GSG7" s="11"/>
      <c r="GSH7" s="11"/>
      <c r="GSI7" s="11"/>
      <c r="GSJ7" s="11"/>
      <c r="GSK7" s="11"/>
      <c r="GSL7" s="11"/>
      <c r="GSM7" s="11"/>
      <c r="GSO7" s="6"/>
      <c r="GSR7" s="11"/>
      <c r="GSS7" s="11"/>
      <c r="GST7" s="11"/>
      <c r="GSU7" s="11"/>
      <c r="GSV7" s="11"/>
      <c r="GSW7" s="11"/>
      <c r="GSX7" s="11"/>
      <c r="GSY7" s="11"/>
      <c r="GSZ7" s="11"/>
      <c r="GTA7" s="11"/>
      <c r="GTB7" s="11"/>
      <c r="GTC7" s="11"/>
      <c r="GTD7" s="11"/>
      <c r="GTE7" s="11"/>
      <c r="GTF7" s="11"/>
      <c r="GTG7" s="11"/>
      <c r="GTH7" s="11"/>
      <c r="GTI7" s="11"/>
      <c r="GTJ7" s="11"/>
      <c r="GTK7" s="11"/>
      <c r="GTL7" s="11"/>
      <c r="GTM7" s="11"/>
      <c r="GTN7" s="11"/>
      <c r="GTO7" s="11"/>
      <c r="GTP7" s="11"/>
      <c r="GTQ7" s="11"/>
      <c r="GTR7" s="11"/>
      <c r="GTS7" s="11"/>
      <c r="GTT7" s="11"/>
      <c r="GTU7" s="11"/>
      <c r="GTV7" s="11"/>
      <c r="GTW7" s="11"/>
      <c r="GTX7" s="11"/>
      <c r="GTY7" s="11"/>
      <c r="GTZ7" s="11"/>
      <c r="GUA7" s="11"/>
      <c r="GUC7" s="6"/>
      <c r="GUF7" s="11"/>
      <c r="GUG7" s="11"/>
      <c r="GUH7" s="11"/>
      <c r="GUI7" s="11"/>
      <c r="GUJ7" s="11"/>
      <c r="GUK7" s="11"/>
      <c r="GUL7" s="11"/>
      <c r="GUM7" s="11"/>
      <c r="GUN7" s="11"/>
      <c r="GUO7" s="11"/>
      <c r="GUP7" s="11"/>
      <c r="GUQ7" s="11"/>
      <c r="GUR7" s="11"/>
      <c r="GUS7" s="11"/>
      <c r="GUT7" s="11"/>
      <c r="GUU7" s="11"/>
      <c r="GUV7" s="11"/>
      <c r="GUW7" s="11"/>
      <c r="GUX7" s="11"/>
      <c r="GUY7" s="11"/>
      <c r="GUZ7" s="11"/>
      <c r="GVA7" s="11"/>
      <c r="GVB7" s="11"/>
      <c r="GVC7" s="11"/>
      <c r="GVD7" s="11"/>
      <c r="GVE7" s="11"/>
      <c r="GVF7" s="11"/>
      <c r="GVG7" s="11"/>
      <c r="GVH7" s="11"/>
      <c r="GVI7" s="11"/>
      <c r="GVJ7" s="11"/>
      <c r="GVK7" s="11"/>
      <c r="GVL7" s="11"/>
      <c r="GVM7" s="11"/>
      <c r="GVN7" s="11"/>
      <c r="GVO7" s="11"/>
      <c r="GVQ7" s="6"/>
      <c r="GVT7" s="11"/>
      <c r="GVU7" s="11"/>
      <c r="GVV7" s="11"/>
      <c r="GVW7" s="11"/>
      <c r="GVX7" s="11"/>
      <c r="GVY7" s="11"/>
      <c r="GVZ7" s="11"/>
      <c r="GWA7" s="11"/>
      <c r="GWB7" s="11"/>
      <c r="GWC7" s="11"/>
      <c r="GWD7" s="11"/>
      <c r="GWE7" s="11"/>
      <c r="GWF7" s="11"/>
      <c r="GWG7" s="11"/>
      <c r="GWH7" s="11"/>
      <c r="GWI7" s="11"/>
      <c r="GWJ7" s="11"/>
      <c r="GWK7" s="11"/>
      <c r="GWL7" s="11"/>
      <c r="GWM7" s="11"/>
      <c r="GWN7" s="11"/>
      <c r="GWO7" s="11"/>
      <c r="GWP7" s="11"/>
      <c r="GWQ7" s="11"/>
      <c r="GWR7" s="11"/>
      <c r="GWS7" s="11"/>
      <c r="GWT7" s="11"/>
      <c r="GWU7" s="11"/>
      <c r="GWV7" s="11"/>
      <c r="GWW7" s="11"/>
      <c r="GWX7" s="11"/>
      <c r="GWY7" s="11"/>
      <c r="GWZ7" s="11"/>
      <c r="GXA7" s="11"/>
      <c r="GXB7" s="11"/>
      <c r="GXC7" s="11"/>
      <c r="GXE7" s="6"/>
      <c r="GXH7" s="11"/>
      <c r="GXI7" s="11"/>
      <c r="GXJ7" s="11"/>
      <c r="GXK7" s="11"/>
      <c r="GXL7" s="11"/>
      <c r="GXM7" s="11"/>
      <c r="GXN7" s="11"/>
      <c r="GXO7" s="11"/>
      <c r="GXP7" s="11"/>
      <c r="GXQ7" s="11"/>
      <c r="GXR7" s="11"/>
      <c r="GXS7" s="11"/>
      <c r="GXT7" s="11"/>
      <c r="GXU7" s="11"/>
      <c r="GXV7" s="11"/>
      <c r="GXW7" s="11"/>
      <c r="GXX7" s="11"/>
      <c r="GXY7" s="11"/>
      <c r="GXZ7" s="11"/>
      <c r="GYA7" s="11"/>
      <c r="GYB7" s="11"/>
      <c r="GYC7" s="11"/>
      <c r="GYD7" s="11"/>
      <c r="GYE7" s="11"/>
      <c r="GYF7" s="11"/>
      <c r="GYG7" s="11"/>
      <c r="GYH7" s="11"/>
      <c r="GYI7" s="11"/>
      <c r="GYJ7" s="11"/>
      <c r="GYK7" s="11"/>
      <c r="GYL7" s="11"/>
      <c r="GYM7" s="11"/>
      <c r="GYN7" s="11"/>
      <c r="GYO7" s="11"/>
      <c r="GYP7" s="11"/>
      <c r="GYQ7" s="11"/>
      <c r="GYS7" s="6"/>
      <c r="GYV7" s="11"/>
      <c r="GYW7" s="11"/>
      <c r="GYX7" s="11"/>
      <c r="GYY7" s="11"/>
      <c r="GYZ7" s="11"/>
      <c r="GZA7" s="11"/>
      <c r="GZB7" s="11"/>
      <c r="GZC7" s="11"/>
      <c r="GZD7" s="11"/>
      <c r="GZE7" s="11"/>
      <c r="GZF7" s="11"/>
      <c r="GZG7" s="11"/>
      <c r="GZH7" s="11"/>
      <c r="GZI7" s="11"/>
      <c r="GZJ7" s="11"/>
      <c r="GZK7" s="11"/>
      <c r="GZL7" s="11"/>
      <c r="GZM7" s="11"/>
      <c r="GZN7" s="11"/>
      <c r="GZO7" s="11"/>
      <c r="GZP7" s="11"/>
      <c r="GZQ7" s="11"/>
      <c r="GZR7" s="11"/>
      <c r="GZS7" s="11"/>
      <c r="GZT7" s="11"/>
      <c r="GZU7" s="11"/>
      <c r="GZV7" s="11"/>
      <c r="GZW7" s="11"/>
      <c r="GZX7" s="11"/>
      <c r="GZY7" s="11"/>
      <c r="GZZ7" s="11"/>
      <c r="HAA7" s="11"/>
      <c r="HAB7" s="11"/>
      <c r="HAC7" s="11"/>
      <c r="HAD7" s="11"/>
      <c r="HAE7" s="11"/>
      <c r="HAG7" s="6"/>
      <c r="HAJ7" s="11"/>
      <c r="HAK7" s="11"/>
      <c r="HAL7" s="11"/>
      <c r="HAM7" s="11"/>
      <c r="HAN7" s="11"/>
      <c r="HAO7" s="11"/>
      <c r="HAP7" s="11"/>
      <c r="HAQ7" s="11"/>
      <c r="HAR7" s="11"/>
      <c r="HAS7" s="11"/>
      <c r="HAT7" s="11"/>
      <c r="HAU7" s="11"/>
      <c r="HAV7" s="11"/>
      <c r="HAW7" s="11"/>
      <c r="HAX7" s="11"/>
      <c r="HAY7" s="11"/>
      <c r="HAZ7" s="11"/>
      <c r="HBA7" s="11"/>
      <c r="HBB7" s="11"/>
      <c r="HBC7" s="11"/>
      <c r="HBD7" s="11"/>
      <c r="HBE7" s="11"/>
      <c r="HBF7" s="11"/>
      <c r="HBG7" s="11"/>
      <c r="HBH7" s="11"/>
      <c r="HBI7" s="11"/>
      <c r="HBJ7" s="11"/>
      <c r="HBK7" s="11"/>
      <c r="HBL7" s="11"/>
      <c r="HBM7" s="11"/>
      <c r="HBN7" s="11"/>
      <c r="HBO7" s="11"/>
      <c r="HBP7" s="11"/>
      <c r="HBQ7" s="11"/>
      <c r="HBR7" s="11"/>
      <c r="HBS7" s="11"/>
      <c r="HBU7" s="6"/>
      <c r="HBX7" s="11"/>
      <c r="HBY7" s="11"/>
      <c r="HBZ7" s="11"/>
      <c r="HCA7" s="11"/>
      <c r="HCB7" s="11"/>
      <c r="HCC7" s="11"/>
      <c r="HCD7" s="11"/>
      <c r="HCE7" s="11"/>
      <c r="HCF7" s="11"/>
      <c r="HCG7" s="11"/>
      <c r="HCH7" s="11"/>
      <c r="HCI7" s="11"/>
      <c r="HCJ7" s="11"/>
      <c r="HCK7" s="11"/>
      <c r="HCL7" s="11"/>
      <c r="HCM7" s="11"/>
      <c r="HCN7" s="11"/>
      <c r="HCO7" s="11"/>
      <c r="HCP7" s="11"/>
      <c r="HCQ7" s="11"/>
      <c r="HCR7" s="11"/>
      <c r="HCS7" s="11"/>
      <c r="HCT7" s="11"/>
      <c r="HCU7" s="11"/>
      <c r="HCV7" s="11"/>
      <c r="HCW7" s="11"/>
      <c r="HCX7" s="11"/>
      <c r="HCY7" s="11"/>
      <c r="HCZ7" s="11"/>
      <c r="HDA7" s="11"/>
      <c r="HDB7" s="11"/>
      <c r="HDC7" s="11"/>
      <c r="HDD7" s="11"/>
      <c r="HDE7" s="11"/>
      <c r="HDF7" s="11"/>
      <c r="HDG7" s="11"/>
      <c r="HDI7" s="6"/>
      <c r="HDL7" s="11"/>
      <c r="HDM7" s="11"/>
      <c r="HDN7" s="11"/>
      <c r="HDO7" s="11"/>
      <c r="HDP7" s="11"/>
      <c r="HDQ7" s="11"/>
      <c r="HDR7" s="11"/>
      <c r="HDS7" s="11"/>
      <c r="HDT7" s="11"/>
      <c r="HDU7" s="11"/>
      <c r="HDV7" s="11"/>
      <c r="HDW7" s="11"/>
      <c r="HDX7" s="11"/>
      <c r="HDY7" s="11"/>
      <c r="HDZ7" s="11"/>
      <c r="HEA7" s="11"/>
      <c r="HEB7" s="11"/>
      <c r="HEC7" s="11"/>
      <c r="HED7" s="11"/>
      <c r="HEE7" s="11"/>
      <c r="HEF7" s="11"/>
      <c r="HEG7" s="11"/>
      <c r="HEH7" s="11"/>
      <c r="HEI7" s="11"/>
      <c r="HEJ7" s="11"/>
      <c r="HEK7" s="11"/>
      <c r="HEL7" s="11"/>
      <c r="HEM7" s="11"/>
      <c r="HEN7" s="11"/>
      <c r="HEO7" s="11"/>
      <c r="HEP7" s="11"/>
      <c r="HEQ7" s="11"/>
      <c r="HER7" s="11"/>
      <c r="HES7" s="11"/>
      <c r="HET7" s="11"/>
      <c r="HEU7" s="11"/>
      <c r="HEW7" s="6"/>
      <c r="HEZ7" s="11"/>
      <c r="HFA7" s="11"/>
      <c r="HFB7" s="11"/>
      <c r="HFC7" s="11"/>
      <c r="HFD7" s="11"/>
      <c r="HFE7" s="11"/>
      <c r="HFF7" s="11"/>
      <c r="HFG7" s="11"/>
      <c r="HFH7" s="11"/>
      <c r="HFI7" s="11"/>
      <c r="HFJ7" s="11"/>
      <c r="HFK7" s="11"/>
      <c r="HFL7" s="11"/>
      <c r="HFM7" s="11"/>
      <c r="HFN7" s="11"/>
      <c r="HFO7" s="11"/>
      <c r="HFP7" s="11"/>
      <c r="HFQ7" s="11"/>
      <c r="HFR7" s="11"/>
      <c r="HFS7" s="11"/>
      <c r="HFT7" s="11"/>
      <c r="HFU7" s="11"/>
      <c r="HFV7" s="11"/>
      <c r="HFW7" s="11"/>
      <c r="HFX7" s="11"/>
      <c r="HFY7" s="11"/>
      <c r="HFZ7" s="11"/>
      <c r="HGA7" s="11"/>
      <c r="HGB7" s="11"/>
      <c r="HGC7" s="11"/>
      <c r="HGD7" s="11"/>
      <c r="HGE7" s="11"/>
      <c r="HGF7" s="11"/>
      <c r="HGG7" s="11"/>
      <c r="HGH7" s="11"/>
      <c r="HGI7" s="11"/>
      <c r="HGK7" s="6"/>
      <c r="HGN7" s="11"/>
      <c r="HGO7" s="11"/>
      <c r="HGP7" s="11"/>
      <c r="HGQ7" s="11"/>
      <c r="HGR7" s="11"/>
      <c r="HGS7" s="11"/>
      <c r="HGT7" s="11"/>
      <c r="HGU7" s="11"/>
      <c r="HGV7" s="11"/>
      <c r="HGW7" s="11"/>
      <c r="HGX7" s="11"/>
      <c r="HGY7" s="11"/>
      <c r="HGZ7" s="11"/>
      <c r="HHA7" s="11"/>
      <c r="HHB7" s="11"/>
      <c r="HHC7" s="11"/>
      <c r="HHD7" s="11"/>
      <c r="HHE7" s="11"/>
      <c r="HHF7" s="11"/>
      <c r="HHG7" s="11"/>
      <c r="HHH7" s="11"/>
      <c r="HHI7" s="11"/>
      <c r="HHJ7" s="11"/>
      <c r="HHK7" s="11"/>
      <c r="HHL7" s="11"/>
      <c r="HHM7" s="11"/>
      <c r="HHN7" s="11"/>
      <c r="HHO7" s="11"/>
      <c r="HHP7" s="11"/>
      <c r="HHQ7" s="11"/>
      <c r="HHR7" s="11"/>
      <c r="HHS7" s="11"/>
      <c r="HHT7" s="11"/>
      <c r="HHU7" s="11"/>
      <c r="HHV7" s="11"/>
      <c r="HHW7" s="11"/>
      <c r="HHY7" s="6"/>
      <c r="HIB7" s="11"/>
      <c r="HIC7" s="11"/>
      <c r="HID7" s="11"/>
      <c r="HIE7" s="11"/>
      <c r="HIF7" s="11"/>
      <c r="HIG7" s="11"/>
      <c r="HIH7" s="11"/>
      <c r="HII7" s="11"/>
      <c r="HIJ7" s="11"/>
      <c r="HIK7" s="11"/>
      <c r="HIL7" s="11"/>
      <c r="HIM7" s="11"/>
      <c r="HIN7" s="11"/>
      <c r="HIO7" s="11"/>
      <c r="HIP7" s="11"/>
      <c r="HIQ7" s="11"/>
      <c r="HIR7" s="11"/>
      <c r="HIS7" s="11"/>
      <c r="HIT7" s="11"/>
      <c r="HIU7" s="11"/>
      <c r="HIV7" s="11"/>
      <c r="HIW7" s="11"/>
      <c r="HIX7" s="11"/>
      <c r="HIY7" s="11"/>
      <c r="HIZ7" s="11"/>
      <c r="HJA7" s="11"/>
      <c r="HJB7" s="11"/>
      <c r="HJC7" s="11"/>
      <c r="HJD7" s="11"/>
      <c r="HJE7" s="11"/>
      <c r="HJF7" s="11"/>
      <c r="HJG7" s="11"/>
      <c r="HJH7" s="11"/>
      <c r="HJI7" s="11"/>
      <c r="HJJ7" s="11"/>
      <c r="HJK7" s="11"/>
      <c r="HJM7" s="6"/>
      <c r="HJP7" s="11"/>
      <c r="HJQ7" s="11"/>
      <c r="HJR7" s="11"/>
      <c r="HJS7" s="11"/>
      <c r="HJT7" s="11"/>
      <c r="HJU7" s="11"/>
      <c r="HJV7" s="11"/>
      <c r="HJW7" s="11"/>
      <c r="HJX7" s="11"/>
      <c r="HJY7" s="11"/>
      <c r="HJZ7" s="11"/>
      <c r="HKA7" s="11"/>
      <c r="HKB7" s="11"/>
      <c r="HKC7" s="11"/>
      <c r="HKD7" s="11"/>
      <c r="HKE7" s="11"/>
      <c r="HKF7" s="11"/>
      <c r="HKG7" s="11"/>
      <c r="HKH7" s="11"/>
      <c r="HKI7" s="11"/>
      <c r="HKJ7" s="11"/>
      <c r="HKK7" s="11"/>
      <c r="HKL7" s="11"/>
      <c r="HKM7" s="11"/>
      <c r="HKN7" s="11"/>
      <c r="HKO7" s="11"/>
      <c r="HKP7" s="11"/>
      <c r="HKQ7" s="11"/>
      <c r="HKR7" s="11"/>
      <c r="HKS7" s="11"/>
      <c r="HKT7" s="11"/>
      <c r="HKU7" s="11"/>
      <c r="HKV7" s="11"/>
      <c r="HKW7" s="11"/>
      <c r="HKX7" s="11"/>
      <c r="HKY7" s="11"/>
      <c r="HLA7" s="6"/>
      <c r="HLD7" s="11"/>
      <c r="HLE7" s="11"/>
      <c r="HLF7" s="11"/>
      <c r="HLG7" s="11"/>
      <c r="HLH7" s="11"/>
      <c r="HLI7" s="11"/>
      <c r="HLJ7" s="11"/>
      <c r="HLK7" s="11"/>
      <c r="HLL7" s="11"/>
      <c r="HLM7" s="11"/>
      <c r="HLN7" s="11"/>
      <c r="HLO7" s="11"/>
      <c r="HLP7" s="11"/>
      <c r="HLQ7" s="11"/>
      <c r="HLR7" s="11"/>
      <c r="HLS7" s="11"/>
      <c r="HLT7" s="11"/>
      <c r="HLU7" s="11"/>
      <c r="HLV7" s="11"/>
      <c r="HLW7" s="11"/>
      <c r="HLX7" s="11"/>
      <c r="HLY7" s="11"/>
      <c r="HLZ7" s="11"/>
      <c r="HMA7" s="11"/>
      <c r="HMB7" s="11"/>
      <c r="HMC7" s="11"/>
      <c r="HMD7" s="11"/>
      <c r="HME7" s="11"/>
      <c r="HMF7" s="11"/>
      <c r="HMG7" s="11"/>
      <c r="HMH7" s="11"/>
      <c r="HMI7" s="11"/>
      <c r="HMJ7" s="11"/>
      <c r="HMK7" s="11"/>
      <c r="HML7" s="11"/>
      <c r="HMM7" s="11"/>
      <c r="HMO7" s="6"/>
      <c r="HMR7" s="11"/>
      <c r="HMS7" s="11"/>
      <c r="HMT7" s="11"/>
      <c r="HMU7" s="11"/>
      <c r="HMV7" s="11"/>
      <c r="HMW7" s="11"/>
      <c r="HMX7" s="11"/>
      <c r="HMY7" s="11"/>
      <c r="HMZ7" s="11"/>
      <c r="HNA7" s="11"/>
      <c r="HNB7" s="11"/>
      <c r="HNC7" s="11"/>
      <c r="HND7" s="11"/>
      <c r="HNE7" s="11"/>
      <c r="HNF7" s="11"/>
      <c r="HNG7" s="11"/>
      <c r="HNH7" s="11"/>
      <c r="HNI7" s="11"/>
      <c r="HNJ7" s="11"/>
      <c r="HNK7" s="11"/>
      <c r="HNL7" s="11"/>
      <c r="HNM7" s="11"/>
      <c r="HNN7" s="11"/>
      <c r="HNO7" s="11"/>
      <c r="HNP7" s="11"/>
      <c r="HNQ7" s="11"/>
      <c r="HNR7" s="11"/>
      <c r="HNS7" s="11"/>
      <c r="HNT7" s="11"/>
      <c r="HNU7" s="11"/>
      <c r="HNV7" s="11"/>
      <c r="HNW7" s="11"/>
      <c r="HNX7" s="11"/>
      <c r="HNY7" s="11"/>
      <c r="HNZ7" s="11"/>
      <c r="HOA7" s="11"/>
      <c r="HOC7" s="6"/>
      <c r="HOF7" s="11"/>
      <c r="HOG7" s="11"/>
      <c r="HOH7" s="11"/>
      <c r="HOI7" s="11"/>
      <c r="HOJ7" s="11"/>
      <c r="HOK7" s="11"/>
      <c r="HOL7" s="11"/>
      <c r="HOM7" s="11"/>
      <c r="HON7" s="11"/>
      <c r="HOO7" s="11"/>
      <c r="HOP7" s="11"/>
      <c r="HOQ7" s="11"/>
      <c r="HOR7" s="11"/>
      <c r="HOS7" s="11"/>
      <c r="HOT7" s="11"/>
      <c r="HOU7" s="11"/>
      <c r="HOV7" s="11"/>
      <c r="HOW7" s="11"/>
      <c r="HOX7" s="11"/>
      <c r="HOY7" s="11"/>
      <c r="HOZ7" s="11"/>
      <c r="HPA7" s="11"/>
      <c r="HPB7" s="11"/>
      <c r="HPC7" s="11"/>
      <c r="HPD7" s="11"/>
      <c r="HPE7" s="11"/>
      <c r="HPF7" s="11"/>
      <c r="HPG7" s="11"/>
      <c r="HPH7" s="11"/>
      <c r="HPI7" s="11"/>
      <c r="HPJ7" s="11"/>
      <c r="HPK7" s="11"/>
      <c r="HPL7" s="11"/>
      <c r="HPM7" s="11"/>
      <c r="HPN7" s="11"/>
      <c r="HPO7" s="11"/>
      <c r="HPQ7" s="6"/>
      <c r="HPT7" s="11"/>
      <c r="HPU7" s="11"/>
      <c r="HPV7" s="11"/>
      <c r="HPW7" s="11"/>
      <c r="HPX7" s="11"/>
      <c r="HPY7" s="11"/>
      <c r="HPZ7" s="11"/>
      <c r="HQA7" s="11"/>
      <c r="HQB7" s="11"/>
      <c r="HQC7" s="11"/>
      <c r="HQD7" s="11"/>
      <c r="HQE7" s="11"/>
      <c r="HQF7" s="11"/>
      <c r="HQG7" s="11"/>
      <c r="HQH7" s="11"/>
      <c r="HQI7" s="11"/>
      <c r="HQJ7" s="11"/>
      <c r="HQK7" s="11"/>
      <c r="HQL7" s="11"/>
      <c r="HQM7" s="11"/>
      <c r="HQN7" s="11"/>
      <c r="HQO7" s="11"/>
      <c r="HQP7" s="11"/>
      <c r="HQQ7" s="11"/>
      <c r="HQR7" s="11"/>
      <c r="HQS7" s="11"/>
      <c r="HQT7" s="11"/>
      <c r="HQU7" s="11"/>
      <c r="HQV7" s="11"/>
      <c r="HQW7" s="11"/>
      <c r="HQX7" s="11"/>
      <c r="HQY7" s="11"/>
      <c r="HQZ7" s="11"/>
      <c r="HRA7" s="11"/>
      <c r="HRB7" s="11"/>
      <c r="HRC7" s="11"/>
      <c r="HRE7" s="6"/>
      <c r="HRH7" s="11"/>
      <c r="HRI7" s="11"/>
      <c r="HRJ7" s="11"/>
      <c r="HRK7" s="11"/>
      <c r="HRL7" s="11"/>
      <c r="HRM7" s="11"/>
      <c r="HRN7" s="11"/>
      <c r="HRO7" s="11"/>
      <c r="HRP7" s="11"/>
      <c r="HRQ7" s="11"/>
      <c r="HRR7" s="11"/>
      <c r="HRS7" s="11"/>
      <c r="HRT7" s="11"/>
      <c r="HRU7" s="11"/>
      <c r="HRV7" s="11"/>
      <c r="HRW7" s="11"/>
      <c r="HRX7" s="11"/>
      <c r="HRY7" s="11"/>
      <c r="HRZ7" s="11"/>
      <c r="HSA7" s="11"/>
      <c r="HSB7" s="11"/>
      <c r="HSC7" s="11"/>
      <c r="HSD7" s="11"/>
      <c r="HSE7" s="11"/>
      <c r="HSF7" s="11"/>
      <c r="HSG7" s="11"/>
      <c r="HSH7" s="11"/>
      <c r="HSI7" s="11"/>
      <c r="HSJ7" s="11"/>
      <c r="HSK7" s="11"/>
      <c r="HSL7" s="11"/>
      <c r="HSM7" s="11"/>
      <c r="HSN7" s="11"/>
      <c r="HSO7" s="11"/>
      <c r="HSP7" s="11"/>
      <c r="HSQ7" s="11"/>
      <c r="HSS7" s="6"/>
      <c r="HSV7" s="11"/>
      <c r="HSW7" s="11"/>
      <c r="HSX7" s="11"/>
      <c r="HSY7" s="11"/>
      <c r="HSZ7" s="11"/>
      <c r="HTA7" s="11"/>
      <c r="HTB7" s="11"/>
      <c r="HTC7" s="11"/>
      <c r="HTD7" s="11"/>
      <c r="HTE7" s="11"/>
      <c r="HTF7" s="11"/>
      <c r="HTG7" s="11"/>
      <c r="HTH7" s="11"/>
      <c r="HTI7" s="11"/>
      <c r="HTJ7" s="11"/>
      <c r="HTK7" s="11"/>
      <c r="HTL7" s="11"/>
      <c r="HTM7" s="11"/>
      <c r="HTN7" s="11"/>
      <c r="HTO7" s="11"/>
      <c r="HTP7" s="11"/>
      <c r="HTQ7" s="11"/>
      <c r="HTR7" s="11"/>
      <c r="HTS7" s="11"/>
      <c r="HTT7" s="11"/>
      <c r="HTU7" s="11"/>
      <c r="HTV7" s="11"/>
      <c r="HTW7" s="11"/>
      <c r="HTX7" s="11"/>
      <c r="HTY7" s="11"/>
      <c r="HTZ7" s="11"/>
      <c r="HUA7" s="11"/>
      <c r="HUB7" s="11"/>
      <c r="HUC7" s="11"/>
      <c r="HUD7" s="11"/>
      <c r="HUE7" s="11"/>
      <c r="HUG7" s="6"/>
      <c r="HUJ7" s="11"/>
      <c r="HUK7" s="11"/>
      <c r="HUL7" s="11"/>
      <c r="HUM7" s="11"/>
      <c r="HUN7" s="11"/>
      <c r="HUO7" s="11"/>
      <c r="HUP7" s="11"/>
      <c r="HUQ7" s="11"/>
      <c r="HUR7" s="11"/>
      <c r="HUS7" s="11"/>
      <c r="HUT7" s="11"/>
      <c r="HUU7" s="11"/>
      <c r="HUV7" s="11"/>
      <c r="HUW7" s="11"/>
      <c r="HUX7" s="11"/>
      <c r="HUY7" s="11"/>
      <c r="HUZ7" s="11"/>
      <c r="HVA7" s="11"/>
      <c r="HVB7" s="11"/>
      <c r="HVC7" s="11"/>
      <c r="HVD7" s="11"/>
      <c r="HVE7" s="11"/>
      <c r="HVF7" s="11"/>
      <c r="HVG7" s="11"/>
      <c r="HVH7" s="11"/>
      <c r="HVI7" s="11"/>
      <c r="HVJ7" s="11"/>
      <c r="HVK7" s="11"/>
      <c r="HVL7" s="11"/>
      <c r="HVM7" s="11"/>
      <c r="HVN7" s="11"/>
      <c r="HVO7" s="11"/>
      <c r="HVP7" s="11"/>
      <c r="HVQ7" s="11"/>
      <c r="HVR7" s="11"/>
      <c r="HVS7" s="11"/>
      <c r="HVU7" s="6"/>
      <c r="HVX7" s="11"/>
      <c r="HVY7" s="11"/>
      <c r="HVZ7" s="11"/>
      <c r="HWA7" s="11"/>
      <c r="HWB7" s="11"/>
      <c r="HWC7" s="11"/>
      <c r="HWD7" s="11"/>
      <c r="HWE7" s="11"/>
      <c r="HWF7" s="11"/>
      <c r="HWG7" s="11"/>
      <c r="HWH7" s="11"/>
      <c r="HWI7" s="11"/>
      <c r="HWJ7" s="11"/>
      <c r="HWK7" s="11"/>
      <c r="HWL7" s="11"/>
      <c r="HWM7" s="11"/>
      <c r="HWN7" s="11"/>
      <c r="HWO7" s="11"/>
      <c r="HWP7" s="11"/>
      <c r="HWQ7" s="11"/>
      <c r="HWR7" s="11"/>
      <c r="HWS7" s="11"/>
      <c r="HWT7" s="11"/>
      <c r="HWU7" s="11"/>
      <c r="HWV7" s="11"/>
      <c r="HWW7" s="11"/>
      <c r="HWX7" s="11"/>
      <c r="HWY7" s="11"/>
      <c r="HWZ7" s="11"/>
      <c r="HXA7" s="11"/>
      <c r="HXB7" s="11"/>
      <c r="HXC7" s="11"/>
      <c r="HXD7" s="11"/>
      <c r="HXE7" s="11"/>
      <c r="HXF7" s="11"/>
      <c r="HXG7" s="11"/>
      <c r="HXI7" s="6"/>
      <c r="HXL7" s="11"/>
      <c r="HXM7" s="11"/>
      <c r="HXN7" s="11"/>
      <c r="HXO7" s="11"/>
      <c r="HXP7" s="11"/>
      <c r="HXQ7" s="11"/>
      <c r="HXR7" s="11"/>
      <c r="HXS7" s="11"/>
      <c r="HXT7" s="11"/>
      <c r="HXU7" s="11"/>
      <c r="HXV7" s="11"/>
      <c r="HXW7" s="11"/>
      <c r="HXX7" s="11"/>
      <c r="HXY7" s="11"/>
      <c r="HXZ7" s="11"/>
      <c r="HYA7" s="11"/>
      <c r="HYB7" s="11"/>
      <c r="HYC7" s="11"/>
      <c r="HYD7" s="11"/>
      <c r="HYE7" s="11"/>
      <c r="HYF7" s="11"/>
      <c r="HYG7" s="11"/>
      <c r="HYH7" s="11"/>
      <c r="HYI7" s="11"/>
      <c r="HYJ7" s="11"/>
      <c r="HYK7" s="11"/>
      <c r="HYL7" s="11"/>
      <c r="HYM7" s="11"/>
      <c r="HYN7" s="11"/>
      <c r="HYO7" s="11"/>
      <c r="HYP7" s="11"/>
      <c r="HYQ7" s="11"/>
      <c r="HYR7" s="11"/>
      <c r="HYS7" s="11"/>
      <c r="HYT7" s="11"/>
      <c r="HYU7" s="11"/>
      <c r="HYW7" s="6"/>
      <c r="HYZ7" s="11"/>
      <c r="HZA7" s="11"/>
      <c r="HZB7" s="11"/>
      <c r="HZC7" s="11"/>
      <c r="HZD7" s="11"/>
      <c r="HZE7" s="11"/>
      <c r="HZF7" s="11"/>
      <c r="HZG7" s="11"/>
      <c r="HZH7" s="11"/>
      <c r="HZI7" s="11"/>
      <c r="HZJ7" s="11"/>
      <c r="HZK7" s="11"/>
      <c r="HZL7" s="11"/>
      <c r="HZM7" s="11"/>
      <c r="HZN7" s="11"/>
      <c r="HZO7" s="11"/>
      <c r="HZP7" s="11"/>
      <c r="HZQ7" s="11"/>
      <c r="HZR7" s="11"/>
      <c r="HZS7" s="11"/>
      <c r="HZT7" s="11"/>
      <c r="HZU7" s="11"/>
      <c r="HZV7" s="11"/>
      <c r="HZW7" s="11"/>
      <c r="HZX7" s="11"/>
      <c r="HZY7" s="11"/>
      <c r="HZZ7" s="11"/>
      <c r="IAA7" s="11"/>
      <c r="IAB7" s="11"/>
      <c r="IAC7" s="11"/>
      <c r="IAD7" s="11"/>
      <c r="IAE7" s="11"/>
      <c r="IAF7" s="11"/>
      <c r="IAG7" s="11"/>
      <c r="IAH7" s="11"/>
      <c r="IAI7" s="11"/>
      <c r="IAK7" s="6"/>
      <c r="IAN7" s="11"/>
      <c r="IAO7" s="11"/>
      <c r="IAP7" s="11"/>
      <c r="IAQ7" s="11"/>
      <c r="IAR7" s="11"/>
      <c r="IAS7" s="11"/>
      <c r="IAT7" s="11"/>
      <c r="IAU7" s="11"/>
      <c r="IAV7" s="11"/>
      <c r="IAW7" s="11"/>
      <c r="IAX7" s="11"/>
      <c r="IAY7" s="11"/>
      <c r="IAZ7" s="11"/>
      <c r="IBA7" s="11"/>
      <c r="IBB7" s="11"/>
      <c r="IBC7" s="11"/>
      <c r="IBD7" s="11"/>
      <c r="IBE7" s="11"/>
      <c r="IBF7" s="11"/>
      <c r="IBG7" s="11"/>
      <c r="IBH7" s="11"/>
      <c r="IBI7" s="11"/>
      <c r="IBJ7" s="11"/>
      <c r="IBK7" s="11"/>
      <c r="IBL7" s="11"/>
      <c r="IBM7" s="11"/>
      <c r="IBN7" s="11"/>
      <c r="IBO7" s="11"/>
      <c r="IBP7" s="11"/>
      <c r="IBQ7" s="11"/>
      <c r="IBR7" s="11"/>
      <c r="IBS7" s="11"/>
      <c r="IBT7" s="11"/>
      <c r="IBU7" s="11"/>
      <c r="IBV7" s="11"/>
      <c r="IBW7" s="11"/>
      <c r="IBY7" s="6"/>
      <c r="ICB7" s="11"/>
      <c r="ICC7" s="11"/>
      <c r="ICD7" s="11"/>
      <c r="ICE7" s="11"/>
      <c r="ICF7" s="11"/>
      <c r="ICG7" s="11"/>
      <c r="ICH7" s="11"/>
      <c r="ICI7" s="11"/>
      <c r="ICJ7" s="11"/>
      <c r="ICK7" s="11"/>
      <c r="ICL7" s="11"/>
      <c r="ICM7" s="11"/>
      <c r="ICN7" s="11"/>
      <c r="ICO7" s="11"/>
      <c r="ICP7" s="11"/>
      <c r="ICQ7" s="11"/>
      <c r="ICR7" s="11"/>
      <c r="ICS7" s="11"/>
      <c r="ICT7" s="11"/>
      <c r="ICU7" s="11"/>
      <c r="ICV7" s="11"/>
      <c r="ICW7" s="11"/>
      <c r="ICX7" s="11"/>
      <c r="ICY7" s="11"/>
      <c r="ICZ7" s="11"/>
      <c r="IDA7" s="11"/>
      <c r="IDB7" s="11"/>
      <c r="IDC7" s="11"/>
      <c r="IDD7" s="11"/>
      <c r="IDE7" s="11"/>
      <c r="IDF7" s="11"/>
      <c r="IDG7" s="11"/>
      <c r="IDH7" s="11"/>
      <c r="IDI7" s="11"/>
      <c r="IDJ7" s="11"/>
      <c r="IDK7" s="11"/>
      <c r="IDM7" s="6"/>
      <c r="IDP7" s="11"/>
      <c r="IDQ7" s="11"/>
      <c r="IDR7" s="11"/>
      <c r="IDS7" s="11"/>
      <c r="IDT7" s="11"/>
      <c r="IDU7" s="11"/>
      <c r="IDV7" s="11"/>
      <c r="IDW7" s="11"/>
      <c r="IDX7" s="11"/>
      <c r="IDY7" s="11"/>
      <c r="IDZ7" s="11"/>
      <c r="IEA7" s="11"/>
      <c r="IEB7" s="11"/>
      <c r="IEC7" s="11"/>
      <c r="IED7" s="11"/>
      <c r="IEE7" s="11"/>
      <c r="IEF7" s="11"/>
      <c r="IEG7" s="11"/>
      <c r="IEH7" s="11"/>
      <c r="IEI7" s="11"/>
      <c r="IEJ7" s="11"/>
      <c r="IEK7" s="11"/>
      <c r="IEL7" s="11"/>
      <c r="IEM7" s="11"/>
      <c r="IEN7" s="11"/>
      <c r="IEO7" s="11"/>
      <c r="IEP7" s="11"/>
      <c r="IEQ7" s="11"/>
      <c r="IER7" s="11"/>
      <c r="IES7" s="11"/>
      <c r="IET7" s="11"/>
      <c r="IEU7" s="11"/>
      <c r="IEV7" s="11"/>
      <c r="IEW7" s="11"/>
      <c r="IEX7" s="11"/>
      <c r="IEY7" s="11"/>
      <c r="IFA7" s="6"/>
      <c r="IFD7" s="11"/>
      <c r="IFE7" s="11"/>
      <c r="IFF7" s="11"/>
      <c r="IFG7" s="11"/>
      <c r="IFH7" s="11"/>
      <c r="IFI7" s="11"/>
      <c r="IFJ7" s="11"/>
      <c r="IFK7" s="11"/>
      <c r="IFL7" s="11"/>
      <c r="IFM7" s="11"/>
      <c r="IFN7" s="11"/>
      <c r="IFO7" s="11"/>
      <c r="IFP7" s="11"/>
      <c r="IFQ7" s="11"/>
      <c r="IFR7" s="11"/>
      <c r="IFS7" s="11"/>
      <c r="IFT7" s="11"/>
      <c r="IFU7" s="11"/>
      <c r="IFV7" s="11"/>
      <c r="IFW7" s="11"/>
      <c r="IFX7" s="11"/>
      <c r="IFY7" s="11"/>
      <c r="IFZ7" s="11"/>
      <c r="IGA7" s="11"/>
      <c r="IGB7" s="11"/>
      <c r="IGC7" s="11"/>
      <c r="IGD7" s="11"/>
      <c r="IGE7" s="11"/>
      <c r="IGF7" s="11"/>
      <c r="IGG7" s="11"/>
      <c r="IGH7" s="11"/>
      <c r="IGI7" s="11"/>
      <c r="IGJ7" s="11"/>
      <c r="IGK7" s="11"/>
      <c r="IGL7" s="11"/>
      <c r="IGM7" s="11"/>
      <c r="IGO7" s="6"/>
      <c r="IGR7" s="11"/>
      <c r="IGS7" s="11"/>
      <c r="IGT7" s="11"/>
      <c r="IGU7" s="11"/>
      <c r="IGV7" s="11"/>
      <c r="IGW7" s="11"/>
      <c r="IGX7" s="11"/>
      <c r="IGY7" s="11"/>
      <c r="IGZ7" s="11"/>
      <c r="IHA7" s="11"/>
      <c r="IHB7" s="11"/>
      <c r="IHC7" s="11"/>
      <c r="IHD7" s="11"/>
      <c r="IHE7" s="11"/>
      <c r="IHF7" s="11"/>
      <c r="IHG7" s="11"/>
      <c r="IHH7" s="11"/>
      <c r="IHI7" s="11"/>
      <c r="IHJ7" s="11"/>
      <c r="IHK7" s="11"/>
      <c r="IHL7" s="11"/>
      <c r="IHM7" s="11"/>
      <c r="IHN7" s="11"/>
      <c r="IHO7" s="11"/>
      <c r="IHP7" s="11"/>
      <c r="IHQ7" s="11"/>
      <c r="IHR7" s="11"/>
      <c r="IHS7" s="11"/>
      <c r="IHT7" s="11"/>
      <c r="IHU7" s="11"/>
      <c r="IHV7" s="11"/>
      <c r="IHW7" s="11"/>
      <c r="IHX7" s="11"/>
      <c r="IHY7" s="11"/>
      <c r="IHZ7" s="11"/>
      <c r="IIA7" s="11"/>
      <c r="IIC7" s="6"/>
      <c r="IIF7" s="11"/>
      <c r="IIG7" s="11"/>
      <c r="IIH7" s="11"/>
      <c r="III7" s="11"/>
      <c r="IIJ7" s="11"/>
      <c r="IIK7" s="11"/>
      <c r="IIL7" s="11"/>
      <c r="IIM7" s="11"/>
      <c r="IIN7" s="11"/>
      <c r="IIO7" s="11"/>
      <c r="IIP7" s="11"/>
      <c r="IIQ7" s="11"/>
      <c r="IIR7" s="11"/>
      <c r="IIS7" s="11"/>
      <c r="IIT7" s="11"/>
      <c r="IIU7" s="11"/>
      <c r="IIV7" s="11"/>
      <c r="IIW7" s="11"/>
      <c r="IIX7" s="11"/>
      <c r="IIY7" s="11"/>
      <c r="IIZ7" s="11"/>
      <c r="IJA7" s="11"/>
      <c r="IJB7" s="11"/>
      <c r="IJC7" s="11"/>
      <c r="IJD7" s="11"/>
      <c r="IJE7" s="11"/>
      <c r="IJF7" s="11"/>
      <c r="IJG7" s="11"/>
      <c r="IJH7" s="11"/>
      <c r="IJI7" s="11"/>
      <c r="IJJ7" s="11"/>
      <c r="IJK7" s="11"/>
      <c r="IJL7" s="11"/>
      <c r="IJM7" s="11"/>
      <c r="IJN7" s="11"/>
      <c r="IJO7" s="11"/>
      <c r="IJQ7" s="6"/>
      <c r="IJT7" s="11"/>
      <c r="IJU7" s="11"/>
      <c r="IJV7" s="11"/>
      <c r="IJW7" s="11"/>
      <c r="IJX7" s="11"/>
      <c r="IJY7" s="11"/>
      <c r="IJZ7" s="11"/>
      <c r="IKA7" s="11"/>
      <c r="IKB7" s="11"/>
      <c r="IKC7" s="11"/>
      <c r="IKD7" s="11"/>
      <c r="IKE7" s="11"/>
      <c r="IKF7" s="11"/>
      <c r="IKG7" s="11"/>
      <c r="IKH7" s="11"/>
      <c r="IKI7" s="11"/>
      <c r="IKJ7" s="11"/>
      <c r="IKK7" s="11"/>
      <c r="IKL7" s="11"/>
      <c r="IKM7" s="11"/>
      <c r="IKN7" s="11"/>
      <c r="IKO7" s="11"/>
      <c r="IKP7" s="11"/>
      <c r="IKQ7" s="11"/>
      <c r="IKR7" s="11"/>
      <c r="IKS7" s="11"/>
      <c r="IKT7" s="11"/>
      <c r="IKU7" s="11"/>
      <c r="IKV7" s="11"/>
      <c r="IKW7" s="11"/>
      <c r="IKX7" s="11"/>
      <c r="IKY7" s="11"/>
      <c r="IKZ7" s="11"/>
      <c r="ILA7" s="11"/>
      <c r="ILB7" s="11"/>
      <c r="ILC7" s="11"/>
      <c r="ILE7" s="6"/>
      <c r="ILH7" s="11"/>
      <c r="ILI7" s="11"/>
      <c r="ILJ7" s="11"/>
      <c r="ILK7" s="11"/>
      <c r="ILL7" s="11"/>
      <c r="ILM7" s="11"/>
      <c r="ILN7" s="11"/>
      <c r="ILO7" s="11"/>
      <c r="ILP7" s="11"/>
      <c r="ILQ7" s="11"/>
      <c r="ILR7" s="11"/>
      <c r="ILS7" s="11"/>
      <c r="ILT7" s="11"/>
      <c r="ILU7" s="11"/>
      <c r="ILV7" s="11"/>
      <c r="ILW7" s="11"/>
      <c r="ILX7" s="11"/>
      <c r="ILY7" s="11"/>
      <c r="ILZ7" s="11"/>
      <c r="IMA7" s="11"/>
      <c r="IMB7" s="11"/>
      <c r="IMC7" s="11"/>
      <c r="IMD7" s="11"/>
      <c r="IME7" s="11"/>
      <c r="IMF7" s="11"/>
      <c r="IMG7" s="11"/>
      <c r="IMH7" s="11"/>
      <c r="IMI7" s="11"/>
      <c r="IMJ7" s="11"/>
      <c r="IMK7" s="11"/>
      <c r="IML7" s="11"/>
      <c r="IMM7" s="11"/>
      <c r="IMN7" s="11"/>
      <c r="IMO7" s="11"/>
      <c r="IMP7" s="11"/>
      <c r="IMQ7" s="11"/>
      <c r="IMS7" s="6"/>
      <c r="IMV7" s="11"/>
      <c r="IMW7" s="11"/>
      <c r="IMX7" s="11"/>
      <c r="IMY7" s="11"/>
      <c r="IMZ7" s="11"/>
      <c r="INA7" s="11"/>
      <c r="INB7" s="11"/>
      <c r="INC7" s="11"/>
      <c r="IND7" s="11"/>
      <c r="INE7" s="11"/>
      <c r="INF7" s="11"/>
      <c r="ING7" s="11"/>
      <c r="INH7" s="11"/>
      <c r="INI7" s="11"/>
      <c r="INJ7" s="11"/>
      <c r="INK7" s="11"/>
      <c r="INL7" s="11"/>
      <c r="INM7" s="11"/>
      <c r="INN7" s="11"/>
      <c r="INO7" s="11"/>
      <c r="INP7" s="11"/>
      <c r="INQ7" s="11"/>
      <c r="INR7" s="11"/>
      <c r="INS7" s="11"/>
      <c r="INT7" s="11"/>
      <c r="INU7" s="11"/>
      <c r="INV7" s="11"/>
      <c r="INW7" s="11"/>
      <c r="INX7" s="11"/>
      <c r="INY7" s="11"/>
      <c r="INZ7" s="11"/>
      <c r="IOA7" s="11"/>
      <c r="IOB7" s="11"/>
      <c r="IOC7" s="11"/>
      <c r="IOD7" s="11"/>
      <c r="IOE7" s="11"/>
      <c r="IOG7" s="6"/>
      <c r="IOJ7" s="11"/>
      <c r="IOK7" s="11"/>
      <c r="IOL7" s="11"/>
      <c r="IOM7" s="11"/>
      <c r="ION7" s="11"/>
      <c r="IOO7" s="11"/>
      <c r="IOP7" s="11"/>
      <c r="IOQ7" s="11"/>
      <c r="IOR7" s="11"/>
      <c r="IOS7" s="11"/>
      <c r="IOT7" s="11"/>
      <c r="IOU7" s="11"/>
      <c r="IOV7" s="11"/>
      <c r="IOW7" s="11"/>
      <c r="IOX7" s="11"/>
      <c r="IOY7" s="11"/>
      <c r="IOZ7" s="11"/>
      <c r="IPA7" s="11"/>
      <c r="IPB7" s="11"/>
      <c r="IPC7" s="11"/>
      <c r="IPD7" s="11"/>
      <c r="IPE7" s="11"/>
      <c r="IPF7" s="11"/>
      <c r="IPG7" s="11"/>
      <c r="IPH7" s="11"/>
      <c r="IPI7" s="11"/>
      <c r="IPJ7" s="11"/>
      <c r="IPK7" s="11"/>
      <c r="IPL7" s="11"/>
      <c r="IPM7" s="11"/>
      <c r="IPN7" s="11"/>
      <c r="IPO7" s="11"/>
      <c r="IPP7" s="11"/>
      <c r="IPQ7" s="11"/>
      <c r="IPR7" s="11"/>
      <c r="IPS7" s="11"/>
      <c r="IPU7" s="6"/>
      <c r="IPX7" s="11"/>
      <c r="IPY7" s="11"/>
      <c r="IPZ7" s="11"/>
      <c r="IQA7" s="11"/>
      <c r="IQB7" s="11"/>
      <c r="IQC7" s="11"/>
      <c r="IQD7" s="11"/>
      <c r="IQE7" s="11"/>
      <c r="IQF7" s="11"/>
      <c r="IQG7" s="11"/>
      <c r="IQH7" s="11"/>
      <c r="IQI7" s="11"/>
      <c r="IQJ7" s="11"/>
      <c r="IQK7" s="11"/>
      <c r="IQL7" s="11"/>
      <c r="IQM7" s="11"/>
      <c r="IQN7" s="11"/>
      <c r="IQO7" s="11"/>
      <c r="IQP7" s="11"/>
      <c r="IQQ7" s="11"/>
      <c r="IQR7" s="11"/>
      <c r="IQS7" s="11"/>
      <c r="IQT7" s="11"/>
      <c r="IQU7" s="11"/>
      <c r="IQV7" s="11"/>
      <c r="IQW7" s="11"/>
      <c r="IQX7" s="11"/>
      <c r="IQY7" s="11"/>
      <c r="IQZ7" s="11"/>
      <c r="IRA7" s="11"/>
      <c r="IRB7" s="11"/>
      <c r="IRC7" s="11"/>
      <c r="IRD7" s="11"/>
      <c r="IRE7" s="11"/>
      <c r="IRF7" s="11"/>
      <c r="IRG7" s="11"/>
      <c r="IRI7" s="6"/>
      <c r="IRL7" s="11"/>
      <c r="IRM7" s="11"/>
      <c r="IRN7" s="11"/>
      <c r="IRO7" s="11"/>
      <c r="IRP7" s="11"/>
      <c r="IRQ7" s="11"/>
      <c r="IRR7" s="11"/>
      <c r="IRS7" s="11"/>
      <c r="IRT7" s="11"/>
      <c r="IRU7" s="11"/>
      <c r="IRV7" s="11"/>
      <c r="IRW7" s="11"/>
      <c r="IRX7" s="11"/>
      <c r="IRY7" s="11"/>
      <c r="IRZ7" s="11"/>
      <c r="ISA7" s="11"/>
      <c r="ISB7" s="11"/>
      <c r="ISC7" s="11"/>
      <c r="ISD7" s="11"/>
      <c r="ISE7" s="11"/>
      <c r="ISF7" s="11"/>
      <c r="ISG7" s="11"/>
      <c r="ISH7" s="11"/>
      <c r="ISI7" s="11"/>
      <c r="ISJ7" s="11"/>
      <c r="ISK7" s="11"/>
      <c r="ISL7" s="11"/>
      <c r="ISM7" s="11"/>
      <c r="ISN7" s="11"/>
      <c r="ISO7" s="11"/>
      <c r="ISP7" s="11"/>
      <c r="ISQ7" s="11"/>
      <c r="ISR7" s="11"/>
      <c r="ISS7" s="11"/>
      <c r="IST7" s="11"/>
      <c r="ISU7" s="11"/>
      <c r="ISW7" s="6"/>
      <c r="ISZ7" s="11"/>
      <c r="ITA7" s="11"/>
      <c r="ITB7" s="11"/>
      <c r="ITC7" s="11"/>
      <c r="ITD7" s="11"/>
      <c r="ITE7" s="11"/>
      <c r="ITF7" s="11"/>
      <c r="ITG7" s="11"/>
      <c r="ITH7" s="11"/>
      <c r="ITI7" s="11"/>
      <c r="ITJ7" s="11"/>
      <c r="ITK7" s="11"/>
      <c r="ITL7" s="11"/>
      <c r="ITM7" s="11"/>
      <c r="ITN7" s="11"/>
      <c r="ITO7" s="11"/>
      <c r="ITP7" s="11"/>
      <c r="ITQ7" s="11"/>
      <c r="ITR7" s="11"/>
      <c r="ITS7" s="11"/>
      <c r="ITT7" s="11"/>
      <c r="ITU7" s="11"/>
      <c r="ITV7" s="11"/>
      <c r="ITW7" s="11"/>
      <c r="ITX7" s="11"/>
      <c r="ITY7" s="11"/>
      <c r="ITZ7" s="11"/>
      <c r="IUA7" s="11"/>
      <c r="IUB7" s="11"/>
      <c r="IUC7" s="11"/>
      <c r="IUD7" s="11"/>
      <c r="IUE7" s="11"/>
      <c r="IUF7" s="11"/>
      <c r="IUG7" s="11"/>
      <c r="IUH7" s="11"/>
      <c r="IUI7" s="11"/>
      <c r="IUK7" s="6"/>
      <c r="IUN7" s="11"/>
      <c r="IUO7" s="11"/>
      <c r="IUP7" s="11"/>
      <c r="IUQ7" s="11"/>
      <c r="IUR7" s="11"/>
      <c r="IUS7" s="11"/>
      <c r="IUT7" s="11"/>
      <c r="IUU7" s="11"/>
      <c r="IUV7" s="11"/>
      <c r="IUW7" s="11"/>
      <c r="IUX7" s="11"/>
      <c r="IUY7" s="11"/>
      <c r="IUZ7" s="11"/>
      <c r="IVA7" s="11"/>
      <c r="IVB7" s="11"/>
      <c r="IVC7" s="11"/>
      <c r="IVD7" s="11"/>
      <c r="IVE7" s="11"/>
      <c r="IVF7" s="11"/>
      <c r="IVG7" s="11"/>
      <c r="IVH7" s="11"/>
      <c r="IVI7" s="11"/>
      <c r="IVJ7" s="11"/>
      <c r="IVK7" s="11"/>
      <c r="IVL7" s="11"/>
      <c r="IVM7" s="11"/>
      <c r="IVN7" s="11"/>
      <c r="IVO7" s="11"/>
      <c r="IVP7" s="11"/>
      <c r="IVQ7" s="11"/>
      <c r="IVR7" s="11"/>
      <c r="IVS7" s="11"/>
      <c r="IVT7" s="11"/>
      <c r="IVU7" s="11"/>
      <c r="IVV7" s="11"/>
      <c r="IVW7" s="11"/>
      <c r="IVY7" s="6"/>
      <c r="IWB7" s="11"/>
      <c r="IWC7" s="11"/>
      <c r="IWD7" s="11"/>
      <c r="IWE7" s="11"/>
      <c r="IWF7" s="11"/>
      <c r="IWG7" s="11"/>
      <c r="IWH7" s="11"/>
      <c r="IWI7" s="11"/>
      <c r="IWJ7" s="11"/>
      <c r="IWK7" s="11"/>
      <c r="IWL7" s="11"/>
      <c r="IWM7" s="11"/>
      <c r="IWN7" s="11"/>
      <c r="IWO7" s="11"/>
      <c r="IWP7" s="11"/>
      <c r="IWQ7" s="11"/>
      <c r="IWR7" s="11"/>
      <c r="IWS7" s="11"/>
      <c r="IWT7" s="11"/>
      <c r="IWU7" s="11"/>
      <c r="IWV7" s="11"/>
      <c r="IWW7" s="11"/>
      <c r="IWX7" s="11"/>
      <c r="IWY7" s="11"/>
      <c r="IWZ7" s="11"/>
      <c r="IXA7" s="11"/>
      <c r="IXB7" s="11"/>
      <c r="IXC7" s="11"/>
      <c r="IXD7" s="11"/>
      <c r="IXE7" s="11"/>
      <c r="IXF7" s="11"/>
      <c r="IXG7" s="11"/>
      <c r="IXH7" s="11"/>
      <c r="IXI7" s="11"/>
      <c r="IXJ7" s="11"/>
      <c r="IXK7" s="11"/>
      <c r="IXM7" s="6"/>
      <c r="IXP7" s="11"/>
      <c r="IXQ7" s="11"/>
      <c r="IXR7" s="11"/>
      <c r="IXS7" s="11"/>
      <c r="IXT7" s="11"/>
      <c r="IXU7" s="11"/>
      <c r="IXV7" s="11"/>
      <c r="IXW7" s="11"/>
      <c r="IXX7" s="11"/>
      <c r="IXY7" s="11"/>
      <c r="IXZ7" s="11"/>
      <c r="IYA7" s="11"/>
      <c r="IYB7" s="11"/>
      <c r="IYC7" s="11"/>
      <c r="IYD7" s="11"/>
      <c r="IYE7" s="11"/>
      <c r="IYF7" s="11"/>
      <c r="IYG7" s="11"/>
      <c r="IYH7" s="11"/>
      <c r="IYI7" s="11"/>
      <c r="IYJ7" s="11"/>
      <c r="IYK7" s="11"/>
      <c r="IYL7" s="11"/>
      <c r="IYM7" s="11"/>
      <c r="IYN7" s="11"/>
      <c r="IYO7" s="11"/>
      <c r="IYP7" s="11"/>
      <c r="IYQ7" s="11"/>
      <c r="IYR7" s="11"/>
      <c r="IYS7" s="11"/>
      <c r="IYT7" s="11"/>
      <c r="IYU7" s="11"/>
      <c r="IYV7" s="11"/>
      <c r="IYW7" s="11"/>
      <c r="IYX7" s="11"/>
      <c r="IYY7" s="11"/>
      <c r="IZA7" s="6"/>
      <c r="IZD7" s="11"/>
      <c r="IZE7" s="11"/>
      <c r="IZF7" s="11"/>
      <c r="IZG7" s="11"/>
      <c r="IZH7" s="11"/>
      <c r="IZI7" s="11"/>
      <c r="IZJ7" s="11"/>
      <c r="IZK7" s="11"/>
      <c r="IZL7" s="11"/>
      <c r="IZM7" s="11"/>
      <c r="IZN7" s="11"/>
      <c r="IZO7" s="11"/>
      <c r="IZP7" s="11"/>
      <c r="IZQ7" s="11"/>
      <c r="IZR7" s="11"/>
      <c r="IZS7" s="11"/>
      <c r="IZT7" s="11"/>
      <c r="IZU7" s="11"/>
      <c r="IZV7" s="11"/>
      <c r="IZW7" s="11"/>
      <c r="IZX7" s="11"/>
      <c r="IZY7" s="11"/>
      <c r="IZZ7" s="11"/>
      <c r="JAA7" s="11"/>
      <c r="JAB7" s="11"/>
      <c r="JAC7" s="11"/>
      <c r="JAD7" s="11"/>
      <c r="JAE7" s="11"/>
      <c r="JAF7" s="11"/>
      <c r="JAG7" s="11"/>
      <c r="JAH7" s="11"/>
      <c r="JAI7" s="11"/>
      <c r="JAJ7" s="11"/>
      <c r="JAK7" s="11"/>
      <c r="JAL7" s="11"/>
      <c r="JAM7" s="11"/>
      <c r="JAO7" s="6"/>
      <c r="JAR7" s="11"/>
      <c r="JAS7" s="11"/>
      <c r="JAT7" s="11"/>
      <c r="JAU7" s="11"/>
      <c r="JAV7" s="11"/>
      <c r="JAW7" s="11"/>
      <c r="JAX7" s="11"/>
      <c r="JAY7" s="11"/>
      <c r="JAZ7" s="11"/>
      <c r="JBA7" s="11"/>
      <c r="JBB7" s="11"/>
      <c r="JBC7" s="11"/>
      <c r="JBD7" s="11"/>
      <c r="JBE7" s="11"/>
      <c r="JBF7" s="11"/>
      <c r="JBG7" s="11"/>
      <c r="JBH7" s="11"/>
      <c r="JBI7" s="11"/>
      <c r="JBJ7" s="11"/>
      <c r="JBK7" s="11"/>
      <c r="JBL7" s="11"/>
      <c r="JBM7" s="11"/>
      <c r="JBN7" s="11"/>
      <c r="JBO7" s="11"/>
      <c r="JBP7" s="11"/>
      <c r="JBQ7" s="11"/>
      <c r="JBR7" s="11"/>
      <c r="JBS7" s="11"/>
      <c r="JBT7" s="11"/>
      <c r="JBU7" s="11"/>
      <c r="JBV7" s="11"/>
      <c r="JBW7" s="11"/>
      <c r="JBX7" s="11"/>
      <c r="JBY7" s="11"/>
      <c r="JBZ7" s="11"/>
      <c r="JCA7" s="11"/>
      <c r="JCC7" s="6"/>
      <c r="JCF7" s="11"/>
      <c r="JCG7" s="11"/>
      <c r="JCH7" s="11"/>
      <c r="JCI7" s="11"/>
      <c r="JCJ7" s="11"/>
      <c r="JCK7" s="11"/>
      <c r="JCL7" s="11"/>
      <c r="JCM7" s="11"/>
      <c r="JCN7" s="11"/>
      <c r="JCO7" s="11"/>
      <c r="JCP7" s="11"/>
      <c r="JCQ7" s="11"/>
      <c r="JCR7" s="11"/>
      <c r="JCS7" s="11"/>
      <c r="JCT7" s="11"/>
      <c r="JCU7" s="11"/>
      <c r="JCV7" s="11"/>
      <c r="JCW7" s="11"/>
      <c r="JCX7" s="11"/>
      <c r="JCY7" s="11"/>
      <c r="JCZ7" s="11"/>
      <c r="JDA7" s="11"/>
      <c r="JDB7" s="11"/>
      <c r="JDC7" s="11"/>
      <c r="JDD7" s="11"/>
      <c r="JDE7" s="11"/>
      <c r="JDF7" s="11"/>
      <c r="JDG7" s="11"/>
      <c r="JDH7" s="11"/>
      <c r="JDI7" s="11"/>
      <c r="JDJ7" s="11"/>
      <c r="JDK7" s="11"/>
      <c r="JDL7" s="11"/>
      <c r="JDM7" s="11"/>
      <c r="JDN7" s="11"/>
      <c r="JDO7" s="11"/>
      <c r="JDQ7" s="6"/>
      <c r="JDT7" s="11"/>
      <c r="JDU7" s="11"/>
      <c r="JDV7" s="11"/>
      <c r="JDW7" s="11"/>
      <c r="JDX7" s="11"/>
      <c r="JDY7" s="11"/>
      <c r="JDZ7" s="11"/>
      <c r="JEA7" s="11"/>
      <c r="JEB7" s="11"/>
      <c r="JEC7" s="11"/>
      <c r="JED7" s="11"/>
      <c r="JEE7" s="11"/>
      <c r="JEF7" s="11"/>
      <c r="JEG7" s="11"/>
      <c r="JEH7" s="11"/>
      <c r="JEI7" s="11"/>
      <c r="JEJ7" s="11"/>
      <c r="JEK7" s="11"/>
      <c r="JEL7" s="11"/>
      <c r="JEM7" s="11"/>
      <c r="JEN7" s="11"/>
      <c r="JEO7" s="11"/>
      <c r="JEP7" s="11"/>
      <c r="JEQ7" s="11"/>
      <c r="JER7" s="11"/>
      <c r="JES7" s="11"/>
      <c r="JET7" s="11"/>
      <c r="JEU7" s="11"/>
      <c r="JEV7" s="11"/>
      <c r="JEW7" s="11"/>
      <c r="JEX7" s="11"/>
      <c r="JEY7" s="11"/>
      <c r="JEZ7" s="11"/>
      <c r="JFA7" s="11"/>
      <c r="JFB7" s="11"/>
      <c r="JFC7" s="11"/>
      <c r="JFE7" s="6"/>
      <c r="JFH7" s="11"/>
      <c r="JFI7" s="11"/>
      <c r="JFJ7" s="11"/>
      <c r="JFK7" s="11"/>
      <c r="JFL7" s="11"/>
      <c r="JFM7" s="11"/>
      <c r="JFN7" s="11"/>
      <c r="JFO7" s="11"/>
      <c r="JFP7" s="11"/>
      <c r="JFQ7" s="11"/>
      <c r="JFR7" s="11"/>
      <c r="JFS7" s="11"/>
      <c r="JFT7" s="11"/>
      <c r="JFU7" s="11"/>
      <c r="JFV7" s="11"/>
      <c r="JFW7" s="11"/>
      <c r="JFX7" s="11"/>
      <c r="JFY7" s="11"/>
      <c r="JFZ7" s="11"/>
      <c r="JGA7" s="11"/>
      <c r="JGB7" s="11"/>
      <c r="JGC7" s="11"/>
      <c r="JGD7" s="11"/>
      <c r="JGE7" s="11"/>
      <c r="JGF7" s="11"/>
      <c r="JGG7" s="11"/>
      <c r="JGH7" s="11"/>
      <c r="JGI7" s="11"/>
      <c r="JGJ7" s="11"/>
      <c r="JGK7" s="11"/>
      <c r="JGL7" s="11"/>
      <c r="JGM7" s="11"/>
      <c r="JGN7" s="11"/>
      <c r="JGO7" s="11"/>
      <c r="JGP7" s="11"/>
      <c r="JGQ7" s="11"/>
      <c r="JGS7" s="6"/>
      <c r="JGV7" s="11"/>
      <c r="JGW7" s="11"/>
      <c r="JGX7" s="11"/>
      <c r="JGY7" s="11"/>
      <c r="JGZ7" s="11"/>
      <c r="JHA7" s="11"/>
      <c r="JHB7" s="11"/>
      <c r="JHC7" s="11"/>
      <c r="JHD7" s="11"/>
      <c r="JHE7" s="11"/>
      <c r="JHF7" s="11"/>
      <c r="JHG7" s="11"/>
      <c r="JHH7" s="11"/>
      <c r="JHI7" s="11"/>
      <c r="JHJ7" s="11"/>
      <c r="JHK7" s="11"/>
      <c r="JHL7" s="11"/>
      <c r="JHM7" s="11"/>
      <c r="JHN7" s="11"/>
      <c r="JHO7" s="11"/>
      <c r="JHP7" s="11"/>
      <c r="JHQ7" s="11"/>
      <c r="JHR7" s="11"/>
      <c r="JHS7" s="11"/>
      <c r="JHT7" s="11"/>
      <c r="JHU7" s="11"/>
      <c r="JHV7" s="11"/>
      <c r="JHW7" s="11"/>
      <c r="JHX7" s="11"/>
      <c r="JHY7" s="11"/>
      <c r="JHZ7" s="11"/>
      <c r="JIA7" s="11"/>
      <c r="JIB7" s="11"/>
      <c r="JIC7" s="11"/>
      <c r="JID7" s="11"/>
      <c r="JIE7" s="11"/>
      <c r="JIG7" s="6"/>
      <c r="JIJ7" s="11"/>
      <c r="JIK7" s="11"/>
      <c r="JIL7" s="11"/>
      <c r="JIM7" s="11"/>
      <c r="JIN7" s="11"/>
      <c r="JIO7" s="11"/>
      <c r="JIP7" s="11"/>
      <c r="JIQ7" s="11"/>
      <c r="JIR7" s="11"/>
      <c r="JIS7" s="11"/>
      <c r="JIT7" s="11"/>
      <c r="JIU7" s="11"/>
      <c r="JIV7" s="11"/>
      <c r="JIW7" s="11"/>
      <c r="JIX7" s="11"/>
      <c r="JIY7" s="11"/>
      <c r="JIZ7" s="11"/>
      <c r="JJA7" s="11"/>
      <c r="JJB7" s="11"/>
      <c r="JJC7" s="11"/>
      <c r="JJD7" s="11"/>
      <c r="JJE7" s="11"/>
      <c r="JJF7" s="11"/>
      <c r="JJG7" s="11"/>
      <c r="JJH7" s="11"/>
      <c r="JJI7" s="11"/>
      <c r="JJJ7" s="11"/>
      <c r="JJK7" s="11"/>
      <c r="JJL7" s="11"/>
      <c r="JJM7" s="11"/>
      <c r="JJN7" s="11"/>
      <c r="JJO7" s="11"/>
      <c r="JJP7" s="11"/>
      <c r="JJQ7" s="11"/>
      <c r="JJR7" s="11"/>
      <c r="JJS7" s="11"/>
      <c r="JJU7" s="6"/>
      <c r="JJX7" s="11"/>
      <c r="JJY7" s="11"/>
      <c r="JJZ7" s="11"/>
      <c r="JKA7" s="11"/>
      <c r="JKB7" s="11"/>
      <c r="JKC7" s="11"/>
      <c r="JKD7" s="11"/>
      <c r="JKE7" s="11"/>
      <c r="JKF7" s="11"/>
      <c r="JKG7" s="11"/>
      <c r="JKH7" s="11"/>
      <c r="JKI7" s="11"/>
      <c r="JKJ7" s="11"/>
      <c r="JKK7" s="11"/>
      <c r="JKL7" s="11"/>
      <c r="JKM7" s="11"/>
      <c r="JKN7" s="11"/>
      <c r="JKO7" s="11"/>
      <c r="JKP7" s="11"/>
      <c r="JKQ7" s="11"/>
      <c r="JKR7" s="11"/>
      <c r="JKS7" s="11"/>
      <c r="JKT7" s="11"/>
      <c r="JKU7" s="11"/>
      <c r="JKV7" s="11"/>
      <c r="JKW7" s="11"/>
      <c r="JKX7" s="11"/>
      <c r="JKY7" s="11"/>
      <c r="JKZ7" s="11"/>
      <c r="JLA7" s="11"/>
      <c r="JLB7" s="11"/>
      <c r="JLC7" s="11"/>
      <c r="JLD7" s="11"/>
      <c r="JLE7" s="11"/>
      <c r="JLF7" s="11"/>
      <c r="JLG7" s="11"/>
      <c r="JLI7" s="6"/>
      <c r="JLL7" s="11"/>
      <c r="JLM7" s="11"/>
      <c r="JLN7" s="11"/>
      <c r="JLO7" s="11"/>
      <c r="JLP7" s="11"/>
      <c r="JLQ7" s="11"/>
      <c r="JLR7" s="11"/>
      <c r="JLS7" s="11"/>
      <c r="JLT7" s="11"/>
      <c r="JLU7" s="11"/>
      <c r="JLV7" s="11"/>
      <c r="JLW7" s="11"/>
      <c r="JLX7" s="11"/>
      <c r="JLY7" s="11"/>
      <c r="JLZ7" s="11"/>
      <c r="JMA7" s="11"/>
      <c r="JMB7" s="11"/>
      <c r="JMC7" s="11"/>
      <c r="JMD7" s="11"/>
      <c r="JME7" s="11"/>
      <c r="JMF7" s="11"/>
      <c r="JMG7" s="11"/>
      <c r="JMH7" s="11"/>
      <c r="JMI7" s="11"/>
      <c r="JMJ7" s="11"/>
      <c r="JMK7" s="11"/>
      <c r="JML7" s="11"/>
      <c r="JMM7" s="11"/>
      <c r="JMN7" s="11"/>
      <c r="JMO7" s="11"/>
      <c r="JMP7" s="11"/>
      <c r="JMQ7" s="11"/>
      <c r="JMR7" s="11"/>
      <c r="JMS7" s="11"/>
      <c r="JMT7" s="11"/>
      <c r="JMU7" s="11"/>
      <c r="JMW7" s="6"/>
      <c r="JMZ7" s="11"/>
      <c r="JNA7" s="11"/>
      <c r="JNB7" s="11"/>
      <c r="JNC7" s="11"/>
      <c r="JND7" s="11"/>
      <c r="JNE7" s="11"/>
      <c r="JNF7" s="11"/>
      <c r="JNG7" s="11"/>
      <c r="JNH7" s="11"/>
      <c r="JNI7" s="11"/>
      <c r="JNJ7" s="11"/>
      <c r="JNK7" s="11"/>
      <c r="JNL7" s="11"/>
      <c r="JNM7" s="11"/>
      <c r="JNN7" s="11"/>
      <c r="JNO7" s="11"/>
      <c r="JNP7" s="11"/>
      <c r="JNQ7" s="11"/>
      <c r="JNR7" s="11"/>
      <c r="JNS7" s="11"/>
      <c r="JNT7" s="11"/>
      <c r="JNU7" s="11"/>
      <c r="JNV7" s="11"/>
      <c r="JNW7" s="11"/>
      <c r="JNX7" s="11"/>
      <c r="JNY7" s="11"/>
      <c r="JNZ7" s="11"/>
      <c r="JOA7" s="11"/>
      <c r="JOB7" s="11"/>
      <c r="JOC7" s="11"/>
      <c r="JOD7" s="11"/>
      <c r="JOE7" s="11"/>
      <c r="JOF7" s="11"/>
      <c r="JOG7" s="11"/>
      <c r="JOH7" s="11"/>
      <c r="JOI7" s="11"/>
      <c r="JOK7" s="6"/>
      <c r="JON7" s="11"/>
      <c r="JOO7" s="11"/>
      <c r="JOP7" s="11"/>
      <c r="JOQ7" s="11"/>
      <c r="JOR7" s="11"/>
      <c r="JOS7" s="11"/>
      <c r="JOT7" s="11"/>
      <c r="JOU7" s="11"/>
      <c r="JOV7" s="11"/>
      <c r="JOW7" s="11"/>
      <c r="JOX7" s="11"/>
      <c r="JOY7" s="11"/>
      <c r="JOZ7" s="11"/>
      <c r="JPA7" s="11"/>
      <c r="JPB7" s="11"/>
      <c r="JPC7" s="11"/>
      <c r="JPD7" s="11"/>
      <c r="JPE7" s="11"/>
      <c r="JPF7" s="11"/>
      <c r="JPG7" s="11"/>
      <c r="JPH7" s="11"/>
      <c r="JPI7" s="11"/>
      <c r="JPJ7" s="11"/>
      <c r="JPK7" s="11"/>
      <c r="JPL7" s="11"/>
      <c r="JPM7" s="11"/>
      <c r="JPN7" s="11"/>
      <c r="JPO7" s="11"/>
      <c r="JPP7" s="11"/>
      <c r="JPQ7" s="11"/>
      <c r="JPR7" s="11"/>
      <c r="JPS7" s="11"/>
      <c r="JPT7" s="11"/>
      <c r="JPU7" s="11"/>
      <c r="JPV7" s="11"/>
      <c r="JPW7" s="11"/>
      <c r="JPY7" s="6"/>
      <c r="JQB7" s="11"/>
      <c r="JQC7" s="11"/>
      <c r="JQD7" s="11"/>
      <c r="JQE7" s="11"/>
      <c r="JQF7" s="11"/>
      <c r="JQG7" s="11"/>
      <c r="JQH7" s="11"/>
      <c r="JQI7" s="11"/>
      <c r="JQJ7" s="11"/>
      <c r="JQK7" s="11"/>
      <c r="JQL7" s="11"/>
      <c r="JQM7" s="11"/>
      <c r="JQN7" s="11"/>
      <c r="JQO7" s="11"/>
      <c r="JQP7" s="11"/>
      <c r="JQQ7" s="11"/>
      <c r="JQR7" s="11"/>
      <c r="JQS7" s="11"/>
      <c r="JQT7" s="11"/>
      <c r="JQU7" s="11"/>
      <c r="JQV7" s="11"/>
      <c r="JQW7" s="11"/>
      <c r="JQX7" s="11"/>
      <c r="JQY7" s="11"/>
      <c r="JQZ7" s="11"/>
      <c r="JRA7" s="11"/>
      <c r="JRB7" s="11"/>
      <c r="JRC7" s="11"/>
      <c r="JRD7" s="11"/>
      <c r="JRE7" s="11"/>
      <c r="JRF7" s="11"/>
      <c r="JRG7" s="11"/>
      <c r="JRH7" s="11"/>
      <c r="JRI7" s="11"/>
      <c r="JRJ7" s="11"/>
      <c r="JRK7" s="11"/>
      <c r="JRM7" s="6"/>
      <c r="JRP7" s="11"/>
      <c r="JRQ7" s="11"/>
      <c r="JRR7" s="11"/>
      <c r="JRS7" s="11"/>
      <c r="JRT7" s="11"/>
      <c r="JRU7" s="11"/>
      <c r="JRV7" s="11"/>
      <c r="JRW7" s="11"/>
      <c r="JRX7" s="11"/>
      <c r="JRY7" s="11"/>
      <c r="JRZ7" s="11"/>
      <c r="JSA7" s="11"/>
      <c r="JSB7" s="11"/>
      <c r="JSC7" s="11"/>
      <c r="JSD7" s="11"/>
      <c r="JSE7" s="11"/>
      <c r="JSF7" s="11"/>
      <c r="JSG7" s="11"/>
      <c r="JSH7" s="11"/>
      <c r="JSI7" s="11"/>
      <c r="JSJ7" s="11"/>
      <c r="JSK7" s="11"/>
      <c r="JSL7" s="11"/>
      <c r="JSM7" s="11"/>
      <c r="JSN7" s="11"/>
      <c r="JSO7" s="11"/>
      <c r="JSP7" s="11"/>
      <c r="JSQ7" s="11"/>
      <c r="JSR7" s="11"/>
      <c r="JSS7" s="11"/>
      <c r="JST7" s="11"/>
      <c r="JSU7" s="11"/>
      <c r="JSV7" s="11"/>
      <c r="JSW7" s="11"/>
      <c r="JSX7" s="11"/>
      <c r="JSY7" s="11"/>
      <c r="JTA7" s="6"/>
      <c r="JTD7" s="11"/>
      <c r="JTE7" s="11"/>
      <c r="JTF7" s="11"/>
      <c r="JTG7" s="11"/>
      <c r="JTH7" s="11"/>
      <c r="JTI7" s="11"/>
      <c r="JTJ7" s="11"/>
      <c r="JTK7" s="11"/>
      <c r="JTL7" s="11"/>
      <c r="JTM7" s="11"/>
      <c r="JTN7" s="11"/>
      <c r="JTO7" s="11"/>
      <c r="JTP7" s="11"/>
      <c r="JTQ7" s="11"/>
      <c r="JTR7" s="11"/>
      <c r="JTS7" s="11"/>
      <c r="JTT7" s="11"/>
      <c r="JTU7" s="11"/>
      <c r="JTV7" s="11"/>
      <c r="JTW7" s="11"/>
      <c r="JTX7" s="11"/>
      <c r="JTY7" s="11"/>
      <c r="JTZ7" s="11"/>
      <c r="JUA7" s="11"/>
      <c r="JUB7" s="11"/>
      <c r="JUC7" s="11"/>
      <c r="JUD7" s="11"/>
      <c r="JUE7" s="11"/>
      <c r="JUF7" s="11"/>
      <c r="JUG7" s="11"/>
      <c r="JUH7" s="11"/>
      <c r="JUI7" s="11"/>
      <c r="JUJ7" s="11"/>
      <c r="JUK7" s="11"/>
      <c r="JUL7" s="11"/>
      <c r="JUM7" s="11"/>
      <c r="JUO7" s="6"/>
      <c r="JUR7" s="11"/>
      <c r="JUS7" s="11"/>
      <c r="JUT7" s="11"/>
      <c r="JUU7" s="11"/>
      <c r="JUV7" s="11"/>
      <c r="JUW7" s="11"/>
      <c r="JUX7" s="11"/>
      <c r="JUY7" s="11"/>
      <c r="JUZ7" s="11"/>
      <c r="JVA7" s="11"/>
      <c r="JVB7" s="11"/>
      <c r="JVC7" s="11"/>
      <c r="JVD7" s="11"/>
      <c r="JVE7" s="11"/>
      <c r="JVF7" s="11"/>
      <c r="JVG7" s="11"/>
      <c r="JVH7" s="11"/>
      <c r="JVI7" s="11"/>
      <c r="JVJ7" s="11"/>
      <c r="JVK7" s="11"/>
      <c r="JVL7" s="11"/>
      <c r="JVM7" s="11"/>
      <c r="JVN7" s="11"/>
      <c r="JVO7" s="11"/>
      <c r="JVP7" s="11"/>
      <c r="JVQ7" s="11"/>
      <c r="JVR7" s="11"/>
      <c r="JVS7" s="11"/>
      <c r="JVT7" s="11"/>
      <c r="JVU7" s="11"/>
      <c r="JVV7" s="11"/>
      <c r="JVW7" s="11"/>
      <c r="JVX7" s="11"/>
      <c r="JVY7" s="11"/>
      <c r="JVZ7" s="11"/>
      <c r="JWA7" s="11"/>
      <c r="JWC7" s="6"/>
      <c r="JWF7" s="11"/>
      <c r="JWG7" s="11"/>
      <c r="JWH7" s="11"/>
      <c r="JWI7" s="11"/>
      <c r="JWJ7" s="11"/>
      <c r="JWK7" s="11"/>
      <c r="JWL7" s="11"/>
      <c r="JWM7" s="11"/>
      <c r="JWN7" s="11"/>
      <c r="JWO7" s="11"/>
      <c r="JWP7" s="11"/>
      <c r="JWQ7" s="11"/>
      <c r="JWR7" s="11"/>
      <c r="JWS7" s="11"/>
      <c r="JWT7" s="11"/>
      <c r="JWU7" s="11"/>
      <c r="JWV7" s="11"/>
      <c r="JWW7" s="11"/>
      <c r="JWX7" s="11"/>
      <c r="JWY7" s="11"/>
      <c r="JWZ7" s="11"/>
      <c r="JXA7" s="11"/>
      <c r="JXB7" s="11"/>
      <c r="JXC7" s="11"/>
      <c r="JXD7" s="11"/>
      <c r="JXE7" s="11"/>
      <c r="JXF7" s="11"/>
      <c r="JXG7" s="11"/>
      <c r="JXH7" s="11"/>
      <c r="JXI7" s="11"/>
      <c r="JXJ7" s="11"/>
      <c r="JXK7" s="11"/>
      <c r="JXL7" s="11"/>
      <c r="JXM7" s="11"/>
      <c r="JXN7" s="11"/>
      <c r="JXO7" s="11"/>
      <c r="JXQ7" s="6"/>
      <c r="JXT7" s="11"/>
      <c r="JXU7" s="11"/>
      <c r="JXV7" s="11"/>
      <c r="JXW7" s="11"/>
      <c r="JXX7" s="11"/>
      <c r="JXY7" s="11"/>
      <c r="JXZ7" s="11"/>
      <c r="JYA7" s="11"/>
      <c r="JYB7" s="11"/>
      <c r="JYC7" s="11"/>
      <c r="JYD7" s="11"/>
      <c r="JYE7" s="11"/>
      <c r="JYF7" s="11"/>
      <c r="JYG7" s="11"/>
      <c r="JYH7" s="11"/>
      <c r="JYI7" s="11"/>
      <c r="JYJ7" s="11"/>
      <c r="JYK7" s="11"/>
      <c r="JYL7" s="11"/>
      <c r="JYM7" s="11"/>
      <c r="JYN7" s="11"/>
      <c r="JYO7" s="11"/>
      <c r="JYP7" s="11"/>
      <c r="JYQ7" s="11"/>
      <c r="JYR7" s="11"/>
      <c r="JYS7" s="11"/>
      <c r="JYT7" s="11"/>
      <c r="JYU7" s="11"/>
      <c r="JYV7" s="11"/>
      <c r="JYW7" s="11"/>
      <c r="JYX7" s="11"/>
      <c r="JYY7" s="11"/>
      <c r="JYZ7" s="11"/>
      <c r="JZA7" s="11"/>
      <c r="JZB7" s="11"/>
      <c r="JZC7" s="11"/>
      <c r="JZE7" s="6"/>
      <c r="JZH7" s="11"/>
      <c r="JZI7" s="11"/>
      <c r="JZJ7" s="11"/>
      <c r="JZK7" s="11"/>
      <c r="JZL7" s="11"/>
      <c r="JZM7" s="11"/>
      <c r="JZN7" s="11"/>
      <c r="JZO7" s="11"/>
      <c r="JZP7" s="11"/>
      <c r="JZQ7" s="11"/>
      <c r="JZR7" s="11"/>
      <c r="JZS7" s="11"/>
      <c r="JZT7" s="11"/>
      <c r="JZU7" s="11"/>
      <c r="JZV7" s="11"/>
      <c r="JZW7" s="11"/>
      <c r="JZX7" s="11"/>
      <c r="JZY7" s="11"/>
      <c r="JZZ7" s="11"/>
      <c r="KAA7" s="11"/>
      <c r="KAB7" s="11"/>
      <c r="KAC7" s="11"/>
      <c r="KAD7" s="11"/>
      <c r="KAE7" s="11"/>
      <c r="KAF7" s="11"/>
      <c r="KAG7" s="11"/>
      <c r="KAH7" s="11"/>
      <c r="KAI7" s="11"/>
      <c r="KAJ7" s="11"/>
      <c r="KAK7" s="11"/>
      <c r="KAL7" s="11"/>
      <c r="KAM7" s="11"/>
      <c r="KAN7" s="11"/>
      <c r="KAO7" s="11"/>
      <c r="KAP7" s="11"/>
      <c r="KAQ7" s="11"/>
      <c r="KAS7" s="6"/>
      <c r="KAV7" s="11"/>
      <c r="KAW7" s="11"/>
      <c r="KAX7" s="11"/>
      <c r="KAY7" s="11"/>
      <c r="KAZ7" s="11"/>
      <c r="KBA7" s="11"/>
      <c r="KBB7" s="11"/>
      <c r="KBC7" s="11"/>
      <c r="KBD7" s="11"/>
      <c r="KBE7" s="11"/>
      <c r="KBF7" s="11"/>
      <c r="KBG7" s="11"/>
      <c r="KBH7" s="11"/>
      <c r="KBI7" s="11"/>
      <c r="KBJ7" s="11"/>
      <c r="KBK7" s="11"/>
      <c r="KBL7" s="11"/>
      <c r="KBM7" s="11"/>
      <c r="KBN7" s="11"/>
      <c r="KBO7" s="11"/>
      <c r="KBP7" s="11"/>
      <c r="KBQ7" s="11"/>
      <c r="KBR7" s="11"/>
      <c r="KBS7" s="11"/>
      <c r="KBT7" s="11"/>
      <c r="KBU7" s="11"/>
      <c r="KBV7" s="11"/>
      <c r="KBW7" s="11"/>
      <c r="KBX7" s="11"/>
      <c r="KBY7" s="11"/>
      <c r="KBZ7" s="11"/>
      <c r="KCA7" s="11"/>
      <c r="KCB7" s="11"/>
      <c r="KCC7" s="11"/>
      <c r="KCD7" s="11"/>
      <c r="KCE7" s="11"/>
      <c r="KCG7" s="6"/>
      <c r="KCJ7" s="11"/>
      <c r="KCK7" s="11"/>
      <c r="KCL7" s="11"/>
      <c r="KCM7" s="11"/>
      <c r="KCN7" s="11"/>
      <c r="KCO7" s="11"/>
      <c r="KCP7" s="11"/>
      <c r="KCQ7" s="11"/>
      <c r="KCR7" s="11"/>
      <c r="KCS7" s="11"/>
      <c r="KCT7" s="11"/>
      <c r="KCU7" s="11"/>
      <c r="KCV7" s="11"/>
      <c r="KCW7" s="11"/>
      <c r="KCX7" s="11"/>
      <c r="KCY7" s="11"/>
      <c r="KCZ7" s="11"/>
      <c r="KDA7" s="11"/>
      <c r="KDB7" s="11"/>
      <c r="KDC7" s="11"/>
      <c r="KDD7" s="11"/>
      <c r="KDE7" s="11"/>
      <c r="KDF7" s="11"/>
      <c r="KDG7" s="11"/>
      <c r="KDH7" s="11"/>
      <c r="KDI7" s="11"/>
      <c r="KDJ7" s="11"/>
      <c r="KDK7" s="11"/>
      <c r="KDL7" s="11"/>
      <c r="KDM7" s="11"/>
      <c r="KDN7" s="11"/>
      <c r="KDO7" s="11"/>
      <c r="KDP7" s="11"/>
      <c r="KDQ7" s="11"/>
      <c r="KDR7" s="11"/>
      <c r="KDS7" s="11"/>
      <c r="KDU7" s="6"/>
      <c r="KDX7" s="11"/>
      <c r="KDY7" s="11"/>
      <c r="KDZ7" s="11"/>
      <c r="KEA7" s="11"/>
      <c r="KEB7" s="11"/>
      <c r="KEC7" s="11"/>
      <c r="KED7" s="11"/>
      <c r="KEE7" s="11"/>
      <c r="KEF7" s="11"/>
      <c r="KEG7" s="11"/>
      <c r="KEH7" s="11"/>
      <c r="KEI7" s="11"/>
      <c r="KEJ7" s="11"/>
      <c r="KEK7" s="11"/>
      <c r="KEL7" s="11"/>
      <c r="KEM7" s="11"/>
      <c r="KEN7" s="11"/>
      <c r="KEO7" s="11"/>
      <c r="KEP7" s="11"/>
      <c r="KEQ7" s="11"/>
      <c r="KER7" s="11"/>
      <c r="KES7" s="11"/>
      <c r="KET7" s="11"/>
      <c r="KEU7" s="11"/>
      <c r="KEV7" s="11"/>
      <c r="KEW7" s="11"/>
      <c r="KEX7" s="11"/>
      <c r="KEY7" s="11"/>
      <c r="KEZ7" s="11"/>
      <c r="KFA7" s="11"/>
      <c r="KFB7" s="11"/>
      <c r="KFC7" s="11"/>
      <c r="KFD7" s="11"/>
      <c r="KFE7" s="11"/>
      <c r="KFF7" s="11"/>
      <c r="KFG7" s="11"/>
      <c r="KFI7" s="6"/>
      <c r="KFL7" s="11"/>
      <c r="KFM7" s="11"/>
      <c r="KFN7" s="11"/>
      <c r="KFO7" s="11"/>
      <c r="KFP7" s="11"/>
      <c r="KFQ7" s="11"/>
      <c r="KFR7" s="11"/>
      <c r="KFS7" s="11"/>
      <c r="KFT7" s="11"/>
      <c r="KFU7" s="11"/>
      <c r="KFV7" s="11"/>
      <c r="KFW7" s="11"/>
      <c r="KFX7" s="11"/>
      <c r="KFY7" s="11"/>
      <c r="KFZ7" s="11"/>
      <c r="KGA7" s="11"/>
      <c r="KGB7" s="11"/>
      <c r="KGC7" s="11"/>
      <c r="KGD7" s="11"/>
      <c r="KGE7" s="11"/>
      <c r="KGF7" s="11"/>
      <c r="KGG7" s="11"/>
      <c r="KGH7" s="11"/>
      <c r="KGI7" s="11"/>
      <c r="KGJ7" s="11"/>
      <c r="KGK7" s="11"/>
      <c r="KGL7" s="11"/>
      <c r="KGM7" s="11"/>
      <c r="KGN7" s="11"/>
      <c r="KGO7" s="11"/>
      <c r="KGP7" s="11"/>
      <c r="KGQ7" s="11"/>
      <c r="KGR7" s="11"/>
      <c r="KGS7" s="11"/>
      <c r="KGT7" s="11"/>
      <c r="KGU7" s="11"/>
      <c r="KGW7" s="6"/>
      <c r="KGZ7" s="11"/>
      <c r="KHA7" s="11"/>
      <c r="KHB7" s="11"/>
      <c r="KHC7" s="11"/>
      <c r="KHD7" s="11"/>
      <c r="KHE7" s="11"/>
      <c r="KHF7" s="11"/>
      <c r="KHG7" s="11"/>
      <c r="KHH7" s="11"/>
      <c r="KHI7" s="11"/>
      <c r="KHJ7" s="11"/>
      <c r="KHK7" s="11"/>
      <c r="KHL7" s="11"/>
      <c r="KHM7" s="11"/>
      <c r="KHN7" s="11"/>
      <c r="KHO7" s="11"/>
      <c r="KHP7" s="11"/>
      <c r="KHQ7" s="11"/>
      <c r="KHR7" s="11"/>
      <c r="KHS7" s="11"/>
      <c r="KHT7" s="11"/>
      <c r="KHU7" s="11"/>
      <c r="KHV7" s="11"/>
      <c r="KHW7" s="11"/>
      <c r="KHX7" s="11"/>
      <c r="KHY7" s="11"/>
      <c r="KHZ7" s="11"/>
      <c r="KIA7" s="11"/>
      <c r="KIB7" s="11"/>
      <c r="KIC7" s="11"/>
      <c r="KID7" s="11"/>
      <c r="KIE7" s="11"/>
      <c r="KIF7" s="11"/>
      <c r="KIG7" s="11"/>
      <c r="KIH7" s="11"/>
      <c r="KII7" s="11"/>
      <c r="KIK7" s="6"/>
      <c r="KIN7" s="11"/>
      <c r="KIO7" s="11"/>
      <c r="KIP7" s="11"/>
      <c r="KIQ7" s="11"/>
      <c r="KIR7" s="11"/>
      <c r="KIS7" s="11"/>
      <c r="KIT7" s="11"/>
      <c r="KIU7" s="11"/>
      <c r="KIV7" s="11"/>
      <c r="KIW7" s="11"/>
      <c r="KIX7" s="11"/>
      <c r="KIY7" s="11"/>
      <c r="KIZ7" s="11"/>
      <c r="KJA7" s="11"/>
      <c r="KJB7" s="11"/>
      <c r="KJC7" s="11"/>
      <c r="KJD7" s="11"/>
      <c r="KJE7" s="11"/>
      <c r="KJF7" s="11"/>
      <c r="KJG7" s="11"/>
      <c r="KJH7" s="11"/>
      <c r="KJI7" s="11"/>
      <c r="KJJ7" s="11"/>
      <c r="KJK7" s="11"/>
      <c r="KJL7" s="11"/>
      <c r="KJM7" s="11"/>
      <c r="KJN7" s="11"/>
      <c r="KJO7" s="11"/>
      <c r="KJP7" s="11"/>
      <c r="KJQ7" s="11"/>
      <c r="KJR7" s="11"/>
      <c r="KJS7" s="11"/>
      <c r="KJT7" s="11"/>
      <c r="KJU7" s="11"/>
      <c r="KJV7" s="11"/>
      <c r="KJW7" s="11"/>
      <c r="KJY7" s="6"/>
      <c r="KKB7" s="11"/>
      <c r="KKC7" s="11"/>
      <c r="KKD7" s="11"/>
      <c r="KKE7" s="11"/>
      <c r="KKF7" s="11"/>
      <c r="KKG7" s="11"/>
      <c r="KKH7" s="11"/>
      <c r="KKI7" s="11"/>
      <c r="KKJ7" s="11"/>
      <c r="KKK7" s="11"/>
      <c r="KKL7" s="11"/>
      <c r="KKM7" s="11"/>
      <c r="KKN7" s="11"/>
      <c r="KKO7" s="11"/>
      <c r="KKP7" s="11"/>
      <c r="KKQ7" s="11"/>
      <c r="KKR7" s="11"/>
      <c r="KKS7" s="11"/>
      <c r="KKT7" s="11"/>
      <c r="KKU7" s="11"/>
      <c r="KKV7" s="11"/>
      <c r="KKW7" s="11"/>
      <c r="KKX7" s="11"/>
      <c r="KKY7" s="11"/>
      <c r="KKZ7" s="11"/>
      <c r="KLA7" s="11"/>
      <c r="KLB7" s="11"/>
      <c r="KLC7" s="11"/>
      <c r="KLD7" s="11"/>
      <c r="KLE7" s="11"/>
      <c r="KLF7" s="11"/>
      <c r="KLG7" s="11"/>
      <c r="KLH7" s="11"/>
      <c r="KLI7" s="11"/>
      <c r="KLJ7" s="11"/>
      <c r="KLK7" s="11"/>
      <c r="KLM7" s="6"/>
      <c r="KLP7" s="11"/>
      <c r="KLQ7" s="11"/>
      <c r="KLR7" s="11"/>
      <c r="KLS7" s="11"/>
      <c r="KLT7" s="11"/>
      <c r="KLU7" s="11"/>
      <c r="KLV7" s="11"/>
      <c r="KLW7" s="11"/>
      <c r="KLX7" s="11"/>
      <c r="KLY7" s="11"/>
      <c r="KLZ7" s="11"/>
      <c r="KMA7" s="11"/>
      <c r="KMB7" s="11"/>
      <c r="KMC7" s="11"/>
      <c r="KMD7" s="11"/>
      <c r="KME7" s="11"/>
      <c r="KMF7" s="11"/>
      <c r="KMG7" s="11"/>
      <c r="KMH7" s="11"/>
      <c r="KMI7" s="11"/>
      <c r="KMJ7" s="11"/>
      <c r="KMK7" s="11"/>
      <c r="KML7" s="11"/>
      <c r="KMM7" s="11"/>
      <c r="KMN7" s="11"/>
      <c r="KMO7" s="11"/>
      <c r="KMP7" s="11"/>
      <c r="KMQ7" s="11"/>
      <c r="KMR7" s="11"/>
      <c r="KMS7" s="11"/>
      <c r="KMT7" s="11"/>
      <c r="KMU7" s="11"/>
      <c r="KMV7" s="11"/>
      <c r="KMW7" s="11"/>
      <c r="KMX7" s="11"/>
      <c r="KMY7" s="11"/>
      <c r="KNA7" s="6"/>
      <c r="KND7" s="11"/>
      <c r="KNE7" s="11"/>
      <c r="KNF7" s="11"/>
      <c r="KNG7" s="11"/>
      <c r="KNH7" s="11"/>
      <c r="KNI7" s="11"/>
      <c r="KNJ7" s="11"/>
      <c r="KNK7" s="11"/>
      <c r="KNL7" s="11"/>
      <c r="KNM7" s="11"/>
      <c r="KNN7" s="11"/>
      <c r="KNO7" s="11"/>
      <c r="KNP7" s="11"/>
      <c r="KNQ7" s="11"/>
      <c r="KNR7" s="11"/>
      <c r="KNS7" s="11"/>
      <c r="KNT7" s="11"/>
      <c r="KNU7" s="11"/>
      <c r="KNV7" s="11"/>
      <c r="KNW7" s="11"/>
      <c r="KNX7" s="11"/>
      <c r="KNY7" s="11"/>
      <c r="KNZ7" s="11"/>
      <c r="KOA7" s="11"/>
      <c r="KOB7" s="11"/>
      <c r="KOC7" s="11"/>
      <c r="KOD7" s="11"/>
      <c r="KOE7" s="11"/>
      <c r="KOF7" s="11"/>
      <c r="KOG7" s="11"/>
      <c r="KOH7" s="11"/>
      <c r="KOI7" s="11"/>
      <c r="KOJ7" s="11"/>
      <c r="KOK7" s="11"/>
      <c r="KOL7" s="11"/>
      <c r="KOM7" s="11"/>
      <c r="KOO7" s="6"/>
      <c r="KOR7" s="11"/>
      <c r="KOS7" s="11"/>
      <c r="KOT7" s="11"/>
      <c r="KOU7" s="11"/>
      <c r="KOV7" s="11"/>
      <c r="KOW7" s="11"/>
      <c r="KOX7" s="11"/>
      <c r="KOY7" s="11"/>
      <c r="KOZ7" s="11"/>
      <c r="KPA7" s="11"/>
      <c r="KPB7" s="11"/>
      <c r="KPC7" s="11"/>
      <c r="KPD7" s="11"/>
      <c r="KPE7" s="11"/>
      <c r="KPF7" s="11"/>
      <c r="KPG7" s="11"/>
      <c r="KPH7" s="11"/>
      <c r="KPI7" s="11"/>
      <c r="KPJ7" s="11"/>
      <c r="KPK7" s="11"/>
      <c r="KPL7" s="11"/>
      <c r="KPM7" s="11"/>
      <c r="KPN7" s="11"/>
      <c r="KPO7" s="11"/>
      <c r="KPP7" s="11"/>
      <c r="KPQ7" s="11"/>
      <c r="KPR7" s="11"/>
      <c r="KPS7" s="11"/>
      <c r="KPT7" s="11"/>
      <c r="KPU7" s="11"/>
      <c r="KPV7" s="11"/>
      <c r="KPW7" s="11"/>
      <c r="KPX7" s="11"/>
      <c r="KPY7" s="11"/>
      <c r="KPZ7" s="11"/>
      <c r="KQA7" s="11"/>
      <c r="KQC7" s="6"/>
      <c r="KQF7" s="11"/>
      <c r="KQG7" s="11"/>
      <c r="KQH7" s="11"/>
      <c r="KQI7" s="11"/>
      <c r="KQJ7" s="11"/>
      <c r="KQK7" s="11"/>
      <c r="KQL7" s="11"/>
      <c r="KQM7" s="11"/>
      <c r="KQN7" s="11"/>
      <c r="KQO7" s="11"/>
      <c r="KQP7" s="11"/>
      <c r="KQQ7" s="11"/>
      <c r="KQR7" s="11"/>
      <c r="KQS7" s="11"/>
      <c r="KQT7" s="11"/>
      <c r="KQU7" s="11"/>
      <c r="KQV7" s="11"/>
      <c r="KQW7" s="11"/>
      <c r="KQX7" s="11"/>
      <c r="KQY7" s="11"/>
      <c r="KQZ7" s="11"/>
      <c r="KRA7" s="11"/>
      <c r="KRB7" s="11"/>
      <c r="KRC7" s="11"/>
      <c r="KRD7" s="11"/>
      <c r="KRE7" s="11"/>
      <c r="KRF7" s="11"/>
      <c r="KRG7" s="11"/>
      <c r="KRH7" s="11"/>
      <c r="KRI7" s="11"/>
      <c r="KRJ7" s="11"/>
      <c r="KRK7" s="11"/>
      <c r="KRL7" s="11"/>
      <c r="KRM7" s="11"/>
      <c r="KRN7" s="11"/>
      <c r="KRO7" s="11"/>
      <c r="KRQ7" s="6"/>
      <c r="KRT7" s="11"/>
      <c r="KRU7" s="11"/>
      <c r="KRV7" s="11"/>
      <c r="KRW7" s="11"/>
      <c r="KRX7" s="11"/>
      <c r="KRY7" s="11"/>
      <c r="KRZ7" s="11"/>
      <c r="KSA7" s="11"/>
      <c r="KSB7" s="11"/>
      <c r="KSC7" s="11"/>
      <c r="KSD7" s="11"/>
      <c r="KSE7" s="11"/>
      <c r="KSF7" s="11"/>
      <c r="KSG7" s="11"/>
      <c r="KSH7" s="11"/>
      <c r="KSI7" s="11"/>
      <c r="KSJ7" s="11"/>
      <c r="KSK7" s="11"/>
      <c r="KSL7" s="11"/>
      <c r="KSM7" s="11"/>
      <c r="KSN7" s="11"/>
      <c r="KSO7" s="11"/>
      <c r="KSP7" s="11"/>
      <c r="KSQ7" s="11"/>
      <c r="KSR7" s="11"/>
      <c r="KSS7" s="11"/>
      <c r="KST7" s="11"/>
      <c r="KSU7" s="11"/>
      <c r="KSV7" s="11"/>
      <c r="KSW7" s="11"/>
      <c r="KSX7" s="11"/>
      <c r="KSY7" s="11"/>
      <c r="KSZ7" s="11"/>
      <c r="KTA7" s="11"/>
      <c r="KTB7" s="11"/>
      <c r="KTC7" s="11"/>
      <c r="KTE7" s="6"/>
      <c r="KTH7" s="11"/>
      <c r="KTI7" s="11"/>
      <c r="KTJ7" s="11"/>
      <c r="KTK7" s="11"/>
      <c r="KTL7" s="11"/>
      <c r="KTM7" s="11"/>
      <c r="KTN7" s="11"/>
      <c r="KTO7" s="11"/>
      <c r="KTP7" s="11"/>
      <c r="KTQ7" s="11"/>
      <c r="KTR7" s="11"/>
      <c r="KTS7" s="11"/>
      <c r="KTT7" s="11"/>
      <c r="KTU7" s="11"/>
      <c r="KTV7" s="11"/>
      <c r="KTW7" s="11"/>
      <c r="KTX7" s="11"/>
      <c r="KTY7" s="11"/>
      <c r="KTZ7" s="11"/>
      <c r="KUA7" s="11"/>
      <c r="KUB7" s="11"/>
      <c r="KUC7" s="11"/>
      <c r="KUD7" s="11"/>
      <c r="KUE7" s="11"/>
      <c r="KUF7" s="11"/>
      <c r="KUG7" s="11"/>
      <c r="KUH7" s="11"/>
      <c r="KUI7" s="11"/>
      <c r="KUJ7" s="11"/>
      <c r="KUK7" s="11"/>
      <c r="KUL7" s="11"/>
      <c r="KUM7" s="11"/>
      <c r="KUN7" s="11"/>
      <c r="KUO7" s="11"/>
      <c r="KUP7" s="11"/>
      <c r="KUQ7" s="11"/>
      <c r="KUS7" s="6"/>
      <c r="KUV7" s="11"/>
      <c r="KUW7" s="11"/>
      <c r="KUX7" s="11"/>
      <c r="KUY7" s="11"/>
      <c r="KUZ7" s="11"/>
      <c r="KVA7" s="11"/>
      <c r="KVB7" s="11"/>
      <c r="KVC7" s="11"/>
      <c r="KVD7" s="11"/>
      <c r="KVE7" s="11"/>
      <c r="KVF7" s="11"/>
      <c r="KVG7" s="11"/>
      <c r="KVH7" s="11"/>
      <c r="KVI7" s="11"/>
      <c r="KVJ7" s="11"/>
      <c r="KVK7" s="11"/>
      <c r="KVL7" s="11"/>
      <c r="KVM7" s="11"/>
      <c r="KVN7" s="11"/>
      <c r="KVO7" s="11"/>
      <c r="KVP7" s="11"/>
      <c r="KVQ7" s="11"/>
      <c r="KVR7" s="11"/>
      <c r="KVS7" s="11"/>
      <c r="KVT7" s="11"/>
      <c r="KVU7" s="11"/>
      <c r="KVV7" s="11"/>
      <c r="KVW7" s="11"/>
      <c r="KVX7" s="11"/>
      <c r="KVY7" s="11"/>
      <c r="KVZ7" s="11"/>
      <c r="KWA7" s="11"/>
      <c r="KWB7" s="11"/>
      <c r="KWC7" s="11"/>
      <c r="KWD7" s="11"/>
      <c r="KWE7" s="11"/>
      <c r="KWG7" s="6"/>
      <c r="KWJ7" s="11"/>
      <c r="KWK7" s="11"/>
      <c r="KWL7" s="11"/>
      <c r="KWM7" s="11"/>
      <c r="KWN7" s="11"/>
      <c r="KWO7" s="11"/>
      <c r="KWP7" s="11"/>
      <c r="KWQ7" s="11"/>
      <c r="KWR7" s="11"/>
      <c r="KWS7" s="11"/>
      <c r="KWT7" s="11"/>
      <c r="KWU7" s="11"/>
      <c r="KWV7" s="11"/>
      <c r="KWW7" s="11"/>
      <c r="KWX7" s="11"/>
      <c r="KWY7" s="11"/>
      <c r="KWZ7" s="11"/>
      <c r="KXA7" s="11"/>
      <c r="KXB7" s="11"/>
      <c r="KXC7" s="11"/>
      <c r="KXD7" s="11"/>
      <c r="KXE7" s="11"/>
      <c r="KXF7" s="11"/>
      <c r="KXG7" s="11"/>
      <c r="KXH7" s="11"/>
      <c r="KXI7" s="11"/>
      <c r="KXJ7" s="11"/>
      <c r="KXK7" s="11"/>
      <c r="KXL7" s="11"/>
      <c r="KXM7" s="11"/>
      <c r="KXN7" s="11"/>
      <c r="KXO7" s="11"/>
      <c r="KXP7" s="11"/>
      <c r="KXQ7" s="11"/>
      <c r="KXR7" s="11"/>
      <c r="KXS7" s="11"/>
      <c r="KXU7" s="6"/>
      <c r="KXX7" s="11"/>
      <c r="KXY7" s="11"/>
      <c r="KXZ7" s="11"/>
      <c r="KYA7" s="11"/>
      <c r="KYB7" s="11"/>
      <c r="KYC7" s="11"/>
      <c r="KYD7" s="11"/>
      <c r="KYE7" s="11"/>
      <c r="KYF7" s="11"/>
      <c r="KYG7" s="11"/>
      <c r="KYH7" s="11"/>
      <c r="KYI7" s="11"/>
      <c r="KYJ7" s="11"/>
      <c r="KYK7" s="11"/>
      <c r="KYL7" s="11"/>
      <c r="KYM7" s="11"/>
      <c r="KYN7" s="11"/>
      <c r="KYO7" s="11"/>
      <c r="KYP7" s="11"/>
      <c r="KYQ7" s="11"/>
      <c r="KYR7" s="11"/>
      <c r="KYS7" s="11"/>
      <c r="KYT7" s="11"/>
      <c r="KYU7" s="11"/>
      <c r="KYV7" s="11"/>
      <c r="KYW7" s="11"/>
      <c r="KYX7" s="11"/>
      <c r="KYY7" s="11"/>
      <c r="KYZ7" s="11"/>
      <c r="KZA7" s="11"/>
      <c r="KZB7" s="11"/>
      <c r="KZC7" s="11"/>
      <c r="KZD7" s="11"/>
      <c r="KZE7" s="11"/>
      <c r="KZF7" s="11"/>
      <c r="KZG7" s="11"/>
      <c r="KZI7" s="6"/>
      <c r="KZL7" s="11"/>
      <c r="KZM7" s="11"/>
      <c r="KZN7" s="11"/>
      <c r="KZO7" s="11"/>
      <c r="KZP7" s="11"/>
      <c r="KZQ7" s="11"/>
      <c r="KZR7" s="11"/>
      <c r="KZS7" s="11"/>
      <c r="KZT7" s="11"/>
      <c r="KZU7" s="11"/>
      <c r="KZV7" s="11"/>
      <c r="KZW7" s="11"/>
      <c r="KZX7" s="11"/>
      <c r="KZY7" s="11"/>
      <c r="KZZ7" s="11"/>
      <c r="LAA7" s="11"/>
      <c r="LAB7" s="11"/>
      <c r="LAC7" s="11"/>
      <c r="LAD7" s="11"/>
      <c r="LAE7" s="11"/>
      <c r="LAF7" s="11"/>
      <c r="LAG7" s="11"/>
      <c r="LAH7" s="11"/>
      <c r="LAI7" s="11"/>
      <c r="LAJ7" s="11"/>
      <c r="LAK7" s="11"/>
      <c r="LAL7" s="11"/>
      <c r="LAM7" s="11"/>
      <c r="LAN7" s="11"/>
      <c r="LAO7" s="11"/>
      <c r="LAP7" s="11"/>
      <c r="LAQ7" s="11"/>
      <c r="LAR7" s="11"/>
      <c r="LAS7" s="11"/>
      <c r="LAT7" s="11"/>
      <c r="LAU7" s="11"/>
      <c r="LAW7" s="6"/>
      <c r="LAZ7" s="11"/>
      <c r="LBA7" s="11"/>
      <c r="LBB7" s="11"/>
      <c r="LBC7" s="11"/>
      <c r="LBD7" s="11"/>
      <c r="LBE7" s="11"/>
      <c r="LBF7" s="11"/>
      <c r="LBG7" s="11"/>
      <c r="LBH7" s="11"/>
      <c r="LBI7" s="11"/>
      <c r="LBJ7" s="11"/>
      <c r="LBK7" s="11"/>
      <c r="LBL7" s="11"/>
      <c r="LBM7" s="11"/>
      <c r="LBN7" s="11"/>
      <c r="LBO7" s="11"/>
      <c r="LBP7" s="11"/>
      <c r="LBQ7" s="11"/>
      <c r="LBR7" s="11"/>
      <c r="LBS7" s="11"/>
      <c r="LBT7" s="11"/>
      <c r="LBU7" s="11"/>
      <c r="LBV7" s="11"/>
      <c r="LBW7" s="11"/>
      <c r="LBX7" s="11"/>
      <c r="LBY7" s="11"/>
      <c r="LBZ7" s="11"/>
      <c r="LCA7" s="11"/>
      <c r="LCB7" s="11"/>
      <c r="LCC7" s="11"/>
      <c r="LCD7" s="11"/>
      <c r="LCE7" s="11"/>
      <c r="LCF7" s="11"/>
      <c r="LCG7" s="11"/>
      <c r="LCH7" s="11"/>
      <c r="LCI7" s="11"/>
      <c r="LCK7" s="6"/>
      <c r="LCN7" s="11"/>
      <c r="LCO7" s="11"/>
      <c r="LCP7" s="11"/>
      <c r="LCQ7" s="11"/>
      <c r="LCR7" s="11"/>
      <c r="LCS7" s="11"/>
      <c r="LCT7" s="11"/>
      <c r="LCU7" s="11"/>
      <c r="LCV7" s="11"/>
      <c r="LCW7" s="11"/>
      <c r="LCX7" s="11"/>
      <c r="LCY7" s="11"/>
      <c r="LCZ7" s="11"/>
      <c r="LDA7" s="11"/>
      <c r="LDB7" s="11"/>
      <c r="LDC7" s="11"/>
      <c r="LDD7" s="11"/>
      <c r="LDE7" s="11"/>
      <c r="LDF7" s="11"/>
      <c r="LDG7" s="11"/>
      <c r="LDH7" s="11"/>
      <c r="LDI7" s="11"/>
      <c r="LDJ7" s="11"/>
      <c r="LDK7" s="11"/>
      <c r="LDL7" s="11"/>
      <c r="LDM7" s="11"/>
      <c r="LDN7" s="11"/>
      <c r="LDO7" s="11"/>
      <c r="LDP7" s="11"/>
      <c r="LDQ7" s="11"/>
      <c r="LDR7" s="11"/>
      <c r="LDS7" s="11"/>
      <c r="LDT7" s="11"/>
      <c r="LDU7" s="11"/>
      <c r="LDV7" s="11"/>
      <c r="LDW7" s="11"/>
      <c r="LDY7" s="6"/>
      <c r="LEB7" s="11"/>
      <c r="LEC7" s="11"/>
      <c r="LED7" s="11"/>
      <c r="LEE7" s="11"/>
      <c r="LEF7" s="11"/>
      <c r="LEG7" s="11"/>
      <c r="LEH7" s="11"/>
      <c r="LEI7" s="11"/>
      <c r="LEJ7" s="11"/>
      <c r="LEK7" s="11"/>
      <c r="LEL7" s="11"/>
      <c r="LEM7" s="11"/>
      <c r="LEN7" s="11"/>
      <c r="LEO7" s="11"/>
      <c r="LEP7" s="11"/>
      <c r="LEQ7" s="11"/>
      <c r="LER7" s="11"/>
      <c r="LES7" s="11"/>
      <c r="LET7" s="11"/>
      <c r="LEU7" s="11"/>
      <c r="LEV7" s="11"/>
      <c r="LEW7" s="11"/>
      <c r="LEX7" s="11"/>
      <c r="LEY7" s="11"/>
      <c r="LEZ7" s="11"/>
      <c r="LFA7" s="11"/>
      <c r="LFB7" s="11"/>
      <c r="LFC7" s="11"/>
      <c r="LFD7" s="11"/>
      <c r="LFE7" s="11"/>
      <c r="LFF7" s="11"/>
      <c r="LFG7" s="11"/>
      <c r="LFH7" s="11"/>
      <c r="LFI7" s="11"/>
      <c r="LFJ7" s="11"/>
      <c r="LFK7" s="11"/>
      <c r="LFM7" s="6"/>
      <c r="LFP7" s="11"/>
      <c r="LFQ7" s="11"/>
      <c r="LFR7" s="11"/>
      <c r="LFS7" s="11"/>
      <c r="LFT7" s="11"/>
      <c r="LFU7" s="11"/>
      <c r="LFV7" s="11"/>
      <c r="LFW7" s="11"/>
      <c r="LFX7" s="11"/>
      <c r="LFY7" s="11"/>
      <c r="LFZ7" s="11"/>
      <c r="LGA7" s="11"/>
      <c r="LGB7" s="11"/>
      <c r="LGC7" s="11"/>
      <c r="LGD7" s="11"/>
      <c r="LGE7" s="11"/>
      <c r="LGF7" s="11"/>
      <c r="LGG7" s="11"/>
      <c r="LGH7" s="11"/>
      <c r="LGI7" s="11"/>
      <c r="LGJ7" s="11"/>
      <c r="LGK7" s="11"/>
      <c r="LGL7" s="11"/>
      <c r="LGM7" s="11"/>
      <c r="LGN7" s="11"/>
      <c r="LGO7" s="11"/>
      <c r="LGP7" s="11"/>
      <c r="LGQ7" s="11"/>
      <c r="LGR7" s="11"/>
      <c r="LGS7" s="11"/>
      <c r="LGT7" s="11"/>
      <c r="LGU7" s="11"/>
      <c r="LGV7" s="11"/>
      <c r="LGW7" s="11"/>
      <c r="LGX7" s="11"/>
      <c r="LGY7" s="11"/>
      <c r="LHA7" s="6"/>
      <c r="LHD7" s="11"/>
      <c r="LHE7" s="11"/>
      <c r="LHF7" s="11"/>
      <c r="LHG7" s="11"/>
      <c r="LHH7" s="11"/>
      <c r="LHI7" s="11"/>
      <c r="LHJ7" s="11"/>
      <c r="LHK7" s="11"/>
      <c r="LHL7" s="11"/>
      <c r="LHM7" s="11"/>
      <c r="LHN7" s="11"/>
      <c r="LHO7" s="11"/>
      <c r="LHP7" s="11"/>
      <c r="LHQ7" s="11"/>
      <c r="LHR7" s="11"/>
      <c r="LHS7" s="11"/>
      <c r="LHT7" s="11"/>
      <c r="LHU7" s="11"/>
      <c r="LHV7" s="11"/>
      <c r="LHW7" s="11"/>
      <c r="LHX7" s="11"/>
      <c r="LHY7" s="11"/>
      <c r="LHZ7" s="11"/>
      <c r="LIA7" s="11"/>
      <c r="LIB7" s="11"/>
      <c r="LIC7" s="11"/>
      <c r="LID7" s="11"/>
      <c r="LIE7" s="11"/>
      <c r="LIF7" s="11"/>
      <c r="LIG7" s="11"/>
      <c r="LIH7" s="11"/>
      <c r="LII7" s="11"/>
      <c r="LIJ7" s="11"/>
      <c r="LIK7" s="11"/>
      <c r="LIL7" s="11"/>
      <c r="LIM7" s="11"/>
      <c r="LIO7" s="6"/>
      <c r="LIR7" s="11"/>
      <c r="LIS7" s="11"/>
      <c r="LIT7" s="11"/>
      <c r="LIU7" s="11"/>
      <c r="LIV7" s="11"/>
      <c r="LIW7" s="11"/>
      <c r="LIX7" s="11"/>
      <c r="LIY7" s="11"/>
      <c r="LIZ7" s="11"/>
      <c r="LJA7" s="11"/>
      <c r="LJB7" s="11"/>
      <c r="LJC7" s="11"/>
      <c r="LJD7" s="11"/>
      <c r="LJE7" s="11"/>
      <c r="LJF7" s="11"/>
      <c r="LJG7" s="11"/>
      <c r="LJH7" s="11"/>
      <c r="LJI7" s="11"/>
      <c r="LJJ7" s="11"/>
      <c r="LJK7" s="11"/>
      <c r="LJL7" s="11"/>
      <c r="LJM7" s="11"/>
      <c r="LJN7" s="11"/>
      <c r="LJO7" s="11"/>
      <c r="LJP7" s="11"/>
      <c r="LJQ7" s="11"/>
      <c r="LJR7" s="11"/>
      <c r="LJS7" s="11"/>
      <c r="LJT7" s="11"/>
      <c r="LJU7" s="11"/>
      <c r="LJV7" s="11"/>
      <c r="LJW7" s="11"/>
      <c r="LJX7" s="11"/>
      <c r="LJY7" s="11"/>
      <c r="LJZ7" s="11"/>
      <c r="LKA7" s="11"/>
      <c r="LKC7" s="6"/>
      <c r="LKF7" s="11"/>
      <c r="LKG7" s="11"/>
      <c r="LKH7" s="11"/>
      <c r="LKI7" s="11"/>
      <c r="LKJ7" s="11"/>
      <c r="LKK7" s="11"/>
      <c r="LKL7" s="11"/>
      <c r="LKM7" s="11"/>
      <c r="LKN7" s="11"/>
      <c r="LKO7" s="11"/>
      <c r="LKP7" s="11"/>
      <c r="LKQ7" s="11"/>
      <c r="LKR7" s="11"/>
      <c r="LKS7" s="11"/>
      <c r="LKT7" s="11"/>
      <c r="LKU7" s="11"/>
      <c r="LKV7" s="11"/>
      <c r="LKW7" s="11"/>
      <c r="LKX7" s="11"/>
      <c r="LKY7" s="11"/>
      <c r="LKZ7" s="11"/>
      <c r="LLA7" s="11"/>
      <c r="LLB7" s="11"/>
      <c r="LLC7" s="11"/>
      <c r="LLD7" s="11"/>
      <c r="LLE7" s="11"/>
      <c r="LLF7" s="11"/>
      <c r="LLG7" s="11"/>
      <c r="LLH7" s="11"/>
      <c r="LLI7" s="11"/>
      <c r="LLJ7" s="11"/>
      <c r="LLK7" s="11"/>
      <c r="LLL7" s="11"/>
      <c r="LLM7" s="11"/>
      <c r="LLN7" s="11"/>
      <c r="LLO7" s="11"/>
      <c r="LLQ7" s="6"/>
      <c r="LLT7" s="11"/>
      <c r="LLU7" s="11"/>
      <c r="LLV7" s="11"/>
      <c r="LLW7" s="11"/>
      <c r="LLX7" s="11"/>
      <c r="LLY7" s="11"/>
      <c r="LLZ7" s="11"/>
      <c r="LMA7" s="11"/>
      <c r="LMB7" s="11"/>
      <c r="LMC7" s="11"/>
      <c r="LMD7" s="11"/>
      <c r="LME7" s="11"/>
      <c r="LMF7" s="11"/>
      <c r="LMG7" s="11"/>
      <c r="LMH7" s="11"/>
      <c r="LMI7" s="11"/>
      <c r="LMJ7" s="11"/>
      <c r="LMK7" s="11"/>
      <c r="LML7" s="11"/>
      <c r="LMM7" s="11"/>
      <c r="LMN7" s="11"/>
      <c r="LMO7" s="11"/>
      <c r="LMP7" s="11"/>
      <c r="LMQ7" s="11"/>
      <c r="LMR7" s="11"/>
      <c r="LMS7" s="11"/>
      <c r="LMT7" s="11"/>
      <c r="LMU7" s="11"/>
      <c r="LMV7" s="11"/>
      <c r="LMW7" s="11"/>
      <c r="LMX7" s="11"/>
      <c r="LMY7" s="11"/>
      <c r="LMZ7" s="11"/>
      <c r="LNA7" s="11"/>
      <c r="LNB7" s="11"/>
      <c r="LNC7" s="11"/>
      <c r="LNE7" s="6"/>
      <c r="LNH7" s="11"/>
      <c r="LNI7" s="11"/>
      <c r="LNJ7" s="11"/>
      <c r="LNK7" s="11"/>
      <c r="LNL7" s="11"/>
      <c r="LNM7" s="11"/>
      <c r="LNN7" s="11"/>
      <c r="LNO7" s="11"/>
      <c r="LNP7" s="11"/>
      <c r="LNQ7" s="11"/>
      <c r="LNR7" s="11"/>
      <c r="LNS7" s="11"/>
      <c r="LNT7" s="11"/>
      <c r="LNU7" s="11"/>
      <c r="LNV7" s="11"/>
      <c r="LNW7" s="11"/>
      <c r="LNX7" s="11"/>
      <c r="LNY7" s="11"/>
      <c r="LNZ7" s="11"/>
      <c r="LOA7" s="11"/>
      <c r="LOB7" s="11"/>
      <c r="LOC7" s="11"/>
      <c r="LOD7" s="11"/>
      <c r="LOE7" s="11"/>
      <c r="LOF7" s="11"/>
      <c r="LOG7" s="11"/>
      <c r="LOH7" s="11"/>
      <c r="LOI7" s="11"/>
      <c r="LOJ7" s="11"/>
      <c r="LOK7" s="11"/>
      <c r="LOL7" s="11"/>
      <c r="LOM7" s="11"/>
      <c r="LON7" s="11"/>
      <c r="LOO7" s="11"/>
      <c r="LOP7" s="11"/>
      <c r="LOQ7" s="11"/>
      <c r="LOS7" s="6"/>
      <c r="LOV7" s="11"/>
      <c r="LOW7" s="11"/>
      <c r="LOX7" s="11"/>
      <c r="LOY7" s="11"/>
      <c r="LOZ7" s="11"/>
      <c r="LPA7" s="11"/>
      <c r="LPB7" s="11"/>
      <c r="LPC7" s="11"/>
      <c r="LPD7" s="11"/>
      <c r="LPE7" s="11"/>
      <c r="LPF7" s="11"/>
      <c r="LPG7" s="11"/>
      <c r="LPH7" s="11"/>
      <c r="LPI7" s="11"/>
      <c r="LPJ7" s="11"/>
      <c r="LPK7" s="11"/>
      <c r="LPL7" s="11"/>
      <c r="LPM7" s="11"/>
      <c r="LPN7" s="11"/>
      <c r="LPO7" s="11"/>
      <c r="LPP7" s="11"/>
      <c r="LPQ7" s="11"/>
      <c r="LPR7" s="11"/>
      <c r="LPS7" s="11"/>
      <c r="LPT7" s="11"/>
      <c r="LPU7" s="11"/>
      <c r="LPV7" s="11"/>
      <c r="LPW7" s="11"/>
      <c r="LPX7" s="11"/>
      <c r="LPY7" s="11"/>
      <c r="LPZ7" s="11"/>
      <c r="LQA7" s="11"/>
      <c r="LQB7" s="11"/>
      <c r="LQC7" s="11"/>
      <c r="LQD7" s="11"/>
      <c r="LQE7" s="11"/>
      <c r="LQG7" s="6"/>
      <c r="LQJ7" s="11"/>
      <c r="LQK7" s="11"/>
      <c r="LQL7" s="11"/>
      <c r="LQM7" s="11"/>
      <c r="LQN7" s="11"/>
      <c r="LQO7" s="11"/>
      <c r="LQP7" s="11"/>
      <c r="LQQ7" s="11"/>
      <c r="LQR7" s="11"/>
      <c r="LQS7" s="11"/>
      <c r="LQT7" s="11"/>
      <c r="LQU7" s="11"/>
      <c r="LQV7" s="11"/>
      <c r="LQW7" s="11"/>
      <c r="LQX7" s="11"/>
      <c r="LQY7" s="11"/>
      <c r="LQZ7" s="11"/>
      <c r="LRA7" s="11"/>
      <c r="LRB7" s="11"/>
      <c r="LRC7" s="11"/>
      <c r="LRD7" s="11"/>
      <c r="LRE7" s="11"/>
      <c r="LRF7" s="11"/>
      <c r="LRG7" s="11"/>
      <c r="LRH7" s="11"/>
      <c r="LRI7" s="11"/>
      <c r="LRJ7" s="11"/>
      <c r="LRK7" s="11"/>
      <c r="LRL7" s="11"/>
      <c r="LRM7" s="11"/>
      <c r="LRN7" s="11"/>
      <c r="LRO7" s="11"/>
      <c r="LRP7" s="11"/>
      <c r="LRQ7" s="11"/>
      <c r="LRR7" s="11"/>
      <c r="LRS7" s="11"/>
      <c r="LRU7" s="6"/>
      <c r="LRX7" s="11"/>
      <c r="LRY7" s="11"/>
      <c r="LRZ7" s="11"/>
      <c r="LSA7" s="11"/>
      <c r="LSB7" s="11"/>
      <c r="LSC7" s="11"/>
      <c r="LSD7" s="11"/>
      <c r="LSE7" s="11"/>
      <c r="LSF7" s="11"/>
      <c r="LSG7" s="11"/>
      <c r="LSH7" s="11"/>
      <c r="LSI7" s="11"/>
      <c r="LSJ7" s="11"/>
      <c r="LSK7" s="11"/>
      <c r="LSL7" s="11"/>
      <c r="LSM7" s="11"/>
      <c r="LSN7" s="11"/>
      <c r="LSO7" s="11"/>
      <c r="LSP7" s="11"/>
      <c r="LSQ7" s="11"/>
      <c r="LSR7" s="11"/>
      <c r="LSS7" s="11"/>
      <c r="LST7" s="11"/>
      <c r="LSU7" s="11"/>
      <c r="LSV7" s="11"/>
      <c r="LSW7" s="11"/>
      <c r="LSX7" s="11"/>
      <c r="LSY7" s="11"/>
      <c r="LSZ7" s="11"/>
      <c r="LTA7" s="11"/>
      <c r="LTB7" s="11"/>
      <c r="LTC7" s="11"/>
      <c r="LTD7" s="11"/>
      <c r="LTE7" s="11"/>
      <c r="LTF7" s="11"/>
      <c r="LTG7" s="11"/>
      <c r="LTI7" s="6"/>
      <c r="LTL7" s="11"/>
      <c r="LTM7" s="11"/>
      <c r="LTN7" s="11"/>
      <c r="LTO7" s="11"/>
      <c r="LTP7" s="11"/>
      <c r="LTQ7" s="11"/>
      <c r="LTR7" s="11"/>
      <c r="LTS7" s="11"/>
      <c r="LTT7" s="11"/>
      <c r="LTU7" s="11"/>
      <c r="LTV7" s="11"/>
      <c r="LTW7" s="11"/>
      <c r="LTX7" s="11"/>
      <c r="LTY7" s="11"/>
      <c r="LTZ7" s="11"/>
      <c r="LUA7" s="11"/>
      <c r="LUB7" s="11"/>
      <c r="LUC7" s="11"/>
      <c r="LUD7" s="11"/>
      <c r="LUE7" s="11"/>
      <c r="LUF7" s="11"/>
      <c r="LUG7" s="11"/>
      <c r="LUH7" s="11"/>
      <c r="LUI7" s="11"/>
      <c r="LUJ7" s="11"/>
      <c r="LUK7" s="11"/>
      <c r="LUL7" s="11"/>
      <c r="LUM7" s="11"/>
      <c r="LUN7" s="11"/>
      <c r="LUO7" s="11"/>
      <c r="LUP7" s="11"/>
      <c r="LUQ7" s="11"/>
      <c r="LUR7" s="11"/>
      <c r="LUS7" s="11"/>
      <c r="LUT7" s="11"/>
      <c r="LUU7" s="11"/>
      <c r="LUW7" s="6"/>
      <c r="LUZ7" s="11"/>
      <c r="LVA7" s="11"/>
      <c r="LVB7" s="11"/>
      <c r="LVC7" s="11"/>
      <c r="LVD7" s="11"/>
      <c r="LVE7" s="11"/>
      <c r="LVF7" s="11"/>
      <c r="LVG7" s="11"/>
      <c r="LVH7" s="11"/>
      <c r="LVI7" s="11"/>
      <c r="LVJ7" s="11"/>
      <c r="LVK7" s="11"/>
      <c r="LVL7" s="11"/>
      <c r="LVM7" s="11"/>
      <c r="LVN7" s="11"/>
      <c r="LVO7" s="11"/>
      <c r="LVP7" s="11"/>
      <c r="LVQ7" s="11"/>
      <c r="LVR7" s="11"/>
      <c r="LVS7" s="11"/>
      <c r="LVT7" s="11"/>
      <c r="LVU7" s="11"/>
      <c r="LVV7" s="11"/>
      <c r="LVW7" s="11"/>
      <c r="LVX7" s="11"/>
      <c r="LVY7" s="11"/>
      <c r="LVZ7" s="11"/>
      <c r="LWA7" s="11"/>
      <c r="LWB7" s="11"/>
      <c r="LWC7" s="11"/>
      <c r="LWD7" s="11"/>
      <c r="LWE7" s="11"/>
      <c r="LWF7" s="11"/>
      <c r="LWG7" s="11"/>
      <c r="LWH7" s="11"/>
      <c r="LWI7" s="11"/>
      <c r="LWK7" s="6"/>
      <c r="LWN7" s="11"/>
      <c r="LWO7" s="11"/>
      <c r="LWP7" s="11"/>
      <c r="LWQ7" s="11"/>
      <c r="LWR7" s="11"/>
      <c r="LWS7" s="11"/>
      <c r="LWT7" s="11"/>
      <c r="LWU7" s="11"/>
      <c r="LWV7" s="11"/>
      <c r="LWW7" s="11"/>
      <c r="LWX7" s="11"/>
      <c r="LWY7" s="11"/>
      <c r="LWZ7" s="11"/>
      <c r="LXA7" s="11"/>
      <c r="LXB7" s="11"/>
      <c r="LXC7" s="11"/>
      <c r="LXD7" s="11"/>
      <c r="LXE7" s="11"/>
      <c r="LXF7" s="11"/>
      <c r="LXG7" s="11"/>
      <c r="LXH7" s="11"/>
      <c r="LXI7" s="11"/>
      <c r="LXJ7" s="11"/>
      <c r="LXK7" s="11"/>
      <c r="LXL7" s="11"/>
      <c r="LXM7" s="11"/>
      <c r="LXN7" s="11"/>
      <c r="LXO7" s="11"/>
      <c r="LXP7" s="11"/>
      <c r="LXQ7" s="11"/>
      <c r="LXR7" s="11"/>
      <c r="LXS7" s="11"/>
      <c r="LXT7" s="11"/>
      <c r="LXU7" s="11"/>
      <c r="LXV7" s="11"/>
      <c r="LXW7" s="11"/>
      <c r="LXY7" s="6"/>
      <c r="LYB7" s="11"/>
      <c r="LYC7" s="11"/>
      <c r="LYD7" s="11"/>
      <c r="LYE7" s="11"/>
      <c r="LYF7" s="11"/>
      <c r="LYG7" s="11"/>
      <c r="LYH7" s="11"/>
      <c r="LYI7" s="11"/>
      <c r="LYJ7" s="11"/>
      <c r="LYK7" s="11"/>
      <c r="LYL7" s="11"/>
      <c r="LYM7" s="11"/>
      <c r="LYN7" s="11"/>
      <c r="LYO7" s="11"/>
      <c r="LYP7" s="11"/>
      <c r="LYQ7" s="11"/>
      <c r="LYR7" s="11"/>
      <c r="LYS7" s="11"/>
      <c r="LYT7" s="11"/>
      <c r="LYU7" s="11"/>
      <c r="LYV7" s="11"/>
      <c r="LYW7" s="11"/>
      <c r="LYX7" s="11"/>
      <c r="LYY7" s="11"/>
      <c r="LYZ7" s="11"/>
      <c r="LZA7" s="11"/>
      <c r="LZB7" s="11"/>
      <c r="LZC7" s="11"/>
      <c r="LZD7" s="11"/>
      <c r="LZE7" s="11"/>
      <c r="LZF7" s="11"/>
      <c r="LZG7" s="11"/>
      <c r="LZH7" s="11"/>
      <c r="LZI7" s="11"/>
      <c r="LZJ7" s="11"/>
      <c r="LZK7" s="11"/>
      <c r="LZM7" s="6"/>
      <c r="LZP7" s="11"/>
      <c r="LZQ7" s="11"/>
      <c r="LZR7" s="11"/>
      <c r="LZS7" s="11"/>
      <c r="LZT7" s="11"/>
      <c r="LZU7" s="11"/>
      <c r="LZV7" s="11"/>
      <c r="LZW7" s="11"/>
      <c r="LZX7" s="11"/>
      <c r="LZY7" s="11"/>
      <c r="LZZ7" s="11"/>
      <c r="MAA7" s="11"/>
      <c r="MAB7" s="11"/>
      <c r="MAC7" s="11"/>
      <c r="MAD7" s="11"/>
      <c r="MAE7" s="11"/>
      <c r="MAF7" s="11"/>
      <c r="MAG7" s="11"/>
      <c r="MAH7" s="11"/>
      <c r="MAI7" s="11"/>
      <c r="MAJ7" s="11"/>
      <c r="MAK7" s="11"/>
      <c r="MAL7" s="11"/>
      <c r="MAM7" s="11"/>
      <c r="MAN7" s="11"/>
      <c r="MAO7" s="11"/>
      <c r="MAP7" s="11"/>
      <c r="MAQ7" s="11"/>
      <c r="MAR7" s="11"/>
      <c r="MAS7" s="11"/>
      <c r="MAT7" s="11"/>
      <c r="MAU7" s="11"/>
      <c r="MAV7" s="11"/>
      <c r="MAW7" s="11"/>
      <c r="MAX7" s="11"/>
      <c r="MAY7" s="11"/>
      <c r="MBA7" s="6"/>
      <c r="MBD7" s="11"/>
      <c r="MBE7" s="11"/>
      <c r="MBF7" s="11"/>
      <c r="MBG7" s="11"/>
      <c r="MBH7" s="11"/>
      <c r="MBI7" s="11"/>
      <c r="MBJ7" s="11"/>
      <c r="MBK7" s="11"/>
      <c r="MBL7" s="11"/>
      <c r="MBM7" s="11"/>
      <c r="MBN7" s="11"/>
      <c r="MBO7" s="11"/>
      <c r="MBP7" s="11"/>
      <c r="MBQ7" s="11"/>
      <c r="MBR7" s="11"/>
      <c r="MBS7" s="11"/>
      <c r="MBT7" s="11"/>
      <c r="MBU7" s="11"/>
      <c r="MBV7" s="11"/>
      <c r="MBW7" s="11"/>
      <c r="MBX7" s="11"/>
      <c r="MBY7" s="11"/>
      <c r="MBZ7" s="11"/>
      <c r="MCA7" s="11"/>
      <c r="MCB7" s="11"/>
      <c r="MCC7" s="11"/>
      <c r="MCD7" s="11"/>
      <c r="MCE7" s="11"/>
      <c r="MCF7" s="11"/>
      <c r="MCG7" s="11"/>
      <c r="MCH7" s="11"/>
      <c r="MCI7" s="11"/>
      <c r="MCJ7" s="11"/>
      <c r="MCK7" s="11"/>
      <c r="MCL7" s="11"/>
      <c r="MCM7" s="11"/>
      <c r="MCO7" s="6"/>
      <c r="MCR7" s="11"/>
      <c r="MCS7" s="11"/>
      <c r="MCT7" s="11"/>
      <c r="MCU7" s="11"/>
      <c r="MCV7" s="11"/>
      <c r="MCW7" s="11"/>
      <c r="MCX7" s="11"/>
      <c r="MCY7" s="11"/>
      <c r="MCZ7" s="11"/>
      <c r="MDA7" s="11"/>
      <c r="MDB7" s="11"/>
      <c r="MDC7" s="11"/>
      <c r="MDD7" s="11"/>
      <c r="MDE7" s="11"/>
      <c r="MDF7" s="11"/>
      <c r="MDG7" s="11"/>
      <c r="MDH7" s="11"/>
      <c r="MDI7" s="11"/>
      <c r="MDJ7" s="11"/>
      <c r="MDK7" s="11"/>
      <c r="MDL7" s="11"/>
      <c r="MDM7" s="11"/>
      <c r="MDN7" s="11"/>
      <c r="MDO7" s="11"/>
      <c r="MDP7" s="11"/>
      <c r="MDQ7" s="11"/>
      <c r="MDR7" s="11"/>
      <c r="MDS7" s="11"/>
      <c r="MDT7" s="11"/>
      <c r="MDU7" s="11"/>
      <c r="MDV7" s="11"/>
      <c r="MDW7" s="11"/>
      <c r="MDX7" s="11"/>
      <c r="MDY7" s="11"/>
      <c r="MDZ7" s="11"/>
      <c r="MEA7" s="11"/>
      <c r="MEC7" s="6"/>
      <c r="MEF7" s="11"/>
      <c r="MEG7" s="11"/>
      <c r="MEH7" s="11"/>
      <c r="MEI7" s="11"/>
      <c r="MEJ7" s="11"/>
      <c r="MEK7" s="11"/>
      <c r="MEL7" s="11"/>
      <c r="MEM7" s="11"/>
      <c r="MEN7" s="11"/>
      <c r="MEO7" s="11"/>
      <c r="MEP7" s="11"/>
      <c r="MEQ7" s="11"/>
      <c r="MER7" s="11"/>
      <c r="MES7" s="11"/>
      <c r="MET7" s="11"/>
      <c r="MEU7" s="11"/>
      <c r="MEV7" s="11"/>
      <c r="MEW7" s="11"/>
      <c r="MEX7" s="11"/>
      <c r="MEY7" s="11"/>
      <c r="MEZ7" s="11"/>
      <c r="MFA7" s="11"/>
      <c r="MFB7" s="11"/>
      <c r="MFC7" s="11"/>
      <c r="MFD7" s="11"/>
      <c r="MFE7" s="11"/>
      <c r="MFF7" s="11"/>
      <c r="MFG7" s="11"/>
      <c r="MFH7" s="11"/>
      <c r="MFI7" s="11"/>
      <c r="MFJ7" s="11"/>
      <c r="MFK7" s="11"/>
      <c r="MFL7" s="11"/>
      <c r="MFM7" s="11"/>
      <c r="MFN7" s="11"/>
      <c r="MFO7" s="11"/>
      <c r="MFQ7" s="6"/>
      <c r="MFT7" s="11"/>
      <c r="MFU7" s="11"/>
      <c r="MFV7" s="11"/>
      <c r="MFW7" s="11"/>
      <c r="MFX7" s="11"/>
      <c r="MFY7" s="11"/>
      <c r="MFZ7" s="11"/>
      <c r="MGA7" s="11"/>
      <c r="MGB7" s="11"/>
      <c r="MGC7" s="11"/>
      <c r="MGD7" s="11"/>
      <c r="MGE7" s="11"/>
      <c r="MGF7" s="11"/>
      <c r="MGG7" s="11"/>
      <c r="MGH7" s="11"/>
      <c r="MGI7" s="11"/>
      <c r="MGJ7" s="11"/>
      <c r="MGK7" s="11"/>
      <c r="MGL7" s="11"/>
      <c r="MGM7" s="11"/>
      <c r="MGN7" s="11"/>
      <c r="MGO7" s="11"/>
      <c r="MGP7" s="11"/>
      <c r="MGQ7" s="11"/>
      <c r="MGR7" s="11"/>
      <c r="MGS7" s="11"/>
      <c r="MGT7" s="11"/>
      <c r="MGU7" s="11"/>
      <c r="MGV7" s="11"/>
      <c r="MGW7" s="11"/>
      <c r="MGX7" s="11"/>
      <c r="MGY7" s="11"/>
      <c r="MGZ7" s="11"/>
      <c r="MHA7" s="11"/>
      <c r="MHB7" s="11"/>
      <c r="MHC7" s="11"/>
      <c r="MHE7" s="6"/>
      <c r="MHH7" s="11"/>
      <c r="MHI7" s="11"/>
      <c r="MHJ7" s="11"/>
      <c r="MHK7" s="11"/>
      <c r="MHL7" s="11"/>
      <c r="MHM7" s="11"/>
      <c r="MHN7" s="11"/>
      <c r="MHO7" s="11"/>
      <c r="MHP7" s="11"/>
      <c r="MHQ7" s="11"/>
      <c r="MHR7" s="11"/>
      <c r="MHS7" s="11"/>
      <c r="MHT7" s="11"/>
      <c r="MHU7" s="11"/>
      <c r="MHV7" s="11"/>
      <c r="MHW7" s="11"/>
      <c r="MHX7" s="11"/>
      <c r="MHY7" s="11"/>
      <c r="MHZ7" s="11"/>
      <c r="MIA7" s="11"/>
      <c r="MIB7" s="11"/>
      <c r="MIC7" s="11"/>
      <c r="MID7" s="11"/>
      <c r="MIE7" s="11"/>
      <c r="MIF7" s="11"/>
      <c r="MIG7" s="11"/>
      <c r="MIH7" s="11"/>
      <c r="MII7" s="11"/>
      <c r="MIJ7" s="11"/>
      <c r="MIK7" s="11"/>
      <c r="MIL7" s="11"/>
      <c r="MIM7" s="11"/>
      <c r="MIN7" s="11"/>
      <c r="MIO7" s="11"/>
      <c r="MIP7" s="11"/>
      <c r="MIQ7" s="11"/>
      <c r="MIS7" s="6"/>
      <c r="MIV7" s="11"/>
      <c r="MIW7" s="11"/>
      <c r="MIX7" s="11"/>
      <c r="MIY7" s="11"/>
      <c r="MIZ7" s="11"/>
      <c r="MJA7" s="11"/>
      <c r="MJB7" s="11"/>
      <c r="MJC7" s="11"/>
      <c r="MJD7" s="11"/>
      <c r="MJE7" s="11"/>
      <c r="MJF7" s="11"/>
      <c r="MJG7" s="11"/>
      <c r="MJH7" s="11"/>
      <c r="MJI7" s="11"/>
      <c r="MJJ7" s="11"/>
      <c r="MJK7" s="11"/>
      <c r="MJL7" s="11"/>
      <c r="MJM7" s="11"/>
      <c r="MJN7" s="11"/>
      <c r="MJO7" s="11"/>
      <c r="MJP7" s="11"/>
      <c r="MJQ7" s="11"/>
      <c r="MJR7" s="11"/>
      <c r="MJS7" s="11"/>
      <c r="MJT7" s="11"/>
      <c r="MJU7" s="11"/>
      <c r="MJV7" s="11"/>
      <c r="MJW7" s="11"/>
      <c r="MJX7" s="11"/>
      <c r="MJY7" s="11"/>
      <c r="MJZ7" s="11"/>
      <c r="MKA7" s="11"/>
      <c r="MKB7" s="11"/>
      <c r="MKC7" s="11"/>
      <c r="MKD7" s="11"/>
      <c r="MKE7" s="11"/>
      <c r="MKG7" s="6"/>
      <c r="MKJ7" s="11"/>
      <c r="MKK7" s="11"/>
      <c r="MKL7" s="11"/>
      <c r="MKM7" s="11"/>
      <c r="MKN7" s="11"/>
      <c r="MKO7" s="11"/>
      <c r="MKP7" s="11"/>
      <c r="MKQ7" s="11"/>
      <c r="MKR7" s="11"/>
      <c r="MKS7" s="11"/>
      <c r="MKT7" s="11"/>
      <c r="MKU7" s="11"/>
      <c r="MKV7" s="11"/>
      <c r="MKW7" s="11"/>
      <c r="MKX7" s="11"/>
      <c r="MKY7" s="11"/>
      <c r="MKZ7" s="11"/>
      <c r="MLA7" s="11"/>
      <c r="MLB7" s="11"/>
      <c r="MLC7" s="11"/>
      <c r="MLD7" s="11"/>
      <c r="MLE7" s="11"/>
      <c r="MLF7" s="11"/>
      <c r="MLG7" s="11"/>
      <c r="MLH7" s="11"/>
      <c r="MLI7" s="11"/>
      <c r="MLJ7" s="11"/>
      <c r="MLK7" s="11"/>
      <c r="MLL7" s="11"/>
      <c r="MLM7" s="11"/>
      <c r="MLN7" s="11"/>
      <c r="MLO7" s="11"/>
      <c r="MLP7" s="11"/>
      <c r="MLQ7" s="11"/>
      <c r="MLR7" s="11"/>
      <c r="MLS7" s="11"/>
      <c r="MLU7" s="6"/>
      <c r="MLX7" s="11"/>
      <c r="MLY7" s="11"/>
      <c r="MLZ7" s="11"/>
      <c r="MMA7" s="11"/>
      <c r="MMB7" s="11"/>
      <c r="MMC7" s="11"/>
      <c r="MMD7" s="11"/>
      <c r="MME7" s="11"/>
      <c r="MMF7" s="11"/>
      <c r="MMG7" s="11"/>
      <c r="MMH7" s="11"/>
      <c r="MMI7" s="11"/>
      <c r="MMJ7" s="11"/>
      <c r="MMK7" s="11"/>
      <c r="MML7" s="11"/>
      <c r="MMM7" s="11"/>
      <c r="MMN7" s="11"/>
      <c r="MMO7" s="11"/>
      <c r="MMP7" s="11"/>
      <c r="MMQ7" s="11"/>
      <c r="MMR7" s="11"/>
      <c r="MMS7" s="11"/>
      <c r="MMT7" s="11"/>
      <c r="MMU7" s="11"/>
      <c r="MMV7" s="11"/>
      <c r="MMW7" s="11"/>
      <c r="MMX7" s="11"/>
      <c r="MMY7" s="11"/>
      <c r="MMZ7" s="11"/>
      <c r="MNA7" s="11"/>
      <c r="MNB7" s="11"/>
      <c r="MNC7" s="11"/>
      <c r="MND7" s="11"/>
      <c r="MNE7" s="11"/>
      <c r="MNF7" s="11"/>
      <c r="MNG7" s="11"/>
      <c r="MNI7" s="6"/>
      <c r="MNL7" s="11"/>
      <c r="MNM7" s="11"/>
      <c r="MNN7" s="11"/>
      <c r="MNO7" s="11"/>
      <c r="MNP7" s="11"/>
      <c r="MNQ7" s="11"/>
      <c r="MNR7" s="11"/>
      <c r="MNS7" s="11"/>
      <c r="MNT7" s="11"/>
      <c r="MNU7" s="11"/>
      <c r="MNV7" s="11"/>
      <c r="MNW7" s="11"/>
      <c r="MNX7" s="11"/>
      <c r="MNY7" s="11"/>
      <c r="MNZ7" s="11"/>
      <c r="MOA7" s="11"/>
      <c r="MOB7" s="11"/>
      <c r="MOC7" s="11"/>
      <c r="MOD7" s="11"/>
      <c r="MOE7" s="11"/>
      <c r="MOF7" s="11"/>
      <c r="MOG7" s="11"/>
      <c r="MOH7" s="11"/>
      <c r="MOI7" s="11"/>
      <c r="MOJ7" s="11"/>
      <c r="MOK7" s="11"/>
      <c r="MOL7" s="11"/>
      <c r="MOM7" s="11"/>
      <c r="MON7" s="11"/>
      <c r="MOO7" s="11"/>
      <c r="MOP7" s="11"/>
      <c r="MOQ7" s="11"/>
      <c r="MOR7" s="11"/>
      <c r="MOS7" s="11"/>
      <c r="MOT7" s="11"/>
      <c r="MOU7" s="11"/>
      <c r="MOW7" s="6"/>
      <c r="MOZ7" s="11"/>
      <c r="MPA7" s="11"/>
      <c r="MPB7" s="11"/>
      <c r="MPC7" s="11"/>
      <c r="MPD7" s="11"/>
      <c r="MPE7" s="11"/>
      <c r="MPF7" s="11"/>
      <c r="MPG7" s="11"/>
      <c r="MPH7" s="11"/>
      <c r="MPI7" s="11"/>
      <c r="MPJ7" s="11"/>
      <c r="MPK7" s="11"/>
      <c r="MPL7" s="11"/>
      <c r="MPM7" s="11"/>
      <c r="MPN7" s="11"/>
      <c r="MPO7" s="11"/>
      <c r="MPP7" s="11"/>
      <c r="MPQ7" s="11"/>
      <c r="MPR7" s="11"/>
      <c r="MPS7" s="11"/>
      <c r="MPT7" s="11"/>
      <c r="MPU7" s="11"/>
      <c r="MPV7" s="11"/>
      <c r="MPW7" s="11"/>
      <c r="MPX7" s="11"/>
      <c r="MPY7" s="11"/>
      <c r="MPZ7" s="11"/>
      <c r="MQA7" s="11"/>
      <c r="MQB7" s="11"/>
      <c r="MQC7" s="11"/>
      <c r="MQD7" s="11"/>
      <c r="MQE7" s="11"/>
      <c r="MQF7" s="11"/>
      <c r="MQG7" s="11"/>
      <c r="MQH7" s="11"/>
      <c r="MQI7" s="11"/>
      <c r="MQK7" s="6"/>
      <c r="MQN7" s="11"/>
      <c r="MQO7" s="11"/>
      <c r="MQP7" s="11"/>
      <c r="MQQ7" s="11"/>
      <c r="MQR7" s="11"/>
      <c r="MQS7" s="11"/>
      <c r="MQT7" s="11"/>
      <c r="MQU7" s="11"/>
      <c r="MQV7" s="11"/>
      <c r="MQW7" s="11"/>
      <c r="MQX7" s="11"/>
      <c r="MQY7" s="11"/>
      <c r="MQZ7" s="11"/>
      <c r="MRA7" s="11"/>
      <c r="MRB7" s="11"/>
      <c r="MRC7" s="11"/>
      <c r="MRD7" s="11"/>
      <c r="MRE7" s="11"/>
      <c r="MRF7" s="11"/>
      <c r="MRG7" s="11"/>
      <c r="MRH7" s="11"/>
      <c r="MRI7" s="11"/>
      <c r="MRJ7" s="11"/>
      <c r="MRK7" s="11"/>
      <c r="MRL7" s="11"/>
      <c r="MRM7" s="11"/>
      <c r="MRN7" s="11"/>
      <c r="MRO7" s="11"/>
      <c r="MRP7" s="11"/>
      <c r="MRQ7" s="11"/>
      <c r="MRR7" s="11"/>
      <c r="MRS7" s="11"/>
      <c r="MRT7" s="11"/>
      <c r="MRU7" s="11"/>
      <c r="MRV7" s="11"/>
      <c r="MRW7" s="11"/>
      <c r="MRY7" s="6"/>
      <c r="MSB7" s="11"/>
      <c r="MSC7" s="11"/>
      <c r="MSD7" s="11"/>
      <c r="MSE7" s="11"/>
      <c r="MSF7" s="11"/>
      <c r="MSG7" s="11"/>
      <c r="MSH7" s="11"/>
      <c r="MSI7" s="11"/>
      <c r="MSJ7" s="11"/>
      <c r="MSK7" s="11"/>
      <c r="MSL7" s="11"/>
      <c r="MSM7" s="11"/>
      <c r="MSN7" s="11"/>
      <c r="MSO7" s="11"/>
      <c r="MSP7" s="11"/>
      <c r="MSQ7" s="11"/>
      <c r="MSR7" s="11"/>
      <c r="MSS7" s="11"/>
      <c r="MST7" s="11"/>
      <c r="MSU7" s="11"/>
      <c r="MSV7" s="11"/>
      <c r="MSW7" s="11"/>
      <c r="MSX7" s="11"/>
      <c r="MSY7" s="11"/>
      <c r="MSZ7" s="11"/>
      <c r="MTA7" s="11"/>
      <c r="MTB7" s="11"/>
      <c r="MTC7" s="11"/>
      <c r="MTD7" s="11"/>
      <c r="MTE7" s="11"/>
      <c r="MTF7" s="11"/>
      <c r="MTG7" s="11"/>
      <c r="MTH7" s="11"/>
      <c r="MTI7" s="11"/>
      <c r="MTJ7" s="11"/>
      <c r="MTK7" s="11"/>
      <c r="MTM7" s="6"/>
      <c r="MTP7" s="11"/>
      <c r="MTQ7" s="11"/>
      <c r="MTR7" s="11"/>
      <c r="MTS7" s="11"/>
      <c r="MTT7" s="11"/>
      <c r="MTU7" s="11"/>
      <c r="MTV7" s="11"/>
      <c r="MTW7" s="11"/>
      <c r="MTX7" s="11"/>
      <c r="MTY7" s="11"/>
      <c r="MTZ7" s="11"/>
      <c r="MUA7" s="11"/>
      <c r="MUB7" s="11"/>
      <c r="MUC7" s="11"/>
      <c r="MUD7" s="11"/>
      <c r="MUE7" s="11"/>
      <c r="MUF7" s="11"/>
      <c r="MUG7" s="11"/>
      <c r="MUH7" s="11"/>
      <c r="MUI7" s="11"/>
      <c r="MUJ7" s="11"/>
      <c r="MUK7" s="11"/>
      <c r="MUL7" s="11"/>
      <c r="MUM7" s="11"/>
      <c r="MUN7" s="11"/>
      <c r="MUO7" s="11"/>
      <c r="MUP7" s="11"/>
      <c r="MUQ7" s="11"/>
      <c r="MUR7" s="11"/>
      <c r="MUS7" s="11"/>
      <c r="MUT7" s="11"/>
      <c r="MUU7" s="11"/>
      <c r="MUV7" s="11"/>
      <c r="MUW7" s="11"/>
      <c r="MUX7" s="11"/>
      <c r="MUY7" s="11"/>
      <c r="MVA7" s="6"/>
      <c r="MVD7" s="11"/>
      <c r="MVE7" s="11"/>
      <c r="MVF7" s="11"/>
      <c r="MVG7" s="11"/>
      <c r="MVH7" s="11"/>
      <c r="MVI7" s="11"/>
      <c r="MVJ7" s="11"/>
      <c r="MVK7" s="11"/>
      <c r="MVL7" s="11"/>
      <c r="MVM7" s="11"/>
      <c r="MVN7" s="11"/>
      <c r="MVO7" s="11"/>
      <c r="MVP7" s="11"/>
      <c r="MVQ7" s="11"/>
      <c r="MVR7" s="11"/>
      <c r="MVS7" s="11"/>
      <c r="MVT7" s="11"/>
      <c r="MVU7" s="11"/>
      <c r="MVV7" s="11"/>
      <c r="MVW7" s="11"/>
      <c r="MVX7" s="11"/>
      <c r="MVY7" s="11"/>
      <c r="MVZ7" s="11"/>
      <c r="MWA7" s="11"/>
      <c r="MWB7" s="11"/>
      <c r="MWC7" s="11"/>
      <c r="MWD7" s="11"/>
      <c r="MWE7" s="11"/>
      <c r="MWF7" s="11"/>
      <c r="MWG7" s="11"/>
      <c r="MWH7" s="11"/>
      <c r="MWI7" s="11"/>
      <c r="MWJ7" s="11"/>
      <c r="MWK7" s="11"/>
      <c r="MWL7" s="11"/>
      <c r="MWM7" s="11"/>
      <c r="MWO7" s="6"/>
      <c r="MWR7" s="11"/>
      <c r="MWS7" s="11"/>
      <c r="MWT7" s="11"/>
      <c r="MWU7" s="11"/>
      <c r="MWV7" s="11"/>
      <c r="MWW7" s="11"/>
      <c r="MWX7" s="11"/>
      <c r="MWY7" s="11"/>
      <c r="MWZ7" s="11"/>
      <c r="MXA7" s="11"/>
      <c r="MXB7" s="11"/>
      <c r="MXC7" s="11"/>
      <c r="MXD7" s="11"/>
      <c r="MXE7" s="11"/>
      <c r="MXF7" s="11"/>
      <c r="MXG7" s="11"/>
      <c r="MXH7" s="11"/>
      <c r="MXI7" s="11"/>
      <c r="MXJ7" s="11"/>
      <c r="MXK7" s="11"/>
      <c r="MXL7" s="11"/>
      <c r="MXM7" s="11"/>
      <c r="MXN7" s="11"/>
      <c r="MXO7" s="11"/>
      <c r="MXP7" s="11"/>
      <c r="MXQ7" s="11"/>
      <c r="MXR7" s="11"/>
      <c r="MXS7" s="11"/>
      <c r="MXT7" s="11"/>
      <c r="MXU7" s="11"/>
      <c r="MXV7" s="11"/>
      <c r="MXW7" s="11"/>
      <c r="MXX7" s="11"/>
      <c r="MXY7" s="11"/>
      <c r="MXZ7" s="11"/>
      <c r="MYA7" s="11"/>
      <c r="MYC7" s="6"/>
      <c r="MYF7" s="11"/>
      <c r="MYG7" s="11"/>
      <c r="MYH7" s="11"/>
      <c r="MYI7" s="11"/>
      <c r="MYJ7" s="11"/>
      <c r="MYK7" s="11"/>
      <c r="MYL7" s="11"/>
      <c r="MYM7" s="11"/>
      <c r="MYN7" s="11"/>
      <c r="MYO7" s="11"/>
      <c r="MYP7" s="11"/>
      <c r="MYQ7" s="11"/>
      <c r="MYR7" s="11"/>
      <c r="MYS7" s="11"/>
      <c r="MYT7" s="11"/>
      <c r="MYU7" s="11"/>
      <c r="MYV7" s="11"/>
      <c r="MYW7" s="11"/>
      <c r="MYX7" s="11"/>
      <c r="MYY7" s="11"/>
      <c r="MYZ7" s="11"/>
      <c r="MZA7" s="11"/>
      <c r="MZB7" s="11"/>
      <c r="MZC7" s="11"/>
      <c r="MZD7" s="11"/>
      <c r="MZE7" s="11"/>
      <c r="MZF7" s="11"/>
      <c r="MZG7" s="11"/>
      <c r="MZH7" s="11"/>
      <c r="MZI7" s="11"/>
      <c r="MZJ7" s="11"/>
      <c r="MZK7" s="11"/>
      <c r="MZL7" s="11"/>
      <c r="MZM7" s="11"/>
      <c r="MZN7" s="11"/>
      <c r="MZO7" s="11"/>
      <c r="MZQ7" s="6"/>
      <c r="MZT7" s="11"/>
      <c r="MZU7" s="11"/>
      <c r="MZV7" s="11"/>
      <c r="MZW7" s="11"/>
      <c r="MZX7" s="11"/>
      <c r="MZY7" s="11"/>
      <c r="MZZ7" s="11"/>
      <c r="NAA7" s="11"/>
      <c r="NAB7" s="11"/>
      <c r="NAC7" s="11"/>
      <c r="NAD7" s="11"/>
      <c r="NAE7" s="11"/>
      <c r="NAF7" s="11"/>
      <c r="NAG7" s="11"/>
      <c r="NAH7" s="11"/>
      <c r="NAI7" s="11"/>
      <c r="NAJ7" s="11"/>
      <c r="NAK7" s="11"/>
      <c r="NAL7" s="11"/>
      <c r="NAM7" s="11"/>
      <c r="NAN7" s="11"/>
      <c r="NAO7" s="11"/>
      <c r="NAP7" s="11"/>
      <c r="NAQ7" s="11"/>
      <c r="NAR7" s="11"/>
      <c r="NAS7" s="11"/>
      <c r="NAT7" s="11"/>
      <c r="NAU7" s="11"/>
      <c r="NAV7" s="11"/>
      <c r="NAW7" s="11"/>
      <c r="NAX7" s="11"/>
      <c r="NAY7" s="11"/>
      <c r="NAZ7" s="11"/>
      <c r="NBA7" s="11"/>
      <c r="NBB7" s="11"/>
      <c r="NBC7" s="11"/>
      <c r="NBE7" s="6"/>
      <c r="NBH7" s="11"/>
      <c r="NBI7" s="11"/>
      <c r="NBJ7" s="11"/>
      <c r="NBK7" s="11"/>
      <c r="NBL7" s="11"/>
      <c r="NBM7" s="11"/>
      <c r="NBN7" s="11"/>
      <c r="NBO7" s="11"/>
      <c r="NBP7" s="11"/>
      <c r="NBQ7" s="11"/>
      <c r="NBR7" s="11"/>
      <c r="NBS7" s="11"/>
      <c r="NBT7" s="11"/>
      <c r="NBU7" s="11"/>
      <c r="NBV7" s="11"/>
      <c r="NBW7" s="11"/>
      <c r="NBX7" s="11"/>
      <c r="NBY7" s="11"/>
      <c r="NBZ7" s="11"/>
      <c r="NCA7" s="11"/>
      <c r="NCB7" s="11"/>
      <c r="NCC7" s="11"/>
      <c r="NCD7" s="11"/>
      <c r="NCE7" s="11"/>
      <c r="NCF7" s="11"/>
      <c r="NCG7" s="11"/>
      <c r="NCH7" s="11"/>
      <c r="NCI7" s="11"/>
      <c r="NCJ7" s="11"/>
      <c r="NCK7" s="11"/>
      <c r="NCL7" s="11"/>
      <c r="NCM7" s="11"/>
      <c r="NCN7" s="11"/>
      <c r="NCO7" s="11"/>
      <c r="NCP7" s="11"/>
      <c r="NCQ7" s="11"/>
      <c r="NCS7" s="6"/>
      <c r="NCV7" s="11"/>
      <c r="NCW7" s="11"/>
      <c r="NCX7" s="11"/>
      <c r="NCY7" s="11"/>
      <c r="NCZ7" s="11"/>
      <c r="NDA7" s="11"/>
      <c r="NDB7" s="11"/>
      <c r="NDC7" s="11"/>
      <c r="NDD7" s="11"/>
      <c r="NDE7" s="11"/>
      <c r="NDF7" s="11"/>
      <c r="NDG7" s="11"/>
      <c r="NDH7" s="11"/>
      <c r="NDI7" s="11"/>
      <c r="NDJ7" s="11"/>
      <c r="NDK7" s="11"/>
      <c r="NDL7" s="11"/>
      <c r="NDM7" s="11"/>
      <c r="NDN7" s="11"/>
      <c r="NDO7" s="11"/>
      <c r="NDP7" s="11"/>
      <c r="NDQ7" s="11"/>
      <c r="NDR7" s="11"/>
      <c r="NDS7" s="11"/>
      <c r="NDT7" s="11"/>
      <c r="NDU7" s="11"/>
      <c r="NDV7" s="11"/>
      <c r="NDW7" s="11"/>
      <c r="NDX7" s="11"/>
      <c r="NDY7" s="11"/>
      <c r="NDZ7" s="11"/>
      <c r="NEA7" s="11"/>
      <c r="NEB7" s="11"/>
      <c r="NEC7" s="11"/>
      <c r="NED7" s="11"/>
      <c r="NEE7" s="11"/>
      <c r="NEG7" s="6"/>
      <c r="NEJ7" s="11"/>
      <c r="NEK7" s="11"/>
      <c r="NEL7" s="11"/>
      <c r="NEM7" s="11"/>
      <c r="NEN7" s="11"/>
      <c r="NEO7" s="11"/>
      <c r="NEP7" s="11"/>
      <c r="NEQ7" s="11"/>
      <c r="NER7" s="11"/>
      <c r="NES7" s="11"/>
      <c r="NET7" s="11"/>
      <c r="NEU7" s="11"/>
      <c r="NEV7" s="11"/>
      <c r="NEW7" s="11"/>
      <c r="NEX7" s="11"/>
      <c r="NEY7" s="11"/>
      <c r="NEZ7" s="11"/>
      <c r="NFA7" s="11"/>
      <c r="NFB7" s="11"/>
      <c r="NFC7" s="11"/>
      <c r="NFD7" s="11"/>
      <c r="NFE7" s="11"/>
      <c r="NFF7" s="11"/>
      <c r="NFG7" s="11"/>
      <c r="NFH7" s="11"/>
      <c r="NFI7" s="11"/>
      <c r="NFJ7" s="11"/>
      <c r="NFK7" s="11"/>
      <c r="NFL7" s="11"/>
      <c r="NFM7" s="11"/>
      <c r="NFN7" s="11"/>
      <c r="NFO7" s="11"/>
      <c r="NFP7" s="11"/>
      <c r="NFQ7" s="11"/>
      <c r="NFR7" s="11"/>
      <c r="NFS7" s="11"/>
      <c r="NFU7" s="6"/>
      <c r="NFX7" s="11"/>
      <c r="NFY7" s="11"/>
      <c r="NFZ7" s="11"/>
      <c r="NGA7" s="11"/>
      <c r="NGB7" s="11"/>
      <c r="NGC7" s="11"/>
      <c r="NGD7" s="11"/>
      <c r="NGE7" s="11"/>
      <c r="NGF7" s="11"/>
      <c r="NGG7" s="11"/>
      <c r="NGH7" s="11"/>
      <c r="NGI7" s="11"/>
      <c r="NGJ7" s="11"/>
      <c r="NGK7" s="11"/>
      <c r="NGL7" s="11"/>
      <c r="NGM7" s="11"/>
      <c r="NGN7" s="11"/>
      <c r="NGO7" s="11"/>
      <c r="NGP7" s="11"/>
      <c r="NGQ7" s="11"/>
      <c r="NGR7" s="11"/>
      <c r="NGS7" s="11"/>
      <c r="NGT7" s="11"/>
      <c r="NGU7" s="11"/>
      <c r="NGV7" s="11"/>
      <c r="NGW7" s="11"/>
      <c r="NGX7" s="11"/>
      <c r="NGY7" s="11"/>
      <c r="NGZ7" s="11"/>
      <c r="NHA7" s="11"/>
      <c r="NHB7" s="11"/>
      <c r="NHC7" s="11"/>
      <c r="NHD7" s="11"/>
      <c r="NHE7" s="11"/>
      <c r="NHF7" s="11"/>
      <c r="NHG7" s="11"/>
      <c r="NHI7" s="6"/>
      <c r="NHL7" s="11"/>
      <c r="NHM7" s="11"/>
      <c r="NHN7" s="11"/>
      <c r="NHO7" s="11"/>
      <c r="NHP7" s="11"/>
      <c r="NHQ7" s="11"/>
      <c r="NHR7" s="11"/>
      <c r="NHS7" s="11"/>
      <c r="NHT7" s="11"/>
      <c r="NHU7" s="11"/>
      <c r="NHV7" s="11"/>
      <c r="NHW7" s="11"/>
      <c r="NHX7" s="11"/>
      <c r="NHY7" s="11"/>
      <c r="NHZ7" s="11"/>
      <c r="NIA7" s="11"/>
      <c r="NIB7" s="11"/>
      <c r="NIC7" s="11"/>
      <c r="NID7" s="11"/>
      <c r="NIE7" s="11"/>
      <c r="NIF7" s="11"/>
      <c r="NIG7" s="11"/>
      <c r="NIH7" s="11"/>
      <c r="NII7" s="11"/>
      <c r="NIJ7" s="11"/>
      <c r="NIK7" s="11"/>
      <c r="NIL7" s="11"/>
      <c r="NIM7" s="11"/>
      <c r="NIN7" s="11"/>
      <c r="NIO7" s="11"/>
      <c r="NIP7" s="11"/>
      <c r="NIQ7" s="11"/>
      <c r="NIR7" s="11"/>
      <c r="NIS7" s="11"/>
      <c r="NIT7" s="11"/>
      <c r="NIU7" s="11"/>
      <c r="NIW7" s="6"/>
      <c r="NIZ7" s="11"/>
      <c r="NJA7" s="11"/>
      <c r="NJB7" s="11"/>
      <c r="NJC7" s="11"/>
      <c r="NJD7" s="11"/>
      <c r="NJE7" s="11"/>
      <c r="NJF7" s="11"/>
      <c r="NJG7" s="11"/>
      <c r="NJH7" s="11"/>
      <c r="NJI7" s="11"/>
      <c r="NJJ7" s="11"/>
      <c r="NJK7" s="11"/>
      <c r="NJL7" s="11"/>
      <c r="NJM7" s="11"/>
      <c r="NJN7" s="11"/>
      <c r="NJO7" s="11"/>
      <c r="NJP7" s="11"/>
      <c r="NJQ7" s="11"/>
      <c r="NJR7" s="11"/>
      <c r="NJS7" s="11"/>
      <c r="NJT7" s="11"/>
      <c r="NJU7" s="11"/>
      <c r="NJV7" s="11"/>
      <c r="NJW7" s="11"/>
      <c r="NJX7" s="11"/>
      <c r="NJY7" s="11"/>
      <c r="NJZ7" s="11"/>
      <c r="NKA7" s="11"/>
      <c r="NKB7" s="11"/>
      <c r="NKC7" s="11"/>
      <c r="NKD7" s="11"/>
      <c r="NKE7" s="11"/>
      <c r="NKF7" s="11"/>
      <c r="NKG7" s="11"/>
      <c r="NKH7" s="11"/>
      <c r="NKI7" s="11"/>
      <c r="NKK7" s="6"/>
      <c r="NKN7" s="11"/>
      <c r="NKO7" s="11"/>
      <c r="NKP7" s="11"/>
      <c r="NKQ7" s="11"/>
      <c r="NKR7" s="11"/>
      <c r="NKS7" s="11"/>
      <c r="NKT7" s="11"/>
      <c r="NKU7" s="11"/>
      <c r="NKV7" s="11"/>
      <c r="NKW7" s="11"/>
      <c r="NKX7" s="11"/>
      <c r="NKY7" s="11"/>
      <c r="NKZ7" s="11"/>
      <c r="NLA7" s="11"/>
      <c r="NLB7" s="11"/>
      <c r="NLC7" s="11"/>
      <c r="NLD7" s="11"/>
      <c r="NLE7" s="11"/>
      <c r="NLF7" s="11"/>
      <c r="NLG7" s="11"/>
      <c r="NLH7" s="11"/>
      <c r="NLI7" s="11"/>
      <c r="NLJ7" s="11"/>
      <c r="NLK7" s="11"/>
      <c r="NLL7" s="11"/>
      <c r="NLM7" s="11"/>
      <c r="NLN7" s="11"/>
      <c r="NLO7" s="11"/>
      <c r="NLP7" s="11"/>
      <c r="NLQ7" s="11"/>
      <c r="NLR7" s="11"/>
      <c r="NLS7" s="11"/>
      <c r="NLT7" s="11"/>
      <c r="NLU7" s="11"/>
      <c r="NLV7" s="11"/>
      <c r="NLW7" s="11"/>
      <c r="NLY7" s="6"/>
      <c r="NMB7" s="11"/>
      <c r="NMC7" s="11"/>
      <c r="NMD7" s="11"/>
      <c r="NME7" s="11"/>
      <c r="NMF7" s="11"/>
      <c r="NMG7" s="11"/>
      <c r="NMH7" s="11"/>
      <c r="NMI7" s="11"/>
      <c r="NMJ7" s="11"/>
      <c r="NMK7" s="11"/>
      <c r="NML7" s="11"/>
      <c r="NMM7" s="11"/>
      <c r="NMN7" s="11"/>
      <c r="NMO7" s="11"/>
      <c r="NMP7" s="11"/>
      <c r="NMQ7" s="11"/>
      <c r="NMR7" s="11"/>
      <c r="NMS7" s="11"/>
      <c r="NMT7" s="11"/>
      <c r="NMU7" s="11"/>
      <c r="NMV7" s="11"/>
      <c r="NMW7" s="11"/>
      <c r="NMX7" s="11"/>
      <c r="NMY7" s="11"/>
      <c r="NMZ7" s="11"/>
      <c r="NNA7" s="11"/>
      <c r="NNB7" s="11"/>
      <c r="NNC7" s="11"/>
      <c r="NND7" s="11"/>
      <c r="NNE7" s="11"/>
      <c r="NNF7" s="11"/>
      <c r="NNG7" s="11"/>
      <c r="NNH7" s="11"/>
      <c r="NNI7" s="11"/>
      <c r="NNJ7" s="11"/>
      <c r="NNK7" s="11"/>
      <c r="NNM7" s="6"/>
      <c r="NNP7" s="11"/>
      <c r="NNQ7" s="11"/>
      <c r="NNR7" s="11"/>
      <c r="NNS7" s="11"/>
      <c r="NNT7" s="11"/>
      <c r="NNU7" s="11"/>
      <c r="NNV7" s="11"/>
      <c r="NNW7" s="11"/>
      <c r="NNX7" s="11"/>
      <c r="NNY7" s="11"/>
      <c r="NNZ7" s="11"/>
      <c r="NOA7" s="11"/>
      <c r="NOB7" s="11"/>
      <c r="NOC7" s="11"/>
      <c r="NOD7" s="11"/>
      <c r="NOE7" s="11"/>
      <c r="NOF7" s="11"/>
      <c r="NOG7" s="11"/>
      <c r="NOH7" s="11"/>
      <c r="NOI7" s="11"/>
      <c r="NOJ7" s="11"/>
      <c r="NOK7" s="11"/>
      <c r="NOL7" s="11"/>
      <c r="NOM7" s="11"/>
      <c r="NON7" s="11"/>
      <c r="NOO7" s="11"/>
      <c r="NOP7" s="11"/>
      <c r="NOQ7" s="11"/>
      <c r="NOR7" s="11"/>
      <c r="NOS7" s="11"/>
      <c r="NOT7" s="11"/>
      <c r="NOU7" s="11"/>
      <c r="NOV7" s="11"/>
      <c r="NOW7" s="11"/>
      <c r="NOX7" s="11"/>
      <c r="NOY7" s="11"/>
      <c r="NPA7" s="6"/>
      <c r="NPD7" s="11"/>
      <c r="NPE7" s="11"/>
      <c r="NPF7" s="11"/>
      <c r="NPG7" s="11"/>
      <c r="NPH7" s="11"/>
      <c r="NPI7" s="11"/>
      <c r="NPJ7" s="11"/>
      <c r="NPK7" s="11"/>
      <c r="NPL7" s="11"/>
      <c r="NPM7" s="11"/>
      <c r="NPN7" s="11"/>
      <c r="NPO7" s="11"/>
      <c r="NPP7" s="11"/>
      <c r="NPQ7" s="11"/>
      <c r="NPR7" s="11"/>
      <c r="NPS7" s="11"/>
      <c r="NPT7" s="11"/>
      <c r="NPU7" s="11"/>
      <c r="NPV7" s="11"/>
      <c r="NPW7" s="11"/>
      <c r="NPX7" s="11"/>
      <c r="NPY7" s="11"/>
      <c r="NPZ7" s="11"/>
      <c r="NQA7" s="11"/>
      <c r="NQB7" s="11"/>
      <c r="NQC7" s="11"/>
      <c r="NQD7" s="11"/>
      <c r="NQE7" s="11"/>
      <c r="NQF7" s="11"/>
      <c r="NQG7" s="11"/>
      <c r="NQH7" s="11"/>
      <c r="NQI7" s="11"/>
      <c r="NQJ7" s="11"/>
      <c r="NQK7" s="11"/>
      <c r="NQL7" s="11"/>
      <c r="NQM7" s="11"/>
      <c r="NQO7" s="6"/>
      <c r="NQR7" s="11"/>
      <c r="NQS7" s="11"/>
      <c r="NQT7" s="11"/>
      <c r="NQU7" s="11"/>
      <c r="NQV7" s="11"/>
      <c r="NQW7" s="11"/>
      <c r="NQX7" s="11"/>
      <c r="NQY7" s="11"/>
      <c r="NQZ7" s="11"/>
      <c r="NRA7" s="11"/>
      <c r="NRB7" s="11"/>
      <c r="NRC7" s="11"/>
      <c r="NRD7" s="11"/>
      <c r="NRE7" s="11"/>
      <c r="NRF7" s="11"/>
      <c r="NRG7" s="11"/>
      <c r="NRH7" s="11"/>
      <c r="NRI7" s="11"/>
      <c r="NRJ7" s="11"/>
      <c r="NRK7" s="11"/>
      <c r="NRL7" s="11"/>
      <c r="NRM7" s="11"/>
      <c r="NRN7" s="11"/>
      <c r="NRO7" s="11"/>
      <c r="NRP7" s="11"/>
      <c r="NRQ7" s="11"/>
      <c r="NRR7" s="11"/>
      <c r="NRS7" s="11"/>
      <c r="NRT7" s="11"/>
      <c r="NRU7" s="11"/>
      <c r="NRV7" s="11"/>
      <c r="NRW7" s="11"/>
      <c r="NRX7" s="11"/>
      <c r="NRY7" s="11"/>
      <c r="NRZ7" s="11"/>
      <c r="NSA7" s="11"/>
      <c r="NSC7" s="6"/>
      <c r="NSF7" s="11"/>
      <c r="NSG7" s="11"/>
      <c r="NSH7" s="11"/>
      <c r="NSI7" s="11"/>
      <c r="NSJ7" s="11"/>
      <c r="NSK7" s="11"/>
      <c r="NSL7" s="11"/>
      <c r="NSM7" s="11"/>
      <c r="NSN7" s="11"/>
      <c r="NSO7" s="11"/>
      <c r="NSP7" s="11"/>
      <c r="NSQ7" s="11"/>
      <c r="NSR7" s="11"/>
      <c r="NSS7" s="11"/>
      <c r="NST7" s="11"/>
      <c r="NSU7" s="11"/>
      <c r="NSV7" s="11"/>
      <c r="NSW7" s="11"/>
      <c r="NSX7" s="11"/>
      <c r="NSY7" s="11"/>
      <c r="NSZ7" s="11"/>
      <c r="NTA7" s="11"/>
      <c r="NTB7" s="11"/>
      <c r="NTC7" s="11"/>
      <c r="NTD7" s="11"/>
      <c r="NTE7" s="11"/>
      <c r="NTF7" s="11"/>
      <c r="NTG7" s="11"/>
      <c r="NTH7" s="11"/>
      <c r="NTI7" s="11"/>
      <c r="NTJ7" s="11"/>
      <c r="NTK7" s="11"/>
      <c r="NTL7" s="11"/>
      <c r="NTM7" s="11"/>
      <c r="NTN7" s="11"/>
      <c r="NTO7" s="11"/>
      <c r="NTQ7" s="6"/>
      <c r="NTT7" s="11"/>
      <c r="NTU7" s="11"/>
      <c r="NTV7" s="11"/>
      <c r="NTW7" s="11"/>
      <c r="NTX7" s="11"/>
      <c r="NTY7" s="11"/>
      <c r="NTZ7" s="11"/>
      <c r="NUA7" s="11"/>
      <c r="NUB7" s="11"/>
      <c r="NUC7" s="11"/>
      <c r="NUD7" s="11"/>
      <c r="NUE7" s="11"/>
      <c r="NUF7" s="11"/>
      <c r="NUG7" s="11"/>
      <c r="NUH7" s="11"/>
      <c r="NUI7" s="11"/>
      <c r="NUJ7" s="11"/>
      <c r="NUK7" s="11"/>
      <c r="NUL7" s="11"/>
      <c r="NUM7" s="11"/>
      <c r="NUN7" s="11"/>
      <c r="NUO7" s="11"/>
      <c r="NUP7" s="11"/>
      <c r="NUQ7" s="11"/>
      <c r="NUR7" s="11"/>
      <c r="NUS7" s="11"/>
      <c r="NUT7" s="11"/>
      <c r="NUU7" s="11"/>
      <c r="NUV7" s="11"/>
      <c r="NUW7" s="11"/>
      <c r="NUX7" s="11"/>
      <c r="NUY7" s="11"/>
      <c r="NUZ7" s="11"/>
      <c r="NVA7" s="11"/>
      <c r="NVB7" s="11"/>
      <c r="NVC7" s="11"/>
      <c r="NVE7" s="6"/>
      <c r="NVH7" s="11"/>
      <c r="NVI7" s="11"/>
      <c r="NVJ7" s="11"/>
      <c r="NVK7" s="11"/>
      <c r="NVL7" s="11"/>
      <c r="NVM7" s="11"/>
      <c r="NVN7" s="11"/>
      <c r="NVO7" s="11"/>
      <c r="NVP7" s="11"/>
      <c r="NVQ7" s="11"/>
      <c r="NVR7" s="11"/>
      <c r="NVS7" s="11"/>
      <c r="NVT7" s="11"/>
      <c r="NVU7" s="11"/>
      <c r="NVV7" s="11"/>
      <c r="NVW7" s="11"/>
      <c r="NVX7" s="11"/>
      <c r="NVY7" s="11"/>
      <c r="NVZ7" s="11"/>
      <c r="NWA7" s="11"/>
      <c r="NWB7" s="11"/>
      <c r="NWC7" s="11"/>
      <c r="NWD7" s="11"/>
      <c r="NWE7" s="11"/>
      <c r="NWF7" s="11"/>
      <c r="NWG7" s="11"/>
      <c r="NWH7" s="11"/>
      <c r="NWI7" s="11"/>
      <c r="NWJ7" s="11"/>
      <c r="NWK7" s="11"/>
      <c r="NWL7" s="11"/>
      <c r="NWM7" s="11"/>
      <c r="NWN7" s="11"/>
      <c r="NWO7" s="11"/>
      <c r="NWP7" s="11"/>
      <c r="NWQ7" s="11"/>
      <c r="NWS7" s="6"/>
      <c r="NWV7" s="11"/>
      <c r="NWW7" s="11"/>
      <c r="NWX7" s="11"/>
      <c r="NWY7" s="11"/>
      <c r="NWZ7" s="11"/>
      <c r="NXA7" s="11"/>
      <c r="NXB7" s="11"/>
      <c r="NXC7" s="11"/>
      <c r="NXD7" s="11"/>
      <c r="NXE7" s="11"/>
      <c r="NXF7" s="11"/>
      <c r="NXG7" s="11"/>
      <c r="NXH7" s="11"/>
      <c r="NXI7" s="11"/>
      <c r="NXJ7" s="11"/>
      <c r="NXK7" s="11"/>
      <c r="NXL7" s="11"/>
      <c r="NXM7" s="11"/>
      <c r="NXN7" s="11"/>
      <c r="NXO7" s="11"/>
      <c r="NXP7" s="11"/>
      <c r="NXQ7" s="11"/>
      <c r="NXR7" s="11"/>
      <c r="NXS7" s="11"/>
      <c r="NXT7" s="11"/>
      <c r="NXU7" s="11"/>
      <c r="NXV7" s="11"/>
      <c r="NXW7" s="11"/>
      <c r="NXX7" s="11"/>
      <c r="NXY7" s="11"/>
      <c r="NXZ7" s="11"/>
      <c r="NYA7" s="11"/>
      <c r="NYB7" s="11"/>
      <c r="NYC7" s="11"/>
      <c r="NYD7" s="11"/>
      <c r="NYE7" s="11"/>
      <c r="NYG7" s="6"/>
      <c r="NYJ7" s="11"/>
      <c r="NYK7" s="11"/>
      <c r="NYL7" s="11"/>
      <c r="NYM7" s="11"/>
      <c r="NYN7" s="11"/>
      <c r="NYO7" s="11"/>
      <c r="NYP7" s="11"/>
      <c r="NYQ7" s="11"/>
      <c r="NYR7" s="11"/>
      <c r="NYS7" s="11"/>
      <c r="NYT7" s="11"/>
      <c r="NYU7" s="11"/>
      <c r="NYV7" s="11"/>
      <c r="NYW7" s="11"/>
      <c r="NYX7" s="11"/>
      <c r="NYY7" s="11"/>
      <c r="NYZ7" s="11"/>
      <c r="NZA7" s="11"/>
      <c r="NZB7" s="11"/>
      <c r="NZC7" s="11"/>
      <c r="NZD7" s="11"/>
      <c r="NZE7" s="11"/>
      <c r="NZF7" s="11"/>
      <c r="NZG7" s="11"/>
      <c r="NZH7" s="11"/>
      <c r="NZI7" s="11"/>
      <c r="NZJ7" s="11"/>
      <c r="NZK7" s="11"/>
      <c r="NZL7" s="11"/>
      <c r="NZM7" s="11"/>
      <c r="NZN7" s="11"/>
      <c r="NZO7" s="11"/>
      <c r="NZP7" s="11"/>
      <c r="NZQ7" s="11"/>
      <c r="NZR7" s="11"/>
      <c r="NZS7" s="11"/>
      <c r="NZU7" s="6"/>
      <c r="NZX7" s="11"/>
      <c r="NZY7" s="11"/>
      <c r="NZZ7" s="11"/>
      <c r="OAA7" s="11"/>
      <c r="OAB7" s="11"/>
      <c r="OAC7" s="11"/>
      <c r="OAD7" s="11"/>
      <c r="OAE7" s="11"/>
      <c r="OAF7" s="11"/>
      <c r="OAG7" s="11"/>
      <c r="OAH7" s="11"/>
      <c r="OAI7" s="11"/>
      <c r="OAJ7" s="11"/>
      <c r="OAK7" s="11"/>
      <c r="OAL7" s="11"/>
      <c r="OAM7" s="11"/>
      <c r="OAN7" s="11"/>
      <c r="OAO7" s="11"/>
      <c r="OAP7" s="11"/>
      <c r="OAQ7" s="11"/>
      <c r="OAR7" s="11"/>
      <c r="OAS7" s="11"/>
      <c r="OAT7" s="11"/>
      <c r="OAU7" s="11"/>
      <c r="OAV7" s="11"/>
      <c r="OAW7" s="11"/>
      <c r="OAX7" s="11"/>
      <c r="OAY7" s="11"/>
      <c r="OAZ7" s="11"/>
      <c r="OBA7" s="11"/>
      <c r="OBB7" s="11"/>
      <c r="OBC7" s="11"/>
      <c r="OBD7" s="11"/>
      <c r="OBE7" s="11"/>
      <c r="OBF7" s="11"/>
      <c r="OBG7" s="11"/>
      <c r="OBI7" s="6"/>
      <c r="OBL7" s="11"/>
      <c r="OBM7" s="11"/>
      <c r="OBN7" s="11"/>
      <c r="OBO7" s="11"/>
      <c r="OBP7" s="11"/>
      <c r="OBQ7" s="11"/>
      <c r="OBR7" s="11"/>
      <c r="OBS7" s="11"/>
      <c r="OBT7" s="11"/>
      <c r="OBU7" s="11"/>
      <c r="OBV7" s="11"/>
      <c r="OBW7" s="11"/>
      <c r="OBX7" s="11"/>
      <c r="OBY7" s="11"/>
      <c r="OBZ7" s="11"/>
      <c r="OCA7" s="11"/>
      <c r="OCB7" s="11"/>
      <c r="OCC7" s="11"/>
      <c r="OCD7" s="11"/>
      <c r="OCE7" s="11"/>
      <c r="OCF7" s="11"/>
      <c r="OCG7" s="11"/>
      <c r="OCH7" s="11"/>
      <c r="OCI7" s="11"/>
      <c r="OCJ7" s="11"/>
      <c r="OCK7" s="11"/>
      <c r="OCL7" s="11"/>
      <c r="OCM7" s="11"/>
      <c r="OCN7" s="11"/>
      <c r="OCO7" s="11"/>
      <c r="OCP7" s="11"/>
      <c r="OCQ7" s="11"/>
      <c r="OCR7" s="11"/>
      <c r="OCS7" s="11"/>
      <c r="OCT7" s="11"/>
      <c r="OCU7" s="11"/>
      <c r="OCW7" s="6"/>
      <c r="OCZ7" s="11"/>
      <c r="ODA7" s="11"/>
      <c r="ODB7" s="11"/>
      <c r="ODC7" s="11"/>
      <c r="ODD7" s="11"/>
      <c r="ODE7" s="11"/>
      <c r="ODF7" s="11"/>
      <c r="ODG7" s="11"/>
      <c r="ODH7" s="11"/>
      <c r="ODI7" s="11"/>
      <c r="ODJ7" s="11"/>
      <c r="ODK7" s="11"/>
      <c r="ODL7" s="11"/>
      <c r="ODM7" s="11"/>
      <c r="ODN7" s="11"/>
      <c r="ODO7" s="11"/>
      <c r="ODP7" s="11"/>
      <c r="ODQ7" s="11"/>
      <c r="ODR7" s="11"/>
      <c r="ODS7" s="11"/>
      <c r="ODT7" s="11"/>
      <c r="ODU7" s="11"/>
      <c r="ODV7" s="11"/>
      <c r="ODW7" s="11"/>
      <c r="ODX7" s="11"/>
      <c r="ODY7" s="11"/>
      <c r="ODZ7" s="11"/>
      <c r="OEA7" s="11"/>
      <c r="OEB7" s="11"/>
      <c r="OEC7" s="11"/>
      <c r="OED7" s="11"/>
      <c r="OEE7" s="11"/>
      <c r="OEF7" s="11"/>
      <c r="OEG7" s="11"/>
      <c r="OEH7" s="11"/>
      <c r="OEI7" s="11"/>
      <c r="OEK7" s="6"/>
      <c r="OEN7" s="11"/>
      <c r="OEO7" s="11"/>
      <c r="OEP7" s="11"/>
      <c r="OEQ7" s="11"/>
      <c r="OER7" s="11"/>
      <c r="OES7" s="11"/>
      <c r="OET7" s="11"/>
      <c r="OEU7" s="11"/>
      <c r="OEV7" s="11"/>
      <c r="OEW7" s="11"/>
      <c r="OEX7" s="11"/>
      <c r="OEY7" s="11"/>
      <c r="OEZ7" s="11"/>
      <c r="OFA7" s="11"/>
      <c r="OFB7" s="11"/>
      <c r="OFC7" s="11"/>
      <c r="OFD7" s="11"/>
      <c r="OFE7" s="11"/>
      <c r="OFF7" s="11"/>
      <c r="OFG7" s="11"/>
      <c r="OFH7" s="11"/>
      <c r="OFI7" s="11"/>
      <c r="OFJ7" s="11"/>
      <c r="OFK7" s="11"/>
      <c r="OFL7" s="11"/>
      <c r="OFM7" s="11"/>
      <c r="OFN7" s="11"/>
      <c r="OFO7" s="11"/>
      <c r="OFP7" s="11"/>
      <c r="OFQ7" s="11"/>
      <c r="OFR7" s="11"/>
      <c r="OFS7" s="11"/>
      <c r="OFT7" s="11"/>
      <c r="OFU7" s="11"/>
      <c r="OFV7" s="11"/>
      <c r="OFW7" s="11"/>
      <c r="OFY7" s="6"/>
      <c r="OGB7" s="11"/>
      <c r="OGC7" s="11"/>
      <c r="OGD7" s="11"/>
      <c r="OGE7" s="11"/>
      <c r="OGF7" s="11"/>
      <c r="OGG7" s="11"/>
      <c r="OGH7" s="11"/>
      <c r="OGI7" s="11"/>
      <c r="OGJ7" s="11"/>
      <c r="OGK7" s="11"/>
      <c r="OGL7" s="11"/>
      <c r="OGM7" s="11"/>
      <c r="OGN7" s="11"/>
      <c r="OGO7" s="11"/>
      <c r="OGP7" s="11"/>
      <c r="OGQ7" s="11"/>
      <c r="OGR7" s="11"/>
      <c r="OGS7" s="11"/>
      <c r="OGT7" s="11"/>
      <c r="OGU7" s="11"/>
      <c r="OGV7" s="11"/>
      <c r="OGW7" s="11"/>
      <c r="OGX7" s="11"/>
      <c r="OGY7" s="11"/>
      <c r="OGZ7" s="11"/>
      <c r="OHA7" s="11"/>
      <c r="OHB7" s="11"/>
      <c r="OHC7" s="11"/>
      <c r="OHD7" s="11"/>
      <c r="OHE7" s="11"/>
      <c r="OHF7" s="11"/>
      <c r="OHG7" s="11"/>
      <c r="OHH7" s="11"/>
      <c r="OHI7" s="11"/>
      <c r="OHJ7" s="11"/>
      <c r="OHK7" s="11"/>
      <c r="OHM7" s="6"/>
      <c r="OHP7" s="11"/>
      <c r="OHQ7" s="11"/>
      <c r="OHR7" s="11"/>
      <c r="OHS7" s="11"/>
      <c r="OHT7" s="11"/>
      <c r="OHU7" s="11"/>
      <c r="OHV7" s="11"/>
      <c r="OHW7" s="11"/>
      <c r="OHX7" s="11"/>
      <c r="OHY7" s="11"/>
      <c r="OHZ7" s="11"/>
      <c r="OIA7" s="11"/>
      <c r="OIB7" s="11"/>
      <c r="OIC7" s="11"/>
      <c r="OID7" s="11"/>
      <c r="OIE7" s="11"/>
      <c r="OIF7" s="11"/>
      <c r="OIG7" s="11"/>
      <c r="OIH7" s="11"/>
      <c r="OII7" s="11"/>
      <c r="OIJ7" s="11"/>
      <c r="OIK7" s="11"/>
      <c r="OIL7" s="11"/>
      <c r="OIM7" s="11"/>
      <c r="OIN7" s="11"/>
      <c r="OIO7" s="11"/>
      <c r="OIP7" s="11"/>
      <c r="OIQ7" s="11"/>
      <c r="OIR7" s="11"/>
      <c r="OIS7" s="11"/>
      <c r="OIT7" s="11"/>
      <c r="OIU7" s="11"/>
      <c r="OIV7" s="11"/>
      <c r="OIW7" s="11"/>
      <c r="OIX7" s="11"/>
      <c r="OIY7" s="11"/>
      <c r="OJA7" s="6"/>
      <c r="OJD7" s="11"/>
      <c r="OJE7" s="11"/>
      <c r="OJF7" s="11"/>
      <c r="OJG7" s="11"/>
      <c r="OJH7" s="11"/>
      <c r="OJI7" s="11"/>
      <c r="OJJ7" s="11"/>
      <c r="OJK7" s="11"/>
      <c r="OJL7" s="11"/>
      <c r="OJM7" s="11"/>
      <c r="OJN7" s="11"/>
      <c r="OJO7" s="11"/>
      <c r="OJP7" s="11"/>
      <c r="OJQ7" s="11"/>
      <c r="OJR7" s="11"/>
      <c r="OJS7" s="11"/>
      <c r="OJT7" s="11"/>
      <c r="OJU7" s="11"/>
      <c r="OJV7" s="11"/>
      <c r="OJW7" s="11"/>
      <c r="OJX7" s="11"/>
      <c r="OJY7" s="11"/>
      <c r="OJZ7" s="11"/>
      <c r="OKA7" s="11"/>
      <c r="OKB7" s="11"/>
      <c r="OKC7" s="11"/>
      <c r="OKD7" s="11"/>
      <c r="OKE7" s="11"/>
      <c r="OKF7" s="11"/>
      <c r="OKG7" s="11"/>
      <c r="OKH7" s="11"/>
      <c r="OKI7" s="11"/>
      <c r="OKJ7" s="11"/>
      <c r="OKK7" s="11"/>
      <c r="OKL7" s="11"/>
      <c r="OKM7" s="11"/>
      <c r="OKO7" s="6"/>
      <c r="OKR7" s="11"/>
      <c r="OKS7" s="11"/>
      <c r="OKT7" s="11"/>
      <c r="OKU7" s="11"/>
      <c r="OKV7" s="11"/>
      <c r="OKW7" s="11"/>
      <c r="OKX7" s="11"/>
      <c r="OKY7" s="11"/>
      <c r="OKZ7" s="11"/>
      <c r="OLA7" s="11"/>
      <c r="OLB7" s="11"/>
      <c r="OLC7" s="11"/>
      <c r="OLD7" s="11"/>
      <c r="OLE7" s="11"/>
      <c r="OLF7" s="11"/>
      <c r="OLG7" s="11"/>
      <c r="OLH7" s="11"/>
      <c r="OLI7" s="11"/>
      <c r="OLJ7" s="11"/>
      <c r="OLK7" s="11"/>
      <c r="OLL7" s="11"/>
      <c r="OLM7" s="11"/>
      <c r="OLN7" s="11"/>
      <c r="OLO7" s="11"/>
      <c r="OLP7" s="11"/>
      <c r="OLQ7" s="11"/>
      <c r="OLR7" s="11"/>
      <c r="OLS7" s="11"/>
      <c r="OLT7" s="11"/>
      <c r="OLU7" s="11"/>
      <c r="OLV7" s="11"/>
      <c r="OLW7" s="11"/>
      <c r="OLX7" s="11"/>
      <c r="OLY7" s="11"/>
      <c r="OLZ7" s="11"/>
      <c r="OMA7" s="11"/>
      <c r="OMC7" s="6"/>
      <c r="OMF7" s="11"/>
      <c r="OMG7" s="11"/>
      <c r="OMH7" s="11"/>
      <c r="OMI7" s="11"/>
      <c r="OMJ7" s="11"/>
      <c r="OMK7" s="11"/>
      <c r="OML7" s="11"/>
      <c r="OMM7" s="11"/>
      <c r="OMN7" s="11"/>
      <c r="OMO7" s="11"/>
      <c r="OMP7" s="11"/>
      <c r="OMQ7" s="11"/>
      <c r="OMR7" s="11"/>
      <c r="OMS7" s="11"/>
      <c r="OMT7" s="11"/>
      <c r="OMU7" s="11"/>
      <c r="OMV7" s="11"/>
      <c r="OMW7" s="11"/>
      <c r="OMX7" s="11"/>
      <c r="OMY7" s="11"/>
      <c r="OMZ7" s="11"/>
      <c r="ONA7" s="11"/>
      <c r="ONB7" s="11"/>
      <c r="ONC7" s="11"/>
      <c r="OND7" s="11"/>
      <c r="ONE7" s="11"/>
      <c r="ONF7" s="11"/>
      <c r="ONG7" s="11"/>
      <c r="ONH7" s="11"/>
      <c r="ONI7" s="11"/>
      <c r="ONJ7" s="11"/>
      <c r="ONK7" s="11"/>
      <c r="ONL7" s="11"/>
      <c r="ONM7" s="11"/>
      <c r="ONN7" s="11"/>
      <c r="ONO7" s="11"/>
      <c r="ONQ7" s="6"/>
      <c r="ONT7" s="11"/>
      <c r="ONU7" s="11"/>
      <c r="ONV7" s="11"/>
      <c r="ONW7" s="11"/>
      <c r="ONX7" s="11"/>
      <c r="ONY7" s="11"/>
      <c r="ONZ7" s="11"/>
      <c r="OOA7" s="11"/>
      <c r="OOB7" s="11"/>
      <c r="OOC7" s="11"/>
      <c r="OOD7" s="11"/>
      <c r="OOE7" s="11"/>
      <c r="OOF7" s="11"/>
      <c r="OOG7" s="11"/>
      <c r="OOH7" s="11"/>
      <c r="OOI7" s="11"/>
      <c r="OOJ7" s="11"/>
      <c r="OOK7" s="11"/>
      <c r="OOL7" s="11"/>
      <c r="OOM7" s="11"/>
      <c r="OON7" s="11"/>
      <c r="OOO7" s="11"/>
      <c r="OOP7" s="11"/>
      <c r="OOQ7" s="11"/>
      <c r="OOR7" s="11"/>
      <c r="OOS7" s="11"/>
      <c r="OOT7" s="11"/>
      <c r="OOU7" s="11"/>
      <c r="OOV7" s="11"/>
      <c r="OOW7" s="11"/>
      <c r="OOX7" s="11"/>
      <c r="OOY7" s="11"/>
      <c r="OOZ7" s="11"/>
      <c r="OPA7" s="11"/>
      <c r="OPB7" s="11"/>
      <c r="OPC7" s="11"/>
      <c r="OPE7" s="6"/>
      <c r="OPH7" s="11"/>
      <c r="OPI7" s="11"/>
      <c r="OPJ7" s="11"/>
      <c r="OPK7" s="11"/>
      <c r="OPL7" s="11"/>
      <c r="OPM7" s="11"/>
      <c r="OPN7" s="11"/>
      <c r="OPO7" s="11"/>
      <c r="OPP7" s="11"/>
      <c r="OPQ7" s="11"/>
      <c r="OPR7" s="11"/>
      <c r="OPS7" s="11"/>
      <c r="OPT7" s="11"/>
      <c r="OPU7" s="11"/>
      <c r="OPV7" s="11"/>
      <c r="OPW7" s="11"/>
      <c r="OPX7" s="11"/>
      <c r="OPY7" s="11"/>
      <c r="OPZ7" s="11"/>
      <c r="OQA7" s="11"/>
      <c r="OQB7" s="11"/>
      <c r="OQC7" s="11"/>
      <c r="OQD7" s="11"/>
      <c r="OQE7" s="11"/>
      <c r="OQF7" s="11"/>
      <c r="OQG7" s="11"/>
      <c r="OQH7" s="11"/>
      <c r="OQI7" s="11"/>
      <c r="OQJ7" s="11"/>
      <c r="OQK7" s="11"/>
      <c r="OQL7" s="11"/>
      <c r="OQM7" s="11"/>
      <c r="OQN7" s="11"/>
      <c r="OQO7" s="11"/>
      <c r="OQP7" s="11"/>
      <c r="OQQ7" s="11"/>
      <c r="OQS7" s="6"/>
      <c r="OQV7" s="11"/>
      <c r="OQW7" s="11"/>
      <c r="OQX7" s="11"/>
      <c r="OQY7" s="11"/>
      <c r="OQZ7" s="11"/>
      <c r="ORA7" s="11"/>
      <c r="ORB7" s="11"/>
      <c r="ORC7" s="11"/>
      <c r="ORD7" s="11"/>
      <c r="ORE7" s="11"/>
      <c r="ORF7" s="11"/>
      <c r="ORG7" s="11"/>
      <c r="ORH7" s="11"/>
      <c r="ORI7" s="11"/>
      <c r="ORJ7" s="11"/>
      <c r="ORK7" s="11"/>
      <c r="ORL7" s="11"/>
      <c r="ORM7" s="11"/>
      <c r="ORN7" s="11"/>
      <c r="ORO7" s="11"/>
      <c r="ORP7" s="11"/>
      <c r="ORQ7" s="11"/>
      <c r="ORR7" s="11"/>
      <c r="ORS7" s="11"/>
      <c r="ORT7" s="11"/>
      <c r="ORU7" s="11"/>
      <c r="ORV7" s="11"/>
      <c r="ORW7" s="11"/>
      <c r="ORX7" s="11"/>
      <c r="ORY7" s="11"/>
      <c r="ORZ7" s="11"/>
      <c r="OSA7" s="11"/>
      <c r="OSB7" s="11"/>
      <c r="OSC7" s="11"/>
      <c r="OSD7" s="11"/>
      <c r="OSE7" s="11"/>
      <c r="OSG7" s="6"/>
      <c r="OSJ7" s="11"/>
      <c r="OSK7" s="11"/>
      <c r="OSL7" s="11"/>
      <c r="OSM7" s="11"/>
      <c r="OSN7" s="11"/>
      <c r="OSO7" s="11"/>
      <c r="OSP7" s="11"/>
      <c r="OSQ7" s="11"/>
      <c r="OSR7" s="11"/>
      <c r="OSS7" s="11"/>
      <c r="OST7" s="11"/>
      <c r="OSU7" s="11"/>
      <c r="OSV7" s="11"/>
      <c r="OSW7" s="11"/>
      <c r="OSX7" s="11"/>
      <c r="OSY7" s="11"/>
      <c r="OSZ7" s="11"/>
      <c r="OTA7" s="11"/>
      <c r="OTB7" s="11"/>
      <c r="OTC7" s="11"/>
      <c r="OTD7" s="11"/>
      <c r="OTE7" s="11"/>
      <c r="OTF7" s="11"/>
      <c r="OTG7" s="11"/>
      <c r="OTH7" s="11"/>
      <c r="OTI7" s="11"/>
      <c r="OTJ7" s="11"/>
      <c r="OTK7" s="11"/>
      <c r="OTL7" s="11"/>
      <c r="OTM7" s="11"/>
      <c r="OTN7" s="11"/>
      <c r="OTO7" s="11"/>
      <c r="OTP7" s="11"/>
      <c r="OTQ7" s="11"/>
      <c r="OTR7" s="11"/>
      <c r="OTS7" s="11"/>
      <c r="OTU7" s="6"/>
      <c r="OTX7" s="11"/>
      <c r="OTY7" s="11"/>
      <c r="OTZ7" s="11"/>
      <c r="OUA7" s="11"/>
      <c r="OUB7" s="11"/>
      <c r="OUC7" s="11"/>
      <c r="OUD7" s="11"/>
      <c r="OUE7" s="11"/>
      <c r="OUF7" s="11"/>
      <c r="OUG7" s="11"/>
      <c r="OUH7" s="11"/>
      <c r="OUI7" s="11"/>
      <c r="OUJ7" s="11"/>
      <c r="OUK7" s="11"/>
      <c r="OUL7" s="11"/>
      <c r="OUM7" s="11"/>
      <c r="OUN7" s="11"/>
      <c r="OUO7" s="11"/>
      <c r="OUP7" s="11"/>
      <c r="OUQ7" s="11"/>
      <c r="OUR7" s="11"/>
      <c r="OUS7" s="11"/>
      <c r="OUT7" s="11"/>
      <c r="OUU7" s="11"/>
      <c r="OUV7" s="11"/>
      <c r="OUW7" s="11"/>
      <c r="OUX7" s="11"/>
      <c r="OUY7" s="11"/>
      <c r="OUZ7" s="11"/>
      <c r="OVA7" s="11"/>
      <c r="OVB7" s="11"/>
      <c r="OVC7" s="11"/>
      <c r="OVD7" s="11"/>
      <c r="OVE7" s="11"/>
      <c r="OVF7" s="11"/>
      <c r="OVG7" s="11"/>
      <c r="OVI7" s="6"/>
      <c r="OVL7" s="11"/>
      <c r="OVM7" s="11"/>
      <c r="OVN7" s="11"/>
      <c r="OVO7" s="11"/>
      <c r="OVP7" s="11"/>
      <c r="OVQ7" s="11"/>
      <c r="OVR7" s="11"/>
      <c r="OVS7" s="11"/>
      <c r="OVT7" s="11"/>
      <c r="OVU7" s="11"/>
      <c r="OVV7" s="11"/>
      <c r="OVW7" s="11"/>
      <c r="OVX7" s="11"/>
      <c r="OVY7" s="11"/>
      <c r="OVZ7" s="11"/>
      <c r="OWA7" s="11"/>
      <c r="OWB7" s="11"/>
      <c r="OWC7" s="11"/>
      <c r="OWD7" s="11"/>
      <c r="OWE7" s="11"/>
      <c r="OWF7" s="11"/>
      <c r="OWG7" s="11"/>
      <c r="OWH7" s="11"/>
      <c r="OWI7" s="11"/>
      <c r="OWJ7" s="11"/>
      <c r="OWK7" s="11"/>
      <c r="OWL7" s="11"/>
      <c r="OWM7" s="11"/>
      <c r="OWN7" s="11"/>
      <c r="OWO7" s="11"/>
      <c r="OWP7" s="11"/>
      <c r="OWQ7" s="11"/>
      <c r="OWR7" s="11"/>
      <c r="OWS7" s="11"/>
      <c r="OWT7" s="11"/>
      <c r="OWU7" s="11"/>
      <c r="OWW7" s="6"/>
      <c r="OWZ7" s="11"/>
      <c r="OXA7" s="11"/>
      <c r="OXB7" s="11"/>
      <c r="OXC7" s="11"/>
      <c r="OXD7" s="11"/>
      <c r="OXE7" s="11"/>
      <c r="OXF7" s="11"/>
      <c r="OXG7" s="11"/>
      <c r="OXH7" s="11"/>
      <c r="OXI7" s="11"/>
      <c r="OXJ7" s="11"/>
      <c r="OXK7" s="11"/>
      <c r="OXL7" s="11"/>
      <c r="OXM7" s="11"/>
      <c r="OXN7" s="11"/>
      <c r="OXO7" s="11"/>
      <c r="OXP7" s="11"/>
      <c r="OXQ7" s="11"/>
      <c r="OXR7" s="11"/>
      <c r="OXS7" s="11"/>
      <c r="OXT7" s="11"/>
      <c r="OXU7" s="11"/>
      <c r="OXV7" s="11"/>
      <c r="OXW7" s="11"/>
      <c r="OXX7" s="11"/>
      <c r="OXY7" s="11"/>
      <c r="OXZ7" s="11"/>
      <c r="OYA7" s="11"/>
      <c r="OYB7" s="11"/>
      <c r="OYC7" s="11"/>
      <c r="OYD7" s="11"/>
      <c r="OYE7" s="11"/>
      <c r="OYF7" s="11"/>
      <c r="OYG7" s="11"/>
      <c r="OYH7" s="11"/>
      <c r="OYI7" s="11"/>
      <c r="OYK7" s="6"/>
      <c r="OYN7" s="11"/>
      <c r="OYO7" s="11"/>
      <c r="OYP7" s="11"/>
      <c r="OYQ7" s="11"/>
      <c r="OYR7" s="11"/>
      <c r="OYS7" s="11"/>
      <c r="OYT7" s="11"/>
      <c r="OYU7" s="11"/>
      <c r="OYV7" s="11"/>
      <c r="OYW7" s="11"/>
      <c r="OYX7" s="11"/>
      <c r="OYY7" s="11"/>
      <c r="OYZ7" s="11"/>
      <c r="OZA7" s="11"/>
      <c r="OZB7" s="11"/>
      <c r="OZC7" s="11"/>
      <c r="OZD7" s="11"/>
      <c r="OZE7" s="11"/>
      <c r="OZF7" s="11"/>
      <c r="OZG7" s="11"/>
      <c r="OZH7" s="11"/>
      <c r="OZI7" s="11"/>
      <c r="OZJ7" s="11"/>
      <c r="OZK7" s="11"/>
      <c r="OZL7" s="11"/>
      <c r="OZM7" s="11"/>
      <c r="OZN7" s="11"/>
      <c r="OZO7" s="11"/>
      <c r="OZP7" s="11"/>
      <c r="OZQ7" s="11"/>
      <c r="OZR7" s="11"/>
      <c r="OZS7" s="11"/>
      <c r="OZT7" s="11"/>
      <c r="OZU7" s="11"/>
      <c r="OZV7" s="11"/>
      <c r="OZW7" s="11"/>
      <c r="OZY7" s="6"/>
      <c r="PAB7" s="11"/>
      <c r="PAC7" s="11"/>
      <c r="PAD7" s="11"/>
      <c r="PAE7" s="11"/>
      <c r="PAF7" s="11"/>
      <c r="PAG7" s="11"/>
      <c r="PAH7" s="11"/>
      <c r="PAI7" s="11"/>
      <c r="PAJ7" s="11"/>
      <c r="PAK7" s="11"/>
      <c r="PAL7" s="11"/>
      <c r="PAM7" s="11"/>
      <c r="PAN7" s="11"/>
      <c r="PAO7" s="11"/>
      <c r="PAP7" s="11"/>
      <c r="PAQ7" s="11"/>
      <c r="PAR7" s="11"/>
      <c r="PAS7" s="11"/>
      <c r="PAT7" s="11"/>
      <c r="PAU7" s="11"/>
      <c r="PAV7" s="11"/>
      <c r="PAW7" s="11"/>
      <c r="PAX7" s="11"/>
      <c r="PAY7" s="11"/>
      <c r="PAZ7" s="11"/>
      <c r="PBA7" s="11"/>
      <c r="PBB7" s="11"/>
      <c r="PBC7" s="11"/>
      <c r="PBD7" s="11"/>
      <c r="PBE7" s="11"/>
      <c r="PBF7" s="11"/>
      <c r="PBG7" s="11"/>
      <c r="PBH7" s="11"/>
      <c r="PBI7" s="11"/>
      <c r="PBJ7" s="11"/>
      <c r="PBK7" s="11"/>
      <c r="PBM7" s="6"/>
      <c r="PBP7" s="11"/>
      <c r="PBQ7" s="11"/>
      <c r="PBR7" s="11"/>
      <c r="PBS7" s="11"/>
      <c r="PBT7" s="11"/>
      <c r="PBU7" s="11"/>
      <c r="PBV7" s="11"/>
      <c r="PBW7" s="11"/>
      <c r="PBX7" s="11"/>
      <c r="PBY7" s="11"/>
      <c r="PBZ7" s="11"/>
      <c r="PCA7" s="11"/>
      <c r="PCB7" s="11"/>
      <c r="PCC7" s="11"/>
      <c r="PCD7" s="11"/>
      <c r="PCE7" s="11"/>
      <c r="PCF7" s="11"/>
      <c r="PCG7" s="11"/>
      <c r="PCH7" s="11"/>
      <c r="PCI7" s="11"/>
      <c r="PCJ7" s="11"/>
      <c r="PCK7" s="11"/>
      <c r="PCL7" s="11"/>
      <c r="PCM7" s="11"/>
      <c r="PCN7" s="11"/>
      <c r="PCO7" s="11"/>
      <c r="PCP7" s="11"/>
      <c r="PCQ7" s="11"/>
      <c r="PCR7" s="11"/>
      <c r="PCS7" s="11"/>
      <c r="PCT7" s="11"/>
      <c r="PCU7" s="11"/>
      <c r="PCV7" s="11"/>
      <c r="PCW7" s="11"/>
      <c r="PCX7" s="11"/>
      <c r="PCY7" s="11"/>
      <c r="PDA7" s="6"/>
      <c r="PDD7" s="11"/>
      <c r="PDE7" s="11"/>
      <c r="PDF7" s="11"/>
      <c r="PDG7" s="11"/>
      <c r="PDH7" s="11"/>
      <c r="PDI7" s="11"/>
      <c r="PDJ7" s="11"/>
      <c r="PDK7" s="11"/>
      <c r="PDL7" s="11"/>
      <c r="PDM7" s="11"/>
      <c r="PDN7" s="11"/>
      <c r="PDO7" s="11"/>
      <c r="PDP7" s="11"/>
      <c r="PDQ7" s="11"/>
      <c r="PDR7" s="11"/>
      <c r="PDS7" s="11"/>
      <c r="PDT7" s="11"/>
      <c r="PDU7" s="11"/>
      <c r="PDV7" s="11"/>
      <c r="PDW7" s="11"/>
      <c r="PDX7" s="11"/>
      <c r="PDY7" s="11"/>
      <c r="PDZ7" s="11"/>
      <c r="PEA7" s="11"/>
      <c r="PEB7" s="11"/>
      <c r="PEC7" s="11"/>
      <c r="PED7" s="11"/>
      <c r="PEE7" s="11"/>
      <c r="PEF7" s="11"/>
      <c r="PEG7" s="11"/>
      <c r="PEH7" s="11"/>
      <c r="PEI7" s="11"/>
      <c r="PEJ7" s="11"/>
      <c r="PEK7" s="11"/>
      <c r="PEL7" s="11"/>
      <c r="PEM7" s="11"/>
      <c r="PEO7" s="6"/>
      <c r="PER7" s="11"/>
      <c r="PES7" s="11"/>
      <c r="PET7" s="11"/>
      <c r="PEU7" s="11"/>
      <c r="PEV7" s="11"/>
      <c r="PEW7" s="11"/>
      <c r="PEX7" s="11"/>
      <c r="PEY7" s="11"/>
      <c r="PEZ7" s="11"/>
      <c r="PFA7" s="11"/>
      <c r="PFB7" s="11"/>
      <c r="PFC7" s="11"/>
      <c r="PFD7" s="11"/>
      <c r="PFE7" s="11"/>
      <c r="PFF7" s="11"/>
      <c r="PFG7" s="11"/>
      <c r="PFH7" s="11"/>
      <c r="PFI7" s="11"/>
      <c r="PFJ7" s="11"/>
      <c r="PFK7" s="11"/>
      <c r="PFL7" s="11"/>
      <c r="PFM7" s="11"/>
      <c r="PFN7" s="11"/>
      <c r="PFO7" s="11"/>
      <c r="PFP7" s="11"/>
      <c r="PFQ7" s="11"/>
      <c r="PFR7" s="11"/>
      <c r="PFS7" s="11"/>
      <c r="PFT7" s="11"/>
      <c r="PFU7" s="11"/>
      <c r="PFV7" s="11"/>
      <c r="PFW7" s="11"/>
      <c r="PFX7" s="11"/>
      <c r="PFY7" s="11"/>
      <c r="PFZ7" s="11"/>
      <c r="PGA7" s="11"/>
      <c r="PGC7" s="6"/>
      <c r="PGF7" s="11"/>
      <c r="PGG7" s="11"/>
      <c r="PGH7" s="11"/>
      <c r="PGI7" s="11"/>
      <c r="PGJ7" s="11"/>
      <c r="PGK7" s="11"/>
      <c r="PGL7" s="11"/>
      <c r="PGM7" s="11"/>
      <c r="PGN7" s="11"/>
      <c r="PGO7" s="11"/>
      <c r="PGP7" s="11"/>
      <c r="PGQ7" s="11"/>
      <c r="PGR7" s="11"/>
      <c r="PGS7" s="11"/>
      <c r="PGT7" s="11"/>
      <c r="PGU7" s="11"/>
      <c r="PGV7" s="11"/>
      <c r="PGW7" s="11"/>
      <c r="PGX7" s="11"/>
      <c r="PGY7" s="11"/>
      <c r="PGZ7" s="11"/>
      <c r="PHA7" s="11"/>
      <c r="PHB7" s="11"/>
      <c r="PHC7" s="11"/>
      <c r="PHD7" s="11"/>
      <c r="PHE7" s="11"/>
      <c r="PHF7" s="11"/>
      <c r="PHG7" s="11"/>
      <c r="PHH7" s="11"/>
      <c r="PHI7" s="11"/>
      <c r="PHJ7" s="11"/>
      <c r="PHK7" s="11"/>
      <c r="PHL7" s="11"/>
      <c r="PHM7" s="11"/>
      <c r="PHN7" s="11"/>
      <c r="PHO7" s="11"/>
      <c r="PHQ7" s="6"/>
      <c r="PHT7" s="11"/>
      <c r="PHU7" s="11"/>
      <c r="PHV7" s="11"/>
      <c r="PHW7" s="11"/>
      <c r="PHX7" s="11"/>
      <c r="PHY7" s="11"/>
      <c r="PHZ7" s="11"/>
      <c r="PIA7" s="11"/>
      <c r="PIB7" s="11"/>
      <c r="PIC7" s="11"/>
      <c r="PID7" s="11"/>
      <c r="PIE7" s="11"/>
      <c r="PIF7" s="11"/>
      <c r="PIG7" s="11"/>
      <c r="PIH7" s="11"/>
      <c r="PII7" s="11"/>
      <c r="PIJ7" s="11"/>
      <c r="PIK7" s="11"/>
      <c r="PIL7" s="11"/>
      <c r="PIM7" s="11"/>
      <c r="PIN7" s="11"/>
      <c r="PIO7" s="11"/>
      <c r="PIP7" s="11"/>
      <c r="PIQ7" s="11"/>
      <c r="PIR7" s="11"/>
      <c r="PIS7" s="11"/>
      <c r="PIT7" s="11"/>
      <c r="PIU7" s="11"/>
      <c r="PIV7" s="11"/>
      <c r="PIW7" s="11"/>
      <c r="PIX7" s="11"/>
      <c r="PIY7" s="11"/>
      <c r="PIZ7" s="11"/>
      <c r="PJA7" s="11"/>
      <c r="PJB7" s="11"/>
      <c r="PJC7" s="11"/>
      <c r="PJE7" s="6"/>
      <c r="PJH7" s="11"/>
      <c r="PJI7" s="11"/>
      <c r="PJJ7" s="11"/>
      <c r="PJK7" s="11"/>
      <c r="PJL7" s="11"/>
      <c r="PJM7" s="11"/>
      <c r="PJN7" s="11"/>
      <c r="PJO7" s="11"/>
      <c r="PJP7" s="11"/>
      <c r="PJQ7" s="11"/>
      <c r="PJR7" s="11"/>
      <c r="PJS7" s="11"/>
      <c r="PJT7" s="11"/>
      <c r="PJU7" s="11"/>
      <c r="PJV7" s="11"/>
      <c r="PJW7" s="11"/>
      <c r="PJX7" s="11"/>
      <c r="PJY7" s="11"/>
      <c r="PJZ7" s="11"/>
      <c r="PKA7" s="11"/>
      <c r="PKB7" s="11"/>
      <c r="PKC7" s="11"/>
      <c r="PKD7" s="11"/>
      <c r="PKE7" s="11"/>
      <c r="PKF7" s="11"/>
      <c r="PKG7" s="11"/>
      <c r="PKH7" s="11"/>
      <c r="PKI7" s="11"/>
      <c r="PKJ7" s="11"/>
      <c r="PKK7" s="11"/>
      <c r="PKL7" s="11"/>
      <c r="PKM7" s="11"/>
      <c r="PKN7" s="11"/>
      <c r="PKO7" s="11"/>
      <c r="PKP7" s="11"/>
      <c r="PKQ7" s="11"/>
      <c r="PKS7" s="6"/>
      <c r="PKV7" s="11"/>
      <c r="PKW7" s="11"/>
      <c r="PKX7" s="11"/>
      <c r="PKY7" s="11"/>
      <c r="PKZ7" s="11"/>
      <c r="PLA7" s="11"/>
      <c r="PLB7" s="11"/>
      <c r="PLC7" s="11"/>
      <c r="PLD7" s="11"/>
      <c r="PLE7" s="11"/>
      <c r="PLF7" s="11"/>
      <c r="PLG7" s="11"/>
      <c r="PLH7" s="11"/>
      <c r="PLI7" s="11"/>
      <c r="PLJ7" s="11"/>
      <c r="PLK7" s="11"/>
      <c r="PLL7" s="11"/>
      <c r="PLM7" s="11"/>
      <c r="PLN7" s="11"/>
      <c r="PLO7" s="11"/>
      <c r="PLP7" s="11"/>
      <c r="PLQ7" s="11"/>
      <c r="PLR7" s="11"/>
      <c r="PLS7" s="11"/>
      <c r="PLT7" s="11"/>
      <c r="PLU7" s="11"/>
      <c r="PLV7" s="11"/>
      <c r="PLW7" s="11"/>
      <c r="PLX7" s="11"/>
      <c r="PLY7" s="11"/>
      <c r="PLZ7" s="11"/>
      <c r="PMA7" s="11"/>
      <c r="PMB7" s="11"/>
      <c r="PMC7" s="11"/>
      <c r="PMD7" s="11"/>
      <c r="PME7" s="11"/>
      <c r="PMG7" s="6"/>
      <c r="PMJ7" s="11"/>
      <c r="PMK7" s="11"/>
      <c r="PML7" s="11"/>
      <c r="PMM7" s="11"/>
      <c r="PMN7" s="11"/>
      <c r="PMO7" s="11"/>
      <c r="PMP7" s="11"/>
      <c r="PMQ7" s="11"/>
      <c r="PMR7" s="11"/>
      <c r="PMS7" s="11"/>
      <c r="PMT7" s="11"/>
      <c r="PMU7" s="11"/>
      <c r="PMV7" s="11"/>
      <c r="PMW7" s="11"/>
      <c r="PMX7" s="11"/>
      <c r="PMY7" s="11"/>
      <c r="PMZ7" s="11"/>
      <c r="PNA7" s="11"/>
      <c r="PNB7" s="11"/>
      <c r="PNC7" s="11"/>
      <c r="PND7" s="11"/>
      <c r="PNE7" s="11"/>
      <c r="PNF7" s="11"/>
      <c r="PNG7" s="11"/>
      <c r="PNH7" s="11"/>
      <c r="PNI7" s="11"/>
      <c r="PNJ7" s="11"/>
      <c r="PNK7" s="11"/>
      <c r="PNL7" s="11"/>
      <c r="PNM7" s="11"/>
      <c r="PNN7" s="11"/>
      <c r="PNO7" s="11"/>
      <c r="PNP7" s="11"/>
      <c r="PNQ7" s="11"/>
      <c r="PNR7" s="11"/>
      <c r="PNS7" s="11"/>
      <c r="PNU7" s="6"/>
      <c r="PNX7" s="11"/>
      <c r="PNY7" s="11"/>
      <c r="PNZ7" s="11"/>
      <c r="POA7" s="11"/>
      <c r="POB7" s="11"/>
      <c r="POC7" s="11"/>
      <c r="POD7" s="11"/>
      <c r="POE7" s="11"/>
      <c r="POF7" s="11"/>
      <c r="POG7" s="11"/>
      <c r="POH7" s="11"/>
      <c r="POI7" s="11"/>
      <c r="POJ7" s="11"/>
      <c r="POK7" s="11"/>
      <c r="POL7" s="11"/>
      <c r="POM7" s="11"/>
      <c r="PON7" s="11"/>
      <c r="POO7" s="11"/>
      <c r="POP7" s="11"/>
      <c r="POQ7" s="11"/>
      <c r="POR7" s="11"/>
      <c r="POS7" s="11"/>
      <c r="POT7" s="11"/>
      <c r="POU7" s="11"/>
      <c r="POV7" s="11"/>
      <c r="POW7" s="11"/>
      <c r="POX7" s="11"/>
      <c r="POY7" s="11"/>
      <c r="POZ7" s="11"/>
      <c r="PPA7" s="11"/>
      <c r="PPB7" s="11"/>
      <c r="PPC7" s="11"/>
      <c r="PPD7" s="11"/>
      <c r="PPE7" s="11"/>
      <c r="PPF7" s="11"/>
      <c r="PPG7" s="11"/>
      <c r="PPI7" s="6"/>
      <c r="PPL7" s="11"/>
      <c r="PPM7" s="11"/>
      <c r="PPN7" s="11"/>
      <c r="PPO7" s="11"/>
      <c r="PPP7" s="11"/>
      <c r="PPQ7" s="11"/>
      <c r="PPR7" s="11"/>
      <c r="PPS7" s="11"/>
      <c r="PPT7" s="11"/>
      <c r="PPU7" s="11"/>
      <c r="PPV7" s="11"/>
      <c r="PPW7" s="11"/>
      <c r="PPX7" s="11"/>
      <c r="PPY7" s="11"/>
      <c r="PPZ7" s="11"/>
      <c r="PQA7" s="11"/>
      <c r="PQB7" s="11"/>
      <c r="PQC7" s="11"/>
      <c r="PQD7" s="11"/>
      <c r="PQE7" s="11"/>
      <c r="PQF7" s="11"/>
      <c r="PQG7" s="11"/>
      <c r="PQH7" s="11"/>
      <c r="PQI7" s="11"/>
      <c r="PQJ7" s="11"/>
      <c r="PQK7" s="11"/>
      <c r="PQL7" s="11"/>
      <c r="PQM7" s="11"/>
      <c r="PQN7" s="11"/>
      <c r="PQO7" s="11"/>
      <c r="PQP7" s="11"/>
      <c r="PQQ7" s="11"/>
      <c r="PQR7" s="11"/>
      <c r="PQS7" s="11"/>
      <c r="PQT7" s="11"/>
      <c r="PQU7" s="11"/>
      <c r="PQW7" s="6"/>
      <c r="PQZ7" s="11"/>
      <c r="PRA7" s="11"/>
      <c r="PRB7" s="11"/>
      <c r="PRC7" s="11"/>
      <c r="PRD7" s="11"/>
      <c r="PRE7" s="11"/>
      <c r="PRF7" s="11"/>
      <c r="PRG7" s="11"/>
      <c r="PRH7" s="11"/>
      <c r="PRI7" s="11"/>
      <c r="PRJ7" s="11"/>
      <c r="PRK7" s="11"/>
      <c r="PRL7" s="11"/>
      <c r="PRM7" s="11"/>
      <c r="PRN7" s="11"/>
      <c r="PRO7" s="11"/>
      <c r="PRP7" s="11"/>
      <c r="PRQ7" s="11"/>
      <c r="PRR7" s="11"/>
      <c r="PRS7" s="11"/>
      <c r="PRT7" s="11"/>
      <c r="PRU7" s="11"/>
      <c r="PRV7" s="11"/>
      <c r="PRW7" s="11"/>
      <c r="PRX7" s="11"/>
      <c r="PRY7" s="11"/>
      <c r="PRZ7" s="11"/>
      <c r="PSA7" s="11"/>
      <c r="PSB7" s="11"/>
      <c r="PSC7" s="11"/>
      <c r="PSD7" s="11"/>
      <c r="PSE7" s="11"/>
      <c r="PSF7" s="11"/>
      <c r="PSG7" s="11"/>
      <c r="PSH7" s="11"/>
      <c r="PSI7" s="11"/>
      <c r="PSK7" s="6"/>
      <c r="PSN7" s="11"/>
      <c r="PSO7" s="11"/>
      <c r="PSP7" s="11"/>
      <c r="PSQ7" s="11"/>
      <c r="PSR7" s="11"/>
      <c r="PSS7" s="11"/>
      <c r="PST7" s="11"/>
      <c r="PSU7" s="11"/>
      <c r="PSV7" s="11"/>
      <c r="PSW7" s="11"/>
      <c r="PSX7" s="11"/>
      <c r="PSY7" s="11"/>
      <c r="PSZ7" s="11"/>
      <c r="PTA7" s="11"/>
      <c r="PTB7" s="11"/>
      <c r="PTC7" s="11"/>
      <c r="PTD7" s="11"/>
      <c r="PTE7" s="11"/>
      <c r="PTF7" s="11"/>
      <c r="PTG7" s="11"/>
      <c r="PTH7" s="11"/>
      <c r="PTI7" s="11"/>
      <c r="PTJ7" s="11"/>
      <c r="PTK7" s="11"/>
      <c r="PTL7" s="11"/>
      <c r="PTM7" s="11"/>
      <c r="PTN7" s="11"/>
      <c r="PTO7" s="11"/>
      <c r="PTP7" s="11"/>
      <c r="PTQ7" s="11"/>
      <c r="PTR7" s="11"/>
      <c r="PTS7" s="11"/>
      <c r="PTT7" s="11"/>
      <c r="PTU7" s="11"/>
      <c r="PTV7" s="11"/>
      <c r="PTW7" s="11"/>
      <c r="PTY7" s="6"/>
      <c r="PUB7" s="11"/>
      <c r="PUC7" s="11"/>
      <c r="PUD7" s="11"/>
      <c r="PUE7" s="11"/>
      <c r="PUF7" s="11"/>
      <c r="PUG7" s="11"/>
      <c r="PUH7" s="11"/>
      <c r="PUI7" s="11"/>
      <c r="PUJ7" s="11"/>
      <c r="PUK7" s="11"/>
      <c r="PUL7" s="11"/>
      <c r="PUM7" s="11"/>
      <c r="PUN7" s="11"/>
      <c r="PUO7" s="11"/>
      <c r="PUP7" s="11"/>
      <c r="PUQ7" s="11"/>
      <c r="PUR7" s="11"/>
      <c r="PUS7" s="11"/>
      <c r="PUT7" s="11"/>
      <c r="PUU7" s="11"/>
      <c r="PUV7" s="11"/>
      <c r="PUW7" s="11"/>
      <c r="PUX7" s="11"/>
      <c r="PUY7" s="11"/>
      <c r="PUZ7" s="11"/>
      <c r="PVA7" s="11"/>
      <c r="PVB7" s="11"/>
      <c r="PVC7" s="11"/>
      <c r="PVD7" s="11"/>
      <c r="PVE7" s="11"/>
      <c r="PVF7" s="11"/>
      <c r="PVG7" s="11"/>
      <c r="PVH7" s="11"/>
      <c r="PVI7" s="11"/>
      <c r="PVJ7" s="11"/>
      <c r="PVK7" s="11"/>
      <c r="PVM7" s="6"/>
      <c r="PVP7" s="11"/>
      <c r="PVQ7" s="11"/>
      <c r="PVR7" s="11"/>
      <c r="PVS7" s="11"/>
      <c r="PVT7" s="11"/>
      <c r="PVU7" s="11"/>
      <c r="PVV7" s="11"/>
      <c r="PVW7" s="11"/>
      <c r="PVX7" s="11"/>
      <c r="PVY7" s="11"/>
      <c r="PVZ7" s="11"/>
      <c r="PWA7" s="11"/>
      <c r="PWB7" s="11"/>
      <c r="PWC7" s="11"/>
      <c r="PWD7" s="11"/>
      <c r="PWE7" s="11"/>
      <c r="PWF7" s="11"/>
      <c r="PWG7" s="11"/>
      <c r="PWH7" s="11"/>
      <c r="PWI7" s="11"/>
      <c r="PWJ7" s="11"/>
      <c r="PWK7" s="11"/>
      <c r="PWL7" s="11"/>
      <c r="PWM7" s="11"/>
      <c r="PWN7" s="11"/>
      <c r="PWO7" s="11"/>
      <c r="PWP7" s="11"/>
      <c r="PWQ7" s="11"/>
      <c r="PWR7" s="11"/>
      <c r="PWS7" s="11"/>
      <c r="PWT7" s="11"/>
      <c r="PWU7" s="11"/>
      <c r="PWV7" s="11"/>
      <c r="PWW7" s="11"/>
      <c r="PWX7" s="11"/>
      <c r="PWY7" s="11"/>
      <c r="PXA7" s="6"/>
      <c r="PXD7" s="11"/>
      <c r="PXE7" s="11"/>
      <c r="PXF7" s="11"/>
      <c r="PXG7" s="11"/>
      <c r="PXH7" s="11"/>
      <c r="PXI7" s="11"/>
      <c r="PXJ7" s="11"/>
      <c r="PXK7" s="11"/>
      <c r="PXL7" s="11"/>
      <c r="PXM7" s="11"/>
      <c r="PXN7" s="11"/>
      <c r="PXO7" s="11"/>
      <c r="PXP7" s="11"/>
      <c r="PXQ7" s="11"/>
      <c r="PXR7" s="11"/>
      <c r="PXS7" s="11"/>
      <c r="PXT7" s="11"/>
      <c r="PXU7" s="11"/>
      <c r="PXV7" s="11"/>
      <c r="PXW7" s="11"/>
      <c r="PXX7" s="11"/>
      <c r="PXY7" s="11"/>
      <c r="PXZ7" s="11"/>
      <c r="PYA7" s="11"/>
      <c r="PYB7" s="11"/>
      <c r="PYC7" s="11"/>
      <c r="PYD7" s="11"/>
      <c r="PYE7" s="11"/>
      <c r="PYF7" s="11"/>
      <c r="PYG7" s="11"/>
      <c r="PYH7" s="11"/>
      <c r="PYI7" s="11"/>
      <c r="PYJ7" s="11"/>
      <c r="PYK7" s="11"/>
      <c r="PYL7" s="11"/>
      <c r="PYM7" s="11"/>
      <c r="PYO7" s="6"/>
      <c r="PYR7" s="11"/>
      <c r="PYS7" s="11"/>
      <c r="PYT7" s="11"/>
      <c r="PYU7" s="11"/>
      <c r="PYV7" s="11"/>
      <c r="PYW7" s="11"/>
      <c r="PYX7" s="11"/>
      <c r="PYY7" s="11"/>
      <c r="PYZ7" s="11"/>
      <c r="PZA7" s="11"/>
      <c r="PZB7" s="11"/>
      <c r="PZC7" s="11"/>
      <c r="PZD7" s="11"/>
      <c r="PZE7" s="11"/>
      <c r="PZF7" s="11"/>
      <c r="PZG7" s="11"/>
      <c r="PZH7" s="11"/>
      <c r="PZI7" s="11"/>
      <c r="PZJ7" s="11"/>
      <c r="PZK7" s="11"/>
      <c r="PZL7" s="11"/>
      <c r="PZM7" s="11"/>
      <c r="PZN7" s="11"/>
      <c r="PZO7" s="11"/>
      <c r="PZP7" s="11"/>
      <c r="PZQ7" s="11"/>
      <c r="PZR7" s="11"/>
      <c r="PZS7" s="11"/>
      <c r="PZT7" s="11"/>
      <c r="PZU7" s="11"/>
      <c r="PZV7" s="11"/>
      <c r="PZW7" s="11"/>
      <c r="PZX7" s="11"/>
      <c r="PZY7" s="11"/>
      <c r="PZZ7" s="11"/>
      <c r="QAA7" s="11"/>
      <c r="QAC7" s="6"/>
      <c r="QAF7" s="11"/>
      <c r="QAG7" s="11"/>
      <c r="QAH7" s="11"/>
      <c r="QAI7" s="11"/>
      <c r="QAJ7" s="11"/>
      <c r="QAK7" s="11"/>
      <c r="QAL7" s="11"/>
      <c r="QAM7" s="11"/>
      <c r="QAN7" s="11"/>
      <c r="QAO7" s="11"/>
      <c r="QAP7" s="11"/>
      <c r="QAQ7" s="11"/>
      <c r="QAR7" s="11"/>
      <c r="QAS7" s="11"/>
      <c r="QAT7" s="11"/>
      <c r="QAU7" s="11"/>
      <c r="QAV7" s="11"/>
      <c r="QAW7" s="11"/>
      <c r="QAX7" s="11"/>
      <c r="QAY7" s="11"/>
      <c r="QAZ7" s="11"/>
      <c r="QBA7" s="11"/>
      <c r="QBB7" s="11"/>
      <c r="QBC7" s="11"/>
      <c r="QBD7" s="11"/>
      <c r="QBE7" s="11"/>
      <c r="QBF7" s="11"/>
      <c r="QBG7" s="11"/>
      <c r="QBH7" s="11"/>
      <c r="QBI7" s="11"/>
      <c r="QBJ7" s="11"/>
      <c r="QBK7" s="11"/>
      <c r="QBL7" s="11"/>
      <c r="QBM7" s="11"/>
      <c r="QBN7" s="11"/>
      <c r="QBO7" s="11"/>
      <c r="QBQ7" s="6"/>
      <c r="QBT7" s="11"/>
      <c r="QBU7" s="11"/>
      <c r="QBV7" s="11"/>
      <c r="QBW7" s="11"/>
      <c r="QBX7" s="11"/>
      <c r="QBY7" s="11"/>
      <c r="QBZ7" s="11"/>
      <c r="QCA7" s="11"/>
      <c r="QCB7" s="11"/>
      <c r="QCC7" s="11"/>
      <c r="QCD7" s="11"/>
      <c r="QCE7" s="11"/>
      <c r="QCF7" s="11"/>
      <c r="QCG7" s="11"/>
      <c r="QCH7" s="11"/>
      <c r="QCI7" s="11"/>
      <c r="QCJ7" s="11"/>
      <c r="QCK7" s="11"/>
      <c r="QCL7" s="11"/>
      <c r="QCM7" s="11"/>
      <c r="QCN7" s="11"/>
      <c r="QCO7" s="11"/>
      <c r="QCP7" s="11"/>
      <c r="QCQ7" s="11"/>
      <c r="QCR7" s="11"/>
      <c r="QCS7" s="11"/>
      <c r="QCT7" s="11"/>
      <c r="QCU7" s="11"/>
      <c r="QCV7" s="11"/>
      <c r="QCW7" s="11"/>
      <c r="QCX7" s="11"/>
      <c r="QCY7" s="11"/>
      <c r="QCZ7" s="11"/>
      <c r="QDA7" s="11"/>
      <c r="QDB7" s="11"/>
      <c r="QDC7" s="11"/>
      <c r="QDE7" s="6"/>
      <c r="QDH7" s="11"/>
      <c r="QDI7" s="11"/>
      <c r="QDJ7" s="11"/>
      <c r="QDK7" s="11"/>
      <c r="QDL7" s="11"/>
      <c r="QDM7" s="11"/>
      <c r="QDN7" s="11"/>
      <c r="QDO7" s="11"/>
      <c r="QDP7" s="11"/>
      <c r="QDQ7" s="11"/>
      <c r="QDR7" s="11"/>
      <c r="QDS7" s="11"/>
      <c r="QDT7" s="11"/>
      <c r="QDU7" s="11"/>
      <c r="QDV7" s="11"/>
      <c r="QDW7" s="11"/>
      <c r="QDX7" s="11"/>
      <c r="QDY7" s="11"/>
      <c r="QDZ7" s="11"/>
      <c r="QEA7" s="11"/>
      <c r="QEB7" s="11"/>
      <c r="QEC7" s="11"/>
      <c r="QED7" s="11"/>
      <c r="QEE7" s="11"/>
      <c r="QEF7" s="11"/>
      <c r="QEG7" s="11"/>
      <c r="QEH7" s="11"/>
      <c r="QEI7" s="11"/>
      <c r="QEJ7" s="11"/>
      <c r="QEK7" s="11"/>
      <c r="QEL7" s="11"/>
      <c r="QEM7" s="11"/>
      <c r="QEN7" s="11"/>
      <c r="QEO7" s="11"/>
      <c r="QEP7" s="11"/>
      <c r="QEQ7" s="11"/>
      <c r="QES7" s="6"/>
      <c r="QEV7" s="11"/>
      <c r="QEW7" s="11"/>
      <c r="QEX7" s="11"/>
      <c r="QEY7" s="11"/>
      <c r="QEZ7" s="11"/>
      <c r="QFA7" s="11"/>
      <c r="QFB7" s="11"/>
      <c r="QFC7" s="11"/>
      <c r="QFD7" s="11"/>
      <c r="QFE7" s="11"/>
      <c r="QFF7" s="11"/>
      <c r="QFG7" s="11"/>
      <c r="QFH7" s="11"/>
      <c r="QFI7" s="11"/>
      <c r="QFJ7" s="11"/>
      <c r="QFK7" s="11"/>
      <c r="QFL7" s="11"/>
      <c r="QFM7" s="11"/>
      <c r="QFN7" s="11"/>
      <c r="QFO7" s="11"/>
      <c r="QFP7" s="11"/>
      <c r="QFQ7" s="11"/>
      <c r="QFR7" s="11"/>
      <c r="QFS7" s="11"/>
      <c r="QFT7" s="11"/>
      <c r="QFU7" s="11"/>
      <c r="QFV7" s="11"/>
      <c r="QFW7" s="11"/>
      <c r="QFX7" s="11"/>
      <c r="QFY7" s="11"/>
      <c r="QFZ7" s="11"/>
      <c r="QGA7" s="11"/>
      <c r="QGB7" s="11"/>
      <c r="QGC7" s="11"/>
      <c r="QGD7" s="11"/>
      <c r="QGE7" s="11"/>
      <c r="QGG7" s="6"/>
      <c r="QGJ7" s="11"/>
      <c r="QGK7" s="11"/>
      <c r="QGL7" s="11"/>
      <c r="QGM7" s="11"/>
      <c r="QGN7" s="11"/>
      <c r="QGO7" s="11"/>
      <c r="QGP7" s="11"/>
      <c r="QGQ7" s="11"/>
      <c r="QGR7" s="11"/>
      <c r="QGS7" s="11"/>
      <c r="QGT7" s="11"/>
      <c r="QGU7" s="11"/>
      <c r="QGV7" s="11"/>
      <c r="QGW7" s="11"/>
      <c r="QGX7" s="11"/>
      <c r="QGY7" s="11"/>
      <c r="QGZ7" s="11"/>
      <c r="QHA7" s="11"/>
      <c r="QHB7" s="11"/>
      <c r="QHC7" s="11"/>
      <c r="QHD7" s="11"/>
      <c r="QHE7" s="11"/>
      <c r="QHF7" s="11"/>
      <c r="QHG7" s="11"/>
      <c r="QHH7" s="11"/>
      <c r="QHI7" s="11"/>
      <c r="QHJ7" s="11"/>
      <c r="QHK7" s="11"/>
      <c r="QHL7" s="11"/>
      <c r="QHM7" s="11"/>
      <c r="QHN7" s="11"/>
      <c r="QHO7" s="11"/>
      <c r="QHP7" s="11"/>
      <c r="QHQ7" s="11"/>
      <c r="QHR7" s="11"/>
      <c r="QHS7" s="11"/>
      <c r="QHU7" s="6"/>
      <c r="QHX7" s="11"/>
      <c r="QHY7" s="11"/>
      <c r="QHZ7" s="11"/>
      <c r="QIA7" s="11"/>
      <c r="QIB7" s="11"/>
      <c r="QIC7" s="11"/>
      <c r="QID7" s="11"/>
      <c r="QIE7" s="11"/>
      <c r="QIF7" s="11"/>
      <c r="QIG7" s="11"/>
      <c r="QIH7" s="11"/>
      <c r="QII7" s="11"/>
      <c r="QIJ7" s="11"/>
      <c r="QIK7" s="11"/>
      <c r="QIL7" s="11"/>
      <c r="QIM7" s="11"/>
      <c r="QIN7" s="11"/>
      <c r="QIO7" s="11"/>
      <c r="QIP7" s="11"/>
      <c r="QIQ7" s="11"/>
      <c r="QIR7" s="11"/>
      <c r="QIS7" s="11"/>
      <c r="QIT7" s="11"/>
      <c r="QIU7" s="11"/>
      <c r="QIV7" s="11"/>
      <c r="QIW7" s="11"/>
      <c r="QIX7" s="11"/>
      <c r="QIY7" s="11"/>
      <c r="QIZ7" s="11"/>
      <c r="QJA7" s="11"/>
      <c r="QJB7" s="11"/>
      <c r="QJC7" s="11"/>
      <c r="QJD7" s="11"/>
      <c r="QJE7" s="11"/>
      <c r="QJF7" s="11"/>
      <c r="QJG7" s="11"/>
      <c r="QJI7" s="6"/>
      <c r="QJL7" s="11"/>
      <c r="QJM7" s="11"/>
      <c r="QJN7" s="11"/>
      <c r="QJO7" s="11"/>
      <c r="QJP7" s="11"/>
      <c r="QJQ7" s="11"/>
      <c r="QJR7" s="11"/>
      <c r="QJS7" s="11"/>
      <c r="QJT7" s="11"/>
      <c r="QJU7" s="11"/>
      <c r="QJV7" s="11"/>
      <c r="QJW7" s="11"/>
      <c r="QJX7" s="11"/>
      <c r="QJY7" s="11"/>
      <c r="QJZ7" s="11"/>
      <c r="QKA7" s="11"/>
      <c r="QKB7" s="11"/>
      <c r="QKC7" s="11"/>
      <c r="QKD7" s="11"/>
      <c r="QKE7" s="11"/>
      <c r="QKF7" s="11"/>
      <c r="QKG7" s="11"/>
      <c r="QKH7" s="11"/>
      <c r="QKI7" s="11"/>
      <c r="QKJ7" s="11"/>
      <c r="QKK7" s="11"/>
      <c r="QKL7" s="11"/>
      <c r="QKM7" s="11"/>
      <c r="QKN7" s="11"/>
      <c r="QKO7" s="11"/>
      <c r="QKP7" s="11"/>
      <c r="QKQ7" s="11"/>
      <c r="QKR7" s="11"/>
      <c r="QKS7" s="11"/>
      <c r="QKT7" s="11"/>
      <c r="QKU7" s="11"/>
      <c r="QKW7" s="6"/>
      <c r="QKZ7" s="11"/>
      <c r="QLA7" s="11"/>
      <c r="QLB7" s="11"/>
      <c r="QLC7" s="11"/>
      <c r="QLD7" s="11"/>
      <c r="QLE7" s="11"/>
      <c r="QLF7" s="11"/>
      <c r="QLG7" s="11"/>
      <c r="QLH7" s="11"/>
      <c r="QLI7" s="11"/>
      <c r="QLJ7" s="11"/>
      <c r="QLK7" s="11"/>
      <c r="QLL7" s="11"/>
      <c r="QLM7" s="11"/>
      <c r="QLN7" s="11"/>
      <c r="QLO7" s="11"/>
      <c r="QLP7" s="11"/>
      <c r="QLQ7" s="11"/>
      <c r="QLR7" s="11"/>
      <c r="QLS7" s="11"/>
      <c r="QLT7" s="11"/>
      <c r="QLU7" s="11"/>
      <c r="QLV7" s="11"/>
      <c r="QLW7" s="11"/>
      <c r="QLX7" s="11"/>
      <c r="QLY7" s="11"/>
      <c r="QLZ7" s="11"/>
      <c r="QMA7" s="11"/>
      <c r="QMB7" s="11"/>
      <c r="QMC7" s="11"/>
      <c r="QMD7" s="11"/>
      <c r="QME7" s="11"/>
      <c r="QMF7" s="11"/>
      <c r="QMG7" s="11"/>
      <c r="QMH7" s="11"/>
      <c r="QMI7" s="11"/>
      <c r="QMK7" s="6"/>
      <c r="QMN7" s="11"/>
      <c r="QMO7" s="11"/>
      <c r="QMP7" s="11"/>
      <c r="QMQ7" s="11"/>
      <c r="QMR7" s="11"/>
      <c r="QMS7" s="11"/>
      <c r="QMT7" s="11"/>
      <c r="QMU7" s="11"/>
      <c r="QMV7" s="11"/>
      <c r="QMW7" s="11"/>
      <c r="QMX7" s="11"/>
      <c r="QMY7" s="11"/>
      <c r="QMZ7" s="11"/>
      <c r="QNA7" s="11"/>
      <c r="QNB7" s="11"/>
      <c r="QNC7" s="11"/>
      <c r="QND7" s="11"/>
      <c r="QNE7" s="11"/>
      <c r="QNF7" s="11"/>
      <c r="QNG7" s="11"/>
      <c r="QNH7" s="11"/>
      <c r="QNI7" s="11"/>
      <c r="QNJ7" s="11"/>
      <c r="QNK7" s="11"/>
      <c r="QNL7" s="11"/>
      <c r="QNM7" s="11"/>
      <c r="QNN7" s="11"/>
      <c r="QNO7" s="11"/>
      <c r="QNP7" s="11"/>
      <c r="QNQ7" s="11"/>
      <c r="QNR7" s="11"/>
      <c r="QNS7" s="11"/>
      <c r="QNT7" s="11"/>
      <c r="QNU7" s="11"/>
      <c r="QNV7" s="11"/>
      <c r="QNW7" s="11"/>
      <c r="QNY7" s="6"/>
      <c r="QOB7" s="11"/>
      <c r="QOC7" s="11"/>
      <c r="QOD7" s="11"/>
      <c r="QOE7" s="11"/>
      <c r="QOF7" s="11"/>
      <c r="QOG7" s="11"/>
      <c r="QOH7" s="11"/>
      <c r="QOI7" s="11"/>
      <c r="QOJ7" s="11"/>
      <c r="QOK7" s="11"/>
      <c r="QOL7" s="11"/>
      <c r="QOM7" s="11"/>
      <c r="QON7" s="11"/>
      <c r="QOO7" s="11"/>
      <c r="QOP7" s="11"/>
      <c r="QOQ7" s="11"/>
      <c r="QOR7" s="11"/>
      <c r="QOS7" s="11"/>
      <c r="QOT7" s="11"/>
      <c r="QOU7" s="11"/>
      <c r="QOV7" s="11"/>
      <c r="QOW7" s="11"/>
      <c r="QOX7" s="11"/>
      <c r="QOY7" s="11"/>
      <c r="QOZ7" s="11"/>
      <c r="QPA7" s="11"/>
      <c r="QPB7" s="11"/>
      <c r="QPC7" s="11"/>
      <c r="QPD7" s="11"/>
      <c r="QPE7" s="11"/>
      <c r="QPF7" s="11"/>
      <c r="QPG7" s="11"/>
      <c r="QPH7" s="11"/>
      <c r="QPI7" s="11"/>
      <c r="QPJ7" s="11"/>
      <c r="QPK7" s="11"/>
      <c r="QPM7" s="6"/>
      <c r="QPP7" s="11"/>
      <c r="QPQ7" s="11"/>
      <c r="QPR7" s="11"/>
      <c r="QPS7" s="11"/>
      <c r="QPT7" s="11"/>
      <c r="QPU7" s="11"/>
      <c r="QPV7" s="11"/>
      <c r="QPW7" s="11"/>
      <c r="QPX7" s="11"/>
      <c r="QPY7" s="11"/>
      <c r="QPZ7" s="11"/>
      <c r="QQA7" s="11"/>
      <c r="QQB7" s="11"/>
      <c r="QQC7" s="11"/>
      <c r="QQD7" s="11"/>
      <c r="QQE7" s="11"/>
      <c r="QQF7" s="11"/>
      <c r="QQG7" s="11"/>
      <c r="QQH7" s="11"/>
      <c r="QQI7" s="11"/>
      <c r="QQJ7" s="11"/>
      <c r="QQK7" s="11"/>
      <c r="QQL7" s="11"/>
      <c r="QQM7" s="11"/>
      <c r="QQN7" s="11"/>
      <c r="QQO7" s="11"/>
      <c r="QQP7" s="11"/>
      <c r="QQQ7" s="11"/>
      <c r="QQR7" s="11"/>
      <c r="QQS7" s="11"/>
      <c r="QQT7" s="11"/>
      <c r="QQU7" s="11"/>
      <c r="QQV7" s="11"/>
      <c r="QQW7" s="11"/>
      <c r="QQX7" s="11"/>
      <c r="QQY7" s="11"/>
      <c r="QRA7" s="6"/>
      <c r="QRD7" s="11"/>
      <c r="QRE7" s="11"/>
      <c r="QRF7" s="11"/>
      <c r="QRG7" s="11"/>
      <c r="QRH7" s="11"/>
      <c r="QRI7" s="11"/>
      <c r="QRJ7" s="11"/>
      <c r="QRK7" s="11"/>
      <c r="QRL7" s="11"/>
      <c r="QRM7" s="11"/>
      <c r="QRN7" s="11"/>
      <c r="QRO7" s="11"/>
      <c r="QRP7" s="11"/>
      <c r="QRQ7" s="11"/>
      <c r="QRR7" s="11"/>
      <c r="QRS7" s="11"/>
      <c r="QRT7" s="11"/>
      <c r="QRU7" s="11"/>
      <c r="QRV7" s="11"/>
      <c r="QRW7" s="11"/>
      <c r="QRX7" s="11"/>
      <c r="QRY7" s="11"/>
      <c r="QRZ7" s="11"/>
      <c r="QSA7" s="11"/>
      <c r="QSB7" s="11"/>
      <c r="QSC7" s="11"/>
      <c r="QSD7" s="11"/>
      <c r="QSE7" s="11"/>
      <c r="QSF7" s="11"/>
      <c r="QSG7" s="11"/>
      <c r="QSH7" s="11"/>
      <c r="QSI7" s="11"/>
      <c r="QSJ7" s="11"/>
      <c r="QSK7" s="11"/>
      <c r="QSL7" s="11"/>
      <c r="QSM7" s="11"/>
      <c r="QSO7" s="6"/>
      <c r="QSR7" s="11"/>
      <c r="QSS7" s="11"/>
      <c r="QST7" s="11"/>
      <c r="QSU7" s="11"/>
      <c r="QSV7" s="11"/>
      <c r="QSW7" s="11"/>
      <c r="QSX7" s="11"/>
      <c r="QSY7" s="11"/>
      <c r="QSZ7" s="11"/>
      <c r="QTA7" s="11"/>
      <c r="QTB7" s="11"/>
      <c r="QTC7" s="11"/>
      <c r="QTD7" s="11"/>
      <c r="QTE7" s="11"/>
      <c r="QTF7" s="11"/>
      <c r="QTG7" s="11"/>
      <c r="QTH7" s="11"/>
      <c r="QTI7" s="11"/>
      <c r="QTJ7" s="11"/>
      <c r="QTK7" s="11"/>
      <c r="QTL7" s="11"/>
      <c r="QTM7" s="11"/>
      <c r="QTN7" s="11"/>
      <c r="QTO7" s="11"/>
      <c r="QTP7" s="11"/>
      <c r="QTQ7" s="11"/>
      <c r="QTR7" s="11"/>
      <c r="QTS7" s="11"/>
      <c r="QTT7" s="11"/>
      <c r="QTU7" s="11"/>
      <c r="QTV7" s="11"/>
      <c r="QTW7" s="11"/>
      <c r="QTX7" s="11"/>
      <c r="QTY7" s="11"/>
      <c r="QTZ7" s="11"/>
      <c r="QUA7" s="11"/>
      <c r="QUC7" s="6"/>
      <c r="QUF7" s="11"/>
      <c r="QUG7" s="11"/>
      <c r="QUH7" s="11"/>
      <c r="QUI7" s="11"/>
      <c r="QUJ7" s="11"/>
      <c r="QUK7" s="11"/>
      <c r="QUL7" s="11"/>
      <c r="QUM7" s="11"/>
      <c r="QUN7" s="11"/>
      <c r="QUO7" s="11"/>
      <c r="QUP7" s="11"/>
      <c r="QUQ7" s="11"/>
      <c r="QUR7" s="11"/>
      <c r="QUS7" s="11"/>
      <c r="QUT7" s="11"/>
      <c r="QUU7" s="11"/>
      <c r="QUV7" s="11"/>
      <c r="QUW7" s="11"/>
      <c r="QUX7" s="11"/>
      <c r="QUY7" s="11"/>
      <c r="QUZ7" s="11"/>
      <c r="QVA7" s="11"/>
      <c r="QVB7" s="11"/>
      <c r="QVC7" s="11"/>
      <c r="QVD7" s="11"/>
      <c r="QVE7" s="11"/>
      <c r="QVF7" s="11"/>
      <c r="QVG7" s="11"/>
      <c r="QVH7" s="11"/>
      <c r="QVI7" s="11"/>
      <c r="QVJ7" s="11"/>
      <c r="QVK7" s="11"/>
      <c r="QVL7" s="11"/>
      <c r="QVM7" s="11"/>
      <c r="QVN7" s="11"/>
      <c r="QVO7" s="11"/>
      <c r="QVQ7" s="6"/>
      <c r="QVT7" s="11"/>
      <c r="QVU7" s="11"/>
      <c r="QVV7" s="11"/>
      <c r="QVW7" s="11"/>
      <c r="QVX7" s="11"/>
      <c r="QVY7" s="11"/>
      <c r="QVZ7" s="11"/>
      <c r="QWA7" s="11"/>
      <c r="QWB7" s="11"/>
      <c r="QWC7" s="11"/>
      <c r="QWD7" s="11"/>
      <c r="QWE7" s="11"/>
      <c r="QWF7" s="11"/>
      <c r="QWG7" s="11"/>
      <c r="QWH7" s="11"/>
      <c r="QWI7" s="11"/>
      <c r="QWJ7" s="11"/>
      <c r="QWK7" s="11"/>
      <c r="QWL7" s="11"/>
      <c r="QWM7" s="11"/>
      <c r="QWN7" s="11"/>
      <c r="QWO7" s="11"/>
      <c r="QWP7" s="11"/>
      <c r="QWQ7" s="11"/>
      <c r="QWR7" s="11"/>
      <c r="QWS7" s="11"/>
      <c r="QWT7" s="11"/>
      <c r="QWU7" s="11"/>
      <c r="QWV7" s="11"/>
      <c r="QWW7" s="11"/>
      <c r="QWX7" s="11"/>
      <c r="QWY7" s="11"/>
      <c r="QWZ7" s="11"/>
      <c r="QXA7" s="11"/>
      <c r="QXB7" s="11"/>
      <c r="QXC7" s="11"/>
      <c r="QXE7" s="6"/>
      <c r="QXH7" s="11"/>
      <c r="QXI7" s="11"/>
      <c r="QXJ7" s="11"/>
      <c r="QXK7" s="11"/>
      <c r="QXL7" s="11"/>
      <c r="QXM7" s="11"/>
      <c r="QXN7" s="11"/>
      <c r="QXO7" s="11"/>
      <c r="QXP7" s="11"/>
      <c r="QXQ7" s="11"/>
      <c r="QXR7" s="11"/>
      <c r="QXS7" s="11"/>
      <c r="QXT7" s="11"/>
      <c r="QXU7" s="11"/>
      <c r="QXV7" s="11"/>
      <c r="QXW7" s="11"/>
      <c r="QXX7" s="11"/>
      <c r="QXY7" s="11"/>
      <c r="QXZ7" s="11"/>
      <c r="QYA7" s="11"/>
      <c r="QYB7" s="11"/>
      <c r="QYC7" s="11"/>
      <c r="QYD7" s="11"/>
      <c r="QYE7" s="11"/>
      <c r="QYF7" s="11"/>
      <c r="QYG7" s="11"/>
      <c r="QYH7" s="11"/>
      <c r="QYI7" s="11"/>
      <c r="QYJ7" s="11"/>
      <c r="QYK7" s="11"/>
      <c r="QYL7" s="11"/>
      <c r="QYM7" s="11"/>
      <c r="QYN7" s="11"/>
      <c r="QYO7" s="11"/>
      <c r="QYP7" s="11"/>
      <c r="QYQ7" s="11"/>
      <c r="QYS7" s="6"/>
      <c r="QYV7" s="11"/>
      <c r="QYW7" s="11"/>
      <c r="QYX7" s="11"/>
      <c r="QYY7" s="11"/>
      <c r="QYZ7" s="11"/>
      <c r="QZA7" s="11"/>
      <c r="QZB7" s="11"/>
      <c r="QZC7" s="11"/>
      <c r="QZD7" s="11"/>
      <c r="QZE7" s="11"/>
      <c r="QZF7" s="11"/>
      <c r="QZG7" s="11"/>
      <c r="QZH7" s="11"/>
      <c r="QZI7" s="11"/>
      <c r="QZJ7" s="11"/>
      <c r="QZK7" s="11"/>
      <c r="QZL7" s="11"/>
      <c r="QZM7" s="11"/>
      <c r="QZN7" s="11"/>
      <c r="QZO7" s="11"/>
      <c r="QZP7" s="11"/>
      <c r="QZQ7" s="11"/>
      <c r="QZR7" s="11"/>
      <c r="QZS7" s="11"/>
      <c r="QZT7" s="11"/>
      <c r="QZU7" s="11"/>
      <c r="QZV7" s="11"/>
      <c r="QZW7" s="11"/>
      <c r="QZX7" s="11"/>
      <c r="QZY7" s="11"/>
      <c r="QZZ7" s="11"/>
      <c r="RAA7" s="11"/>
      <c r="RAB7" s="11"/>
      <c r="RAC7" s="11"/>
      <c r="RAD7" s="11"/>
      <c r="RAE7" s="11"/>
      <c r="RAG7" s="6"/>
      <c r="RAJ7" s="11"/>
      <c r="RAK7" s="11"/>
      <c r="RAL7" s="11"/>
      <c r="RAM7" s="11"/>
      <c r="RAN7" s="11"/>
      <c r="RAO7" s="11"/>
      <c r="RAP7" s="11"/>
      <c r="RAQ7" s="11"/>
      <c r="RAR7" s="11"/>
      <c r="RAS7" s="11"/>
      <c r="RAT7" s="11"/>
      <c r="RAU7" s="11"/>
      <c r="RAV7" s="11"/>
      <c r="RAW7" s="11"/>
      <c r="RAX7" s="11"/>
      <c r="RAY7" s="11"/>
      <c r="RAZ7" s="11"/>
      <c r="RBA7" s="11"/>
      <c r="RBB7" s="11"/>
      <c r="RBC7" s="11"/>
      <c r="RBD7" s="11"/>
      <c r="RBE7" s="11"/>
      <c r="RBF7" s="11"/>
      <c r="RBG7" s="11"/>
      <c r="RBH7" s="11"/>
      <c r="RBI7" s="11"/>
      <c r="RBJ7" s="11"/>
      <c r="RBK7" s="11"/>
      <c r="RBL7" s="11"/>
      <c r="RBM7" s="11"/>
      <c r="RBN7" s="11"/>
      <c r="RBO7" s="11"/>
      <c r="RBP7" s="11"/>
      <c r="RBQ7" s="11"/>
      <c r="RBR7" s="11"/>
      <c r="RBS7" s="11"/>
      <c r="RBU7" s="6"/>
      <c r="RBX7" s="11"/>
      <c r="RBY7" s="11"/>
      <c r="RBZ7" s="11"/>
      <c r="RCA7" s="11"/>
      <c r="RCB7" s="11"/>
      <c r="RCC7" s="11"/>
      <c r="RCD7" s="11"/>
      <c r="RCE7" s="11"/>
      <c r="RCF7" s="11"/>
      <c r="RCG7" s="11"/>
      <c r="RCH7" s="11"/>
      <c r="RCI7" s="11"/>
      <c r="RCJ7" s="11"/>
      <c r="RCK7" s="11"/>
      <c r="RCL7" s="11"/>
      <c r="RCM7" s="11"/>
      <c r="RCN7" s="11"/>
      <c r="RCO7" s="11"/>
      <c r="RCP7" s="11"/>
      <c r="RCQ7" s="11"/>
      <c r="RCR7" s="11"/>
      <c r="RCS7" s="11"/>
      <c r="RCT7" s="11"/>
      <c r="RCU7" s="11"/>
      <c r="RCV7" s="11"/>
      <c r="RCW7" s="11"/>
      <c r="RCX7" s="11"/>
      <c r="RCY7" s="11"/>
      <c r="RCZ7" s="11"/>
      <c r="RDA7" s="11"/>
      <c r="RDB7" s="11"/>
      <c r="RDC7" s="11"/>
      <c r="RDD7" s="11"/>
      <c r="RDE7" s="11"/>
      <c r="RDF7" s="11"/>
      <c r="RDG7" s="11"/>
      <c r="RDI7" s="6"/>
      <c r="RDL7" s="11"/>
      <c r="RDM7" s="11"/>
      <c r="RDN7" s="11"/>
      <c r="RDO7" s="11"/>
      <c r="RDP7" s="11"/>
      <c r="RDQ7" s="11"/>
      <c r="RDR7" s="11"/>
      <c r="RDS7" s="11"/>
      <c r="RDT7" s="11"/>
      <c r="RDU7" s="11"/>
      <c r="RDV7" s="11"/>
      <c r="RDW7" s="11"/>
      <c r="RDX7" s="11"/>
      <c r="RDY7" s="11"/>
      <c r="RDZ7" s="11"/>
      <c r="REA7" s="11"/>
      <c r="REB7" s="11"/>
      <c r="REC7" s="11"/>
      <c r="RED7" s="11"/>
      <c r="REE7" s="11"/>
      <c r="REF7" s="11"/>
      <c r="REG7" s="11"/>
      <c r="REH7" s="11"/>
      <c r="REI7" s="11"/>
      <c r="REJ7" s="11"/>
      <c r="REK7" s="11"/>
      <c r="REL7" s="11"/>
      <c r="REM7" s="11"/>
      <c r="REN7" s="11"/>
      <c r="REO7" s="11"/>
      <c r="REP7" s="11"/>
      <c r="REQ7" s="11"/>
      <c r="RER7" s="11"/>
      <c r="RES7" s="11"/>
      <c r="RET7" s="11"/>
      <c r="REU7" s="11"/>
      <c r="REW7" s="6"/>
      <c r="REZ7" s="11"/>
      <c r="RFA7" s="11"/>
      <c r="RFB7" s="11"/>
      <c r="RFC7" s="11"/>
      <c r="RFD7" s="11"/>
      <c r="RFE7" s="11"/>
      <c r="RFF7" s="11"/>
      <c r="RFG7" s="11"/>
      <c r="RFH7" s="11"/>
      <c r="RFI7" s="11"/>
      <c r="RFJ7" s="11"/>
      <c r="RFK7" s="11"/>
      <c r="RFL7" s="11"/>
      <c r="RFM7" s="11"/>
      <c r="RFN7" s="11"/>
      <c r="RFO7" s="11"/>
      <c r="RFP7" s="11"/>
      <c r="RFQ7" s="11"/>
      <c r="RFR7" s="11"/>
      <c r="RFS7" s="11"/>
      <c r="RFT7" s="11"/>
      <c r="RFU7" s="11"/>
      <c r="RFV7" s="11"/>
      <c r="RFW7" s="11"/>
      <c r="RFX7" s="11"/>
      <c r="RFY7" s="11"/>
      <c r="RFZ7" s="11"/>
      <c r="RGA7" s="11"/>
      <c r="RGB7" s="11"/>
      <c r="RGC7" s="11"/>
      <c r="RGD7" s="11"/>
      <c r="RGE7" s="11"/>
      <c r="RGF7" s="11"/>
      <c r="RGG7" s="11"/>
      <c r="RGH7" s="11"/>
      <c r="RGI7" s="11"/>
      <c r="RGK7" s="6"/>
      <c r="RGN7" s="11"/>
      <c r="RGO7" s="11"/>
      <c r="RGP7" s="11"/>
      <c r="RGQ7" s="11"/>
      <c r="RGR7" s="11"/>
      <c r="RGS7" s="11"/>
      <c r="RGT7" s="11"/>
      <c r="RGU7" s="11"/>
      <c r="RGV7" s="11"/>
      <c r="RGW7" s="11"/>
      <c r="RGX7" s="11"/>
      <c r="RGY7" s="11"/>
      <c r="RGZ7" s="11"/>
      <c r="RHA7" s="11"/>
      <c r="RHB7" s="11"/>
      <c r="RHC7" s="11"/>
      <c r="RHD7" s="11"/>
      <c r="RHE7" s="11"/>
      <c r="RHF7" s="11"/>
      <c r="RHG7" s="11"/>
      <c r="RHH7" s="11"/>
      <c r="RHI7" s="11"/>
      <c r="RHJ7" s="11"/>
      <c r="RHK7" s="11"/>
      <c r="RHL7" s="11"/>
      <c r="RHM7" s="11"/>
      <c r="RHN7" s="11"/>
      <c r="RHO7" s="11"/>
      <c r="RHP7" s="11"/>
      <c r="RHQ7" s="11"/>
      <c r="RHR7" s="11"/>
      <c r="RHS7" s="11"/>
      <c r="RHT7" s="11"/>
      <c r="RHU7" s="11"/>
      <c r="RHV7" s="11"/>
      <c r="RHW7" s="11"/>
      <c r="RHY7" s="6"/>
      <c r="RIB7" s="11"/>
      <c r="RIC7" s="11"/>
      <c r="RID7" s="11"/>
      <c r="RIE7" s="11"/>
      <c r="RIF7" s="11"/>
      <c r="RIG7" s="11"/>
      <c r="RIH7" s="11"/>
      <c r="RII7" s="11"/>
      <c r="RIJ7" s="11"/>
      <c r="RIK7" s="11"/>
      <c r="RIL7" s="11"/>
      <c r="RIM7" s="11"/>
      <c r="RIN7" s="11"/>
      <c r="RIO7" s="11"/>
      <c r="RIP7" s="11"/>
      <c r="RIQ7" s="11"/>
      <c r="RIR7" s="11"/>
      <c r="RIS7" s="11"/>
      <c r="RIT7" s="11"/>
      <c r="RIU7" s="11"/>
      <c r="RIV7" s="11"/>
      <c r="RIW7" s="11"/>
      <c r="RIX7" s="11"/>
      <c r="RIY7" s="11"/>
      <c r="RIZ7" s="11"/>
      <c r="RJA7" s="11"/>
      <c r="RJB7" s="11"/>
      <c r="RJC7" s="11"/>
      <c r="RJD7" s="11"/>
      <c r="RJE7" s="11"/>
      <c r="RJF7" s="11"/>
      <c r="RJG7" s="11"/>
      <c r="RJH7" s="11"/>
      <c r="RJI7" s="11"/>
      <c r="RJJ7" s="11"/>
      <c r="RJK7" s="11"/>
      <c r="RJM7" s="6"/>
      <c r="RJP7" s="11"/>
      <c r="RJQ7" s="11"/>
      <c r="RJR7" s="11"/>
      <c r="RJS7" s="11"/>
      <c r="RJT7" s="11"/>
      <c r="RJU7" s="11"/>
      <c r="RJV7" s="11"/>
      <c r="RJW7" s="11"/>
      <c r="RJX7" s="11"/>
      <c r="RJY7" s="11"/>
      <c r="RJZ7" s="11"/>
      <c r="RKA7" s="11"/>
      <c r="RKB7" s="11"/>
      <c r="RKC7" s="11"/>
      <c r="RKD7" s="11"/>
      <c r="RKE7" s="11"/>
      <c r="RKF7" s="11"/>
      <c r="RKG7" s="11"/>
      <c r="RKH7" s="11"/>
      <c r="RKI7" s="11"/>
      <c r="RKJ7" s="11"/>
      <c r="RKK7" s="11"/>
      <c r="RKL7" s="11"/>
      <c r="RKM7" s="11"/>
      <c r="RKN7" s="11"/>
      <c r="RKO7" s="11"/>
      <c r="RKP7" s="11"/>
      <c r="RKQ7" s="11"/>
      <c r="RKR7" s="11"/>
      <c r="RKS7" s="11"/>
      <c r="RKT7" s="11"/>
      <c r="RKU7" s="11"/>
      <c r="RKV7" s="11"/>
      <c r="RKW7" s="11"/>
      <c r="RKX7" s="11"/>
      <c r="RKY7" s="11"/>
      <c r="RLA7" s="6"/>
      <c r="RLD7" s="11"/>
      <c r="RLE7" s="11"/>
      <c r="RLF7" s="11"/>
      <c r="RLG7" s="11"/>
      <c r="RLH7" s="11"/>
      <c r="RLI7" s="11"/>
      <c r="RLJ7" s="11"/>
      <c r="RLK7" s="11"/>
      <c r="RLL7" s="11"/>
      <c r="RLM7" s="11"/>
      <c r="RLN7" s="11"/>
      <c r="RLO7" s="11"/>
      <c r="RLP7" s="11"/>
      <c r="RLQ7" s="11"/>
      <c r="RLR7" s="11"/>
      <c r="RLS7" s="11"/>
      <c r="RLT7" s="11"/>
      <c r="RLU7" s="11"/>
      <c r="RLV7" s="11"/>
      <c r="RLW7" s="11"/>
      <c r="RLX7" s="11"/>
      <c r="RLY7" s="11"/>
      <c r="RLZ7" s="11"/>
      <c r="RMA7" s="11"/>
      <c r="RMB7" s="11"/>
      <c r="RMC7" s="11"/>
      <c r="RMD7" s="11"/>
      <c r="RME7" s="11"/>
      <c r="RMF7" s="11"/>
      <c r="RMG7" s="11"/>
      <c r="RMH7" s="11"/>
      <c r="RMI7" s="11"/>
      <c r="RMJ7" s="11"/>
      <c r="RMK7" s="11"/>
      <c r="RML7" s="11"/>
      <c r="RMM7" s="11"/>
      <c r="RMO7" s="6"/>
      <c r="RMR7" s="11"/>
      <c r="RMS7" s="11"/>
      <c r="RMT7" s="11"/>
      <c r="RMU7" s="11"/>
      <c r="RMV7" s="11"/>
      <c r="RMW7" s="11"/>
      <c r="RMX7" s="11"/>
      <c r="RMY7" s="11"/>
      <c r="RMZ7" s="11"/>
      <c r="RNA7" s="11"/>
      <c r="RNB7" s="11"/>
      <c r="RNC7" s="11"/>
      <c r="RND7" s="11"/>
      <c r="RNE7" s="11"/>
      <c r="RNF7" s="11"/>
      <c r="RNG7" s="11"/>
      <c r="RNH7" s="11"/>
      <c r="RNI7" s="11"/>
      <c r="RNJ7" s="11"/>
      <c r="RNK7" s="11"/>
      <c r="RNL7" s="11"/>
      <c r="RNM7" s="11"/>
      <c r="RNN7" s="11"/>
      <c r="RNO7" s="11"/>
      <c r="RNP7" s="11"/>
      <c r="RNQ7" s="11"/>
      <c r="RNR7" s="11"/>
      <c r="RNS7" s="11"/>
      <c r="RNT7" s="11"/>
      <c r="RNU7" s="11"/>
      <c r="RNV7" s="11"/>
      <c r="RNW7" s="11"/>
      <c r="RNX7" s="11"/>
      <c r="RNY7" s="11"/>
      <c r="RNZ7" s="11"/>
      <c r="ROA7" s="11"/>
      <c r="ROC7" s="6"/>
      <c r="ROF7" s="11"/>
      <c r="ROG7" s="11"/>
      <c r="ROH7" s="11"/>
      <c r="ROI7" s="11"/>
      <c r="ROJ7" s="11"/>
      <c r="ROK7" s="11"/>
      <c r="ROL7" s="11"/>
      <c r="ROM7" s="11"/>
      <c r="RON7" s="11"/>
      <c r="ROO7" s="11"/>
      <c r="ROP7" s="11"/>
      <c r="ROQ7" s="11"/>
      <c r="ROR7" s="11"/>
      <c r="ROS7" s="11"/>
      <c r="ROT7" s="11"/>
      <c r="ROU7" s="11"/>
      <c r="ROV7" s="11"/>
      <c r="ROW7" s="11"/>
      <c r="ROX7" s="11"/>
      <c r="ROY7" s="11"/>
      <c r="ROZ7" s="11"/>
      <c r="RPA7" s="11"/>
      <c r="RPB7" s="11"/>
      <c r="RPC7" s="11"/>
      <c r="RPD7" s="11"/>
      <c r="RPE7" s="11"/>
      <c r="RPF7" s="11"/>
      <c r="RPG7" s="11"/>
      <c r="RPH7" s="11"/>
      <c r="RPI7" s="11"/>
      <c r="RPJ7" s="11"/>
      <c r="RPK7" s="11"/>
      <c r="RPL7" s="11"/>
      <c r="RPM7" s="11"/>
      <c r="RPN7" s="11"/>
      <c r="RPO7" s="11"/>
      <c r="RPQ7" s="6"/>
      <c r="RPT7" s="11"/>
      <c r="RPU7" s="11"/>
      <c r="RPV7" s="11"/>
      <c r="RPW7" s="11"/>
      <c r="RPX7" s="11"/>
      <c r="RPY7" s="11"/>
      <c r="RPZ7" s="11"/>
      <c r="RQA7" s="11"/>
      <c r="RQB7" s="11"/>
      <c r="RQC7" s="11"/>
      <c r="RQD7" s="11"/>
      <c r="RQE7" s="11"/>
      <c r="RQF7" s="11"/>
      <c r="RQG7" s="11"/>
      <c r="RQH7" s="11"/>
      <c r="RQI7" s="11"/>
      <c r="RQJ7" s="11"/>
      <c r="RQK7" s="11"/>
      <c r="RQL7" s="11"/>
      <c r="RQM7" s="11"/>
      <c r="RQN7" s="11"/>
      <c r="RQO7" s="11"/>
      <c r="RQP7" s="11"/>
      <c r="RQQ7" s="11"/>
      <c r="RQR7" s="11"/>
      <c r="RQS7" s="11"/>
      <c r="RQT7" s="11"/>
      <c r="RQU7" s="11"/>
      <c r="RQV7" s="11"/>
      <c r="RQW7" s="11"/>
      <c r="RQX7" s="11"/>
      <c r="RQY7" s="11"/>
      <c r="RQZ7" s="11"/>
      <c r="RRA7" s="11"/>
      <c r="RRB7" s="11"/>
      <c r="RRC7" s="11"/>
      <c r="RRE7" s="6"/>
      <c r="RRH7" s="11"/>
      <c r="RRI7" s="11"/>
      <c r="RRJ7" s="11"/>
      <c r="RRK7" s="11"/>
      <c r="RRL7" s="11"/>
      <c r="RRM7" s="11"/>
      <c r="RRN7" s="11"/>
      <c r="RRO7" s="11"/>
      <c r="RRP7" s="11"/>
      <c r="RRQ7" s="11"/>
      <c r="RRR7" s="11"/>
      <c r="RRS7" s="11"/>
      <c r="RRT7" s="11"/>
      <c r="RRU7" s="11"/>
      <c r="RRV7" s="11"/>
      <c r="RRW7" s="11"/>
      <c r="RRX7" s="11"/>
      <c r="RRY7" s="11"/>
      <c r="RRZ7" s="11"/>
      <c r="RSA7" s="11"/>
      <c r="RSB7" s="11"/>
      <c r="RSC7" s="11"/>
      <c r="RSD7" s="11"/>
      <c r="RSE7" s="11"/>
      <c r="RSF7" s="11"/>
      <c r="RSG7" s="11"/>
      <c r="RSH7" s="11"/>
      <c r="RSI7" s="11"/>
      <c r="RSJ7" s="11"/>
      <c r="RSK7" s="11"/>
      <c r="RSL7" s="11"/>
      <c r="RSM7" s="11"/>
      <c r="RSN7" s="11"/>
      <c r="RSO7" s="11"/>
      <c r="RSP7" s="11"/>
      <c r="RSQ7" s="11"/>
      <c r="RSS7" s="6"/>
      <c r="RSV7" s="11"/>
      <c r="RSW7" s="11"/>
      <c r="RSX7" s="11"/>
      <c r="RSY7" s="11"/>
      <c r="RSZ7" s="11"/>
      <c r="RTA7" s="11"/>
      <c r="RTB7" s="11"/>
      <c r="RTC7" s="11"/>
      <c r="RTD7" s="11"/>
      <c r="RTE7" s="11"/>
      <c r="RTF7" s="11"/>
      <c r="RTG7" s="11"/>
      <c r="RTH7" s="11"/>
      <c r="RTI7" s="11"/>
      <c r="RTJ7" s="11"/>
      <c r="RTK7" s="11"/>
      <c r="RTL7" s="11"/>
      <c r="RTM7" s="11"/>
      <c r="RTN7" s="11"/>
      <c r="RTO7" s="11"/>
      <c r="RTP7" s="11"/>
      <c r="RTQ7" s="11"/>
      <c r="RTR7" s="11"/>
      <c r="RTS7" s="11"/>
      <c r="RTT7" s="11"/>
      <c r="RTU7" s="11"/>
      <c r="RTV7" s="11"/>
      <c r="RTW7" s="11"/>
      <c r="RTX7" s="11"/>
      <c r="RTY7" s="11"/>
      <c r="RTZ7" s="11"/>
      <c r="RUA7" s="11"/>
      <c r="RUB7" s="11"/>
      <c r="RUC7" s="11"/>
      <c r="RUD7" s="11"/>
      <c r="RUE7" s="11"/>
      <c r="RUG7" s="6"/>
      <c r="RUJ7" s="11"/>
      <c r="RUK7" s="11"/>
      <c r="RUL7" s="11"/>
      <c r="RUM7" s="11"/>
      <c r="RUN7" s="11"/>
      <c r="RUO7" s="11"/>
      <c r="RUP7" s="11"/>
      <c r="RUQ7" s="11"/>
      <c r="RUR7" s="11"/>
      <c r="RUS7" s="11"/>
      <c r="RUT7" s="11"/>
      <c r="RUU7" s="11"/>
      <c r="RUV7" s="11"/>
      <c r="RUW7" s="11"/>
      <c r="RUX7" s="11"/>
      <c r="RUY7" s="11"/>
      <c r="RUZ7" s="11"/>
      <c r="RVA7" s="11"/>
      <c r="RVB7" s="11"/>
      <c r="RVC7" s="11"/>
      <c r="RVD7" s="11"/>
      <c r="RVE7" s="11"/>
      <c r="RVF7" s="11"/>
      <c r="RVG7" s="11"/>
      <c r="RVH7" s="11"/>
      <c r="RVI7" s="11"/>
      <c r="RVJ7" s="11"/>
      <c r="RVK7" s="11"/>
      <c r="RVL7" s="11"/>
      <c r="RVM7" s="11"/>
      <c r="RVN7" s="11"/>
      <c r="RVO7" s="11"/>
      <c r="RVP7" s="11"/>
      <c r="RVQ7" s="11"/>
      <c r="RVR7" s="11"/>
      <c r="RVS7" s="11"/>
      <c r="RVU7" s="6"/>
      <c r="RVX7" s="11"/>
      <c r="RVY7" s="11"/>
      <c r="RVZ7" s="11"/>
      <c r="RWA7" s="11"/>
      <c r="RWB7" s="11"/>
      <c r="RWC7" s="11"/>
      <c r="RWD7" s="11"/>
      <c r="RWE7" s="11"/>
      <c r="RWF7" s="11"/>
      <c r="RWG7" s="11"/>
      <c r="RWH7" s="11"/>
      <c r="RWI7" s="11"/>
      <c r="RWJ7" s="11"/>
      <c r="RWK7" s="11"/>
      <c r="RWL7" s="11"/>
      <c r="RWM7" s="11"/>
      <c r="RWN7" s="11"/>
      <c r="RWO7" s="11"/>
      <c r="RWP7" s="11"/>
      <c r="RWQ7" s="11"/>
      <c r="RWR7" s="11"/>
      <c r="RWS7" s="11"/>
      <c r="RWT7" s="11"/>
      <c r="RWU7" s="11"/>
      <c r="RWV7" s="11"/>
      <c r="RWW7" s="11"/>
      <c r="RWX7" s="11"/>
      <c r="RWY7" s="11"/>
      <c r="RWZ7" s="11"/>
      <c r="RXA7" s="11"/>
      <c r="RXB7" s="11"/>
      <c r="RXC7" s="11"/>
      <c r="RXD7" s="11"/>
      <c r="RXE7" s="11"/>
      <c r="RXF7" s="11"/>
      <c r="RXG7" s="11"/>
      <c r="RXI7" s="6"/>
      <c r="RXL7" s="11"/>
      <c r="RXM7" s="11"/>
      <c r="RXN7" s="11"/>
      <c r="RXO7" s="11"/>
      <c r="RXP7" s="11"/>
      <c r="RXQ7" s="11"/>
      <c r="RXR7" s="11"/>
      <c r="RXS7" s="11"/>
      <c r="RXT7" s="11"/>
      <c r="RXU7" s="11"/>
      <c r="RXV7" s="11"/>
      <c r="RXW7" s="11"/>
      <c r="RXX7" s="11"/>
      <c r="RXY7" s="11"/>
      <c r="RXZ7" s="11"/>
      <c r="RYA7" s="11"/>
      <c r="RYB7" s="11"/>
      <c r="RYC7" s="11"/>
      <c r="RYD7" s="11"/>
      <c r="RYE7" s="11"/>
      <c r="RYF7" s="11"/>
      <c r="RYG7" s="11"/>
      <c r="RYH7" s="11"/>
      <c r="RYI7" s="11"/>
      <c r="RYJ7" s="11"/>
      <c r="RYK7" s="11"/>
      <c r="RYL7" s="11"/>
      <c r="RYM7" s="11"/>
      <c r="RYN7" s="11"/>
      <c r="RYO7" s="11"/>
      <c r="RYP7" s="11"/>
      <c r="RYQ7" s="11"/>
      <c r="RYR7" s="11"/>
      <c r="RYS7" s="11"/>
      <c r="RYT7" s="11"/>
      <c r="RYU7" s="11"/>
      <c r="RYW7" s="6"/>
      <c r="RYZ7" s="11"/>
      <c r="RZA7" s="11"/>
      <c r="RZB7" s="11"/>
      <c r="RZC7" s="11"/>
      <c r="RZD7" s="11"/>
      <c r="RZE7" s="11"/>
      <c r="RZF7" s="11"/>
      <c r="RZG7" s="11"/>
      <c r="RZH7" s="11"/>
      <c r="RZI7" s="11"/>
      <c r="RZJ7" s="11"/>
      <c r="RZK7" s="11"/>
      <c r="RZL7" s="11"/>
      <c r="RZM7" s="11"/>
      <c r="RZN7" s="11"/>
      <c r="RZO7" s="11"/>
      <c r="RZP7" s="11"/>
      <c r="RZQ7" s="11"/>
      <c r="RZR7" s="11"/>
      <c r="RZS7" s="11"/>
      <c r="RZT7" s="11"/>
      <c r="RZU7" s="11"/>
      <c r="RZV7" s="11"/>
      <c r="RZW7" s="11"/>
      <c r="RZX7" s="11"/>
      <c r="RZY7" s="11"/>
      <c r="RZZ7" s="11"/>
      <c r="SAA7" s="11"/>
      <c r="SAB7" s="11"/>
      <c r="SAC7" s="11"/>
      <c r="SAD7" s="11"/>
      <c r="SAE7" s="11"/>
      <c r="SAF7" s="11"/>
      <c r="SAG7" s="11"/>
      <c r="SAH7" s="11"/>
      <c r="SAI7" s="11"/>
      <c r="SAK7" s="6"/>
      <c r="SAN7" s="11"/>
      <c r="SAO7" s="11"/>
      <c r="SAP7" s="11"/>
      <c r="SAQ7" s="11"/>
      <c r="SAR7" s="11"/>
      <c r="SAS7" s="11"/>
      <c r="SAT7" s="11"/>
      <c r="SAU7" s="11"/>
      <c r="SAV7" s="11"/>
      <c r="SAW7" s="11"/>
      <c r="SAX7" s="11"/>
      <c r="SAY7" s="11"/>
      <c r="SAZ7" s="11"/>
      <c r="SBA7" s="11"/>
      <c r="SBB7" s="11"/>
      <c r="SBC7" s="11"/>
      <c r="SBD7" s="11"/>
      <c r="SBE7" s="11"/>
      <c r="SBF7" s="11"/>
      <c r="SBG7" s="11"/>
      <c r="SBH7" s="11"/>
      <c r="SBI7" s="11"/>
      <c r="SBJ7" s="11"/>
      <c r="SBK7" s="11"/>
      <c r="SBL7" s="11"/>
      <c r="SBM7" s="11"/>
      <c r="SBN7" s="11"/>
      <c r="SBO7" s="11"/>
      <c r="SBP7" s="11"/>
      <c r="SBQ7" s="11"/>
      <c r="SBR7" s="11"/>
      <c r="SBS7" s="11"/>
      <c r="SBT7" s="11"/>
      <c r="SBU7" s="11"/>
      <c r="SBV7" s="11"/>
      <c r="SBW7" s="11"/>
      <c r="SBY7" s="6"/>
      <c r="SCB7" s="11"/>
      <c r="SCC7" s="11"/>
      <c r="SCD7" s="11"/>
      <c r="SCE7" s="11"/>
      <c r="SCF7" s="11"/>
      <c r="SCG7" s="11"/>
      <c r="SCH7" s="11"/>
      <c r="SCI7" s="11"/>
      <c r="SCJ7" s="11"/>
      <c r="SCK7" s="11"/>
      <c r="SCL7" s="11"/>
      <c r="SCM7" s="11"/>
      <c r="SCN7" s="11"/>
      <c r="SCO7" s="11"/>
      <c r="SCP7" s="11"/>
      <c r="SCQ7" s="11"/>
      <c r="SCR7" s="11"/>
      <c r="SCS7" s="11"/>
      <c r="SCT7" s="11"/>
      <c r="SCU7" s="11"/>
      <c r="SCV7" s="11"/>
      <c r="SCW7" s="11"/>
      <c r="SCX7" s="11"/>
      <c r="SCY7" s="11"/>
      <c r="SCZ7" s="11"/>
      <c r="SDA7" s="11"/>
      <c r="SDB7" s="11"/>
      <c r="SDC7" s="11"/>
      <c r="SDD7" s="11"/>
      <c r="SDE7" s="11"/>
      <c r="SDF7" s="11"/>
      <c r="SDG7" s="11"/>
      <c r="SDH7" s="11"/>
      <c r="SDI7" s="11"/>
      <c r="SDJ7" s="11"/>
      <c r="SDK7" s="11"/>
      <c r="SDM7" s="6"/>
      <c r="SDP7" s="11"/>
      <c r="SDQ7" s="11"/>
      <c r="SDR7" s="11"/>
      <c r="SDS7" s="11"/>
      <c r="SDT7" s="11"/>
      <c r="SDU7" s="11"/>
      <c r="SDV7" s="11"/>
      <c r="SDW7" s="11"/>
      <c r="SDX7" s="11"/>
      <c r="SDY7" s="11"/>
      <c r="SDZ7" s="11"/>
      <c r="SEA7" s="11"/>
      <c r="SEB7" s="11"/>
      <c r="SEC7" s="11"/>
      <c r="SED7" s="11"/>
      <c r="SEE7" s="11"/>
      <c r="SEF7" s="11"/>
      <c r="SEG7" s="11"/>
      <c r="SEH7" s="11"/>
      <c r="SEI7" s="11"/>
      <c r="SEJ7" s="11"/>
      <c r="SEK7" s="11"/>
      <c r="SEL7" s="11"/>
      <c r="SEM7" s="11"/>
      <c r="SEN7" s="11"/>
      <c r="SEO7" s="11"/>
      <c r="SEP7" s="11"/>
      <c r="SEQ7" s="11"/>
      <c r="SER7" s="11"/>
      <c r="SES7" s="11"/>
      <c r="SET7" s="11"/>
      <c r="SEU7" s="11"/>
      <c r="SEV7" s="11"/>
      <c r="SEW7" s="11"/>
      <c r="SEX7" s="11"/>
      <c r="SEY7" s="11"/>
      <c r="SFA7" s="6"/>
      <c r="SFD7" s="11"/>
      <c r="SFE7" s="11"/>
      <c r="SFF7" s="11"/>
      <c r="SFG7" s="11"/>
      <c r="SFH7" s="11"/>
      <c r="SFI7" s="11"/>
      <c r="SFJ7" s="11"/>
      <c r="SFK7" s="11"/>
      <c r="SFL7" s="11"/>
      <c r="SFM7" s="11"/>
      <c r="SFN7" s="11"/>
      <c r="SFO7" s="11"/>
      <c r="SFP7" s="11"/>
      <c r="SFQ7" s="11"/>
      <c r="SFR7" s="11"/>
      <c r="SFS7" s="11"/>
      <c r="SFT7" s="11"/>
      <c r="SFU7" s="11"/>
      <c r="SFV7" s="11"/>
      <c r="SFW7" s="11"/>
      <c r="SFX7" s="11"/>
      <c r="SFY7" s="11"/>
      <c r="SFZ7" s="11"/>
      <c r="SGA7" s="11"/>
      <c r="SGB7" s="11"/>
      <c r="SGC7" s="11"/>
      <c r="SGD7" s="11"/>
      <c r="SGE7" s="11"/>
      <c r="SGF7" s="11"/>
      <c r="SGG7" s="11"/>
      <c r="SGH7" s="11"/>
      <c r="SGI7" s="11"/>
      <c r="SGJ7" s="11"/>
      <c r="SGK7" s="11"/>
      <c r="SGL7" s="11"/>
      <c r="SGM7" s="11"/>
      <c r="SGO7" s="6"/>
      <c r="SGR7" s="11"/>
      <c r="SGS7" s="11"/>
      <c r="SGT7" s="11"/>
      <c r="SGU7" s="11"/>
      <c r="SGV7" s="11"/>
      <c r="SGW7" s="11"/>
      <c r="SGX7" s="11"/>
      <c r="SGY7" s="11"/>
      <c r="SGZ7" s="11"/>
      <c r="SHA7" s="11"/>
      <c r="SHB7" s="11"/>
      <c r="SHC7" s="11"/>
      <c r="SHD7" s="11"/>
      <c r="SHE7" s="11"/>
      <c r="SHF7" s="11"/>
      <c r="SHG7" s="11"/>
      <c r="SHH7" s="11"/>
      <c r="SHI7" s="11"/>
      <c r="SHJ7" s="11"/>
      <c r="SHK7" s="11"/>
      <c r="SHL7" s="11"/>
      <c r="SHM7" s="11"/>
      <c r="SHN7" s="11"/>
      <c r="SHO7" s="11"/>
      <c r="SHP7" s="11"/>
      <c r="SHQ7" s="11"/>
      <c r="SHR7" s="11"/>
      <c r="SHS7" s="11"/>
      <c r="SHT7" s="11"/>
      <c r="SHU7" s="11"/>
      <c r="SHV7" s="11"/>
      <c r="SHW7" s="11"/>
      <c r="SHX7" s="11"/>
      <c r="SHY7" s="11"/>
      <c r="SHZ7" s="11"/>
      <c r="SIA7" s="11"/>
      <c r="SIC7" s="6"/>
      <c r="SIF7" s="11"/>
      <c r="SIG7" s="11"/>
      <c r="SIH7" s="11"/>
      <c r="SII7" s="11"/>
      <c r="SIJ7" s="11"/>
      <c r="SIK7" s="11"/>
      <c r="SIL7" s="11"/>
      <c r="SIM7" s="11"/>
      <c r="SIN7" s="11"/>
      <c r="SIO7" s="11"/>
      <c r="SIP7" s="11"/>
      <c r="SIQ7" s="11"/>
      <c r="SIR7" s="11"/>
      <c r="SIS7" s="11"/>
      <c r="SIT7" s="11"/>
      <c r="SIU7" s="11"/>
      <c r="SIV7" s="11"/>
      <c r="SIW7" s="11"/>
      <c r="SIX7" s="11"/>
      <c r="SIY7" s="11"/>
      <c r="SIZ7" s="11"/>
      <c r="SJA7" s="11"/>
      <c r="SJB7" s="11"/>
      <c r="SJC7" s="11"/>
      <c r="SJD7" s="11"/>
      <c r="SJE7" s="11"/>
      <c r="SJF7" s="11"/>
      <c r="SJG7" s="11"/>
      <c r="SJH7" s="11"/>
      <c r="SJI7" s="11"/>
      <c r="SJJ7" s="11"/>
      <c r="SJK7" s="11"/>
      <c r="SJL7" s="11"/>
      <c r="SJM7" s="11"/>
      <c r="SJN7" s="11"/>
      <c r="SJO7" s="11"/>
      <c r="SJQ7" s="6"/>
      <c r="SJT7" s="11"/>
      <c r="SJU7" s="11"/>
      <c r="SJV7" s="11"/>
      <c r="SJW7" s="11"/>
      <c r="SJX7" s="11"/>
      <c r="SJY7" s="11"/>
      <c r="SJZ7" s="11"/>
      <c r="SKA7" s="11"/>
      <c r="SKB7" s="11"/>
      <c r="SKC7" s="11"/>
      <c r="SKD7" s="11"/>
      <c r="SKE7" s="11"/>
      <c r="SKF7" s="11"/>
      <c r="SKG7" s="11"/>
      <c r="SKH7" s="11"/>
      <c r="SKI7" s="11"/>
      <c r="SKJ7" s="11"/>
      <c r="SKK7" s="11"/>
      <c r="SKL7" s="11"/>
      <c r="SKM7" s="11"/>
      <c r="SKN7" s="11"/>
      <c r="SKO7" s="11"/>
      <c r="SKP7" s="11"/>
      <c r="SKQ7" s="11"/>
      <c r="SKR7" s="11"/>
      <c r="SKS7" s="11"/>
      <c r="SKT7" s="11"/>
      <c r="SKU7" s="11"/>
      <c r="SKV7" s="11"/>
      <c r="SKW7" s="11"/>
      <c r="SKX7" s="11"/>
      <c r="SKY7" s="11"/>
      <c r="SKZ7" s="11"/>
      <c r="SLA7" s="11"/>
      <c r="SLB7" s="11"/>
      <c r="SLC7" s="11"/>
      <c r="SLE7" s="6"/>
      <c r="SLH7" s="11"/>
      <c r="SLI7" s="11"/>
      <c r="SLJ7" s="11"/>
      <c r="SLK7" s="11"/>
      <c r="SLL7" s="11"/>
      <c r="SLM7" s="11"/>
      <c r="SLN7" s="11"/>
      <c r="SLO7" s="11"/>
      <c r="SLP7" s="11"/>
      <c r="SLQ7" s="11"/>
      <c r="SLR7" s="11"/>
      <c r="SLS7" s="11"/>
      <c r="SLT7" s="11"/>
      <c r="SLU7" s="11"/>
      <c r="SLV7" s="11"/>
      <c r="SLW7" s="11"/>
      <c r="SLX7" s="11"/>
      <c r="SLY7" s="11"/>
      <c r="SLZ7" s="11"/>
      <c r="SMA7" s="11"/>
      <c r="SMB7" s="11"/>
      <c r="SMC7" s="11"/>
      <c r="SMD7" s="11"/>
      <c r="SME7" s="11"/>
      <c r="SMF7" s="11"/>
      <c r="SMG7" s="11"/>
      <c r="SMH7" s="11"/>
      <c r="SMI7" s="11"/>
      <c r="SMJ7" s="11"/>
      <c r="SMK7" s="11"/>
      <c r="SML7" s="11"/>
      <c r="SMM7" s="11"/>
      <c r="SMN7" s="11"/>
      <c r="SMO7" s="11"/>
      <c r="SMP7" s="11"/>
      <c r="SMQ7" s="11"/>
      <c r="SMS7" s="6"/>
      <c r="SMV7" s="11"/>
      <c r="SMW7" s="11"/>
      <c r="SMX7" s="11"/>
      <c r="SMY7" s="11"/>
      <c r="SMZ7" s="11"/>
      <c r="SNA7" s="11"/>
      <c r="SNB7" s="11"/>
      <c r="SNC7" s="11"/>
      <c r="SND7" s="11"/>
      <c r="SNE7" s="11"/>
      <c r="SNF7" s="11"/>
      <c r="SNG7" s="11"/>
      <c r="SNH7" s="11"/>
      <c r="SNI7" s="11"/>
      <c r="SNJ7" s="11"/>
      <c r="SNK7" s="11"/>
      <c r="SNL7" s="11"/>
      <c r="SNM7" s="11"/>
      <c r="SNN7" s="11"/>
      <c r="SNO7" s="11"/>
      <c r="SNP7" s="11"/>
      <c r="SNQ7" s="11"/>
      <c r="SNR7" s="11"/>
      <c r="SNS7" s="11"/>
      <c r="SNT7" s="11"/>
      <c r="SNU7" s="11"/>
      <c r="SNV7" s="11"/>
      <c r="SNW7" s="11"/>
      <c r="SNX7" s="11"/>
      <c r="SNY7" s="11"/>
      <c r="SNZ7" s="11"/>
      <c r="SOA7" s="11"/>
      <c r="SOB7" s="11"/>
      <c r="SOC7" s="11"/>
      <c r="SOD7" s="11"/>
      <c r="SOE7" s="11"/>
      <c r="SOG7" s="6"/>
      <c r="SOJ7" s="11"/>
      <c r="SOK7" s="11"/>
      <c r="SOL7" s="11"/>
      <c r="SOM7" s="11"/>
      <c r="SON7" s="11"/>
      <c r="SOO7" s="11"/>
      <c r="SOP7" s="11"/>
      <c r="SOQ7" s="11"/>
      <c r="SOR7" s="11"/>
      <c r="SOS7" s="11"/>
      <c r="SOT7" s="11"/>
      <c r="SOU7" s="11"/>
      <c r="SOV7" s="11"/>
      <c r="SOW7" s="11"/>
      <c r="SOX7" s="11"/>
      <c r="SOY7" s="11"/>
      <c r="SOZ7" s="11"/>
      <c r="SPA7" s="11"/>
      <c r="SPB7" s="11"/>
      <c r="SPC7" s="11"/>
      <c r="SPD7" s="11"/>
      <c r="SPE7" s="11"/>
      <c r="SPF7" s="11"/>
      <c r="SPG7" s="11"/>
      <c r="SPH7" s="11"/>
      <c r="SPI7" s="11"/>
      <c r="SPJ7" s="11"/>
      <c r="SPK7" s="11"/>
      <c r="SPL7" s="11"/>
      <c r="SPM7" s="11"/>
      <c r="SPN7" s="11"/>
      <c r="SPO7" s="11"/>
      <c r="SPP7" s="11"/>
      <c r="SPQ7" s="11"/>
      <c r="SPR7" s="11"/>
      <c r="SPS7" s="11"/>
      <c r="SPU7" s="6"/>
      <c r="SPX7" s="11"/>
      <c r="SPY7" s="11"/>
      <c r="SPZ7" s="11"/>
      <c r="SQA7" s="11"/>
      <c r="SQB7" s="11"/>
      <c r="SQC7" s="11"/>
      <c r="SQD7" s="11"/>
      <c r="SQE7" s="11"/>
      <c r="SQF7" s="11"/>
      <c r="SQG7" s="11"/>
      <c r="SQH7" s="11"/>
      <c r="SQI7" s="11"/>
      <c r="SQJ7" s="11"/>
      <c r="SQK7" s="11"/>
      <c r="SQL7" s="11"/>
      <c r="SQM7" s="11"/>
      <c r="SQN7" s="11"/>
      <c r="SQO7" s="11"/>
      <c r="SQP7" s="11"/>
      <c r="SQQ7" s="11"/>
      <c r="SQR7" s="11"/>
      <c r="SQS7" s="11"/>
      <c r="SQT7" s="11"/>
      <c r="SQU7" s="11"/>
      <c r="SQV7" s="11"/>
      <c r="SQW7" s="11"/>
      <c r="SQX7" s="11"/>
      <c r="SQY7" s="11"/>
      <c r="SQZ7" s="11"/>
      <c r="SRA7" s="11"/>
      <c r="SRB7" s="11"/>
      <c r="SRC7" s="11"/>
      <c r="SRD7" s="11"/>
      <c r="SRE7" s="11"/>
      <c r="SRF7" s="11"/>
      <c r="SRG7" s="11"/>
      <c r="SRI7" s="6"/>
      <c r="SRL7" s="11"/>
      <c r="SRM7" s="11"/>
      <c r="SRN7" s="11"/>
      <c r="SRO7" s="11"/>
      <c r="SRP7" s="11"/>
      <c r="SRQ7" s="11"/>
      <c r="SRR7" s="11"/>
      <c r="SRS7" s="11"/>
      <c r="SRT7" s="11"/>
      <c r="SRU7" s="11"/>
      <c r="SRV7" s="11"/>
      <c r="SRW7" s="11"/>
      <c r="SRX7" s="11"/>
      <c r="SRY7" s="11"/>
      <c r="SRZ7" s="11"/>
      <c r="SSA7" s="11"/>
      <c r="SSB7" s="11"/>
      <c r="SSC7" s="11"/>
      <c r="SSD7" s="11"/>
      <c r="SSE7" s="11"/>
      <c r="SSF7" s="11"/>
      <c r="SSG7" s="11"/>
      <c r="SSH7" s="11"/>
      <c r="SSI7" s="11"/>
      <c r="SSJ7" s="11"/>
      <c r="SSK7" s="11"/>
      <c r="SSL7" s="11"/>
      <c r="SSM7" s="11"/>
      <c r="SSN7" s="11"/>
      <c r="SSO7" s="11"/>
      <c r="SSP7" s="11"/>
      <c r="SSQ7" s="11"/>
      <c r="SSR7" s="11"/>
      <c r="SSS7" s="11"/>
      <c r="SST7" s="11"/>
      <c r="SSU7" s="11"/>
      <c r="SSW7" s="6"/>
      <c r="SSZ7" s="11"/>
      <c r="STA7" s="11"/>
      <c r="STB7" s="11"/>
      <c r="STC7" s="11"/>
      <c r="STD7" s="11"/>
      <c r="STE7" s="11"/>
      <c r="STF7" s="11"/>
      <c r="STG7" s="11"/>
      <c r="STH7" s="11"/>
      <c r="STI7" s="11"/>
      <c r="STJ7" s="11"/>
      <c r="STK7" s="11"/>
      <c r="STL7" s="11"/>
      <c r="STM7" s="11"/>
      <c r="STN7" s="11"/>
      <c r="STO7" s="11"/>
      <c r="STP7" s="11"/>
      <c r="STQ7" s="11"/>
      <c r="STR7" s="11"/>
      <c r="STS7" s="11"/>
      <c r="STT7" s="11"/>
      <c r="STU7" s="11"/>
      <c r="STV7" s="11"/>
      <c r="STW7" s="11"/>
      <c r="STX7" s="11"/>
      <c r="STY7" s="11"/>
      <c r="STZ7" s="11"/>
      <c r="SUA7" s="11"/>
      <c r="SUB7" s="11"/>
      <c r="SUC7" s="11"/>
      <c r="SUD7" s="11"/>
      <c r="SUE7" s="11"/>
      <c r="SUF7" s="11"/>
      <c r="SUG7" s="11"/>
      <c r="SUH7" s="11"/>
      <c r="SUI7" s="11"/>
      <c r="SUK7" s="6"/>
      <c r="SUN7" s="11"/>
      <c r="SUO7" s="11"/>
      <c r="SUP7" s="11"/>
      <c r="SUQ7" s="11"/>
      <c r="SUR7" s="11"/>
      <c r="SUS7" s="11"/>
      <c r="SUT7" s="11"/>
      <c r="SUU7" s="11"/>
      <c r="SUV7" s="11"/>
      <c r="SUW7" s="11"/>
      <c r="SUX7" s="11"/>
      <c r="SUY7" s="11"/>
      <c r="SUZ7" s="11"/>
      <c r="SVA7" s="11"/>
      <c r="SVB7" s="11"/>
      <c r="SVC7" s="11"/>
      <c r="SVD7" s="11"/>
      <c r="SVE7" s="11"/>
      <c r="SVF7" s="11"/>
      <c r="SVG7" s="11"/>
      <c r="SVH7" s="11"/>
      <c r="SVI7" s="11"/>
      <c r="SVJ7" s="11"/>
      <c r="SVK7" s="11"/>
      <c r="SVL7" s="11"/>
      <c r="SVM7" s="11"/>
      <c r="SVN7" s="11"/>
      <c r="SVO7" s="11"/>
      <c r="SVP7" s="11"/>
      <c r="SVQ7" s="11"/>
      <c r="SVR7" s="11"/>
      <c r="SVS7" s="11"/>
      <c r="SVT7" s="11"/>
      <c r="SVU7" s="11"/>
      <c r="SVV7" s="11"/>
      <c r="SVW7" s="11"/>
      <c r="SVY7" s="6"/>
      <c r="SWB7" s="11"/>
      <c r="SWC7" s="11"/>
      <c r="SWD7" s="11"/>
      <c r="SWE7" s="11"/>
      <c r="SWF7" s="11"/>
      <c r="SWG7" s="11"/>
      <c r="SWH7" s="11"/>
      <c r="SWI7" s="11"/>
      <c r="SWJ7" s="11"/>
      <c r="SWK7" s="11"/>
      <c r="SWL7" s="11"/>
      <c r="SWM7" s="11"/>
      <c r="SWN7" s="11"/>
      <c r="SWO7" s="11"/>
      <c r="SWP7" s="11"/>
      <c r="SWQ7" s="11"/>
      <c r="SWR7" s="11"/>
      <c r="SWS7" s="11"/>
      <c r="SWT7" s="11"/>
      <c r="SWU7" s="11"/>
      <c r="SWV7" s="11"/>
      <c r="SWW7" s="11"/>
      <c r="SWX7" s="11"/>
      <c r="SWY7" s="11"/>
      <c r="SWZ7" s="11"/>
      <c r="SXA7" s="11"/>
      <c r="SXB7" s="11"/>
      <c r="SXC7" s="11"/>
      <c r="SXD7" s="11"/>
      <c r="SXE7" s="11"/>
      <c r="SXF7" s="11"/>
      <c r="SXG7" s="11"/>
      <c r="SXH7" s="11"/>
      <c r="SXI7" s="11"/>
      <c r="SXJ7" s="11"/>
      <c r="SXK7" s="11"/>
      <c r="SXM7" s="6"/>
      <c r="SXP7" s="11"/>
      <c r="SXQ7" s="11"/>
      <c r="SXR7" s="11"/>
      <c r="SXS7" s="11"/>
      <c r="SXT7" s="11"/>
      <c r="SXU7" s="11"/>
      <c r="SXV7" s="11"/>
      <c r="SXW7" s="11"/>
      <c r="SXX7" s="11"/>
      <c r="SXY7" s="11"/>
      <c r="SXZ7" s="11"/>
      <c r="SYA7" s="11"/>
      <c r="SYB7" s="11"/>
      <c r="SYC7" s="11"/>
      <c r="SYD7" s="11"/>
      <c r="SYE7" s="11"/>
      <c r="SYF7" s="11"/>
      <c r="SYG7" s="11"/>
      <c r="SYH7" s="11"/>
      <c r="SYI7" s="11"/>
      <c r="SYJ7" s="11"/>
      <c r="SYK7" s="11"/>
      <c r="SYL7" s="11"/>
      <c r="SYM7" s="11"/>
      <c r="SYN7" s="11"/>
      <c r="SYO7" s="11"/>
      <c r="SYP7" s="11"/>
      <c r="SYQ7" s="11"/>
      <c r="SYR7" s="11"/>
      <c r="SYS7" s="11"/>
      <c r="SYT7" s="11"/>
      <c r="SYU7" s="11"/>
      <c r="SYV7" s="11"/>
      <c r="SYW7" s="11"/>
      <c r="SYX7" s="11"/>
      <c r="SYY7" s="11"/>
      <c r="SZA7" s="6"/>
      <c r="SZD7" s="11"/>
      <c r="SZE7" s="11"/>
      <c r="SZF7" s="11"/>
      <c r="SZG7" s="11"/>
      <c r="SZH7" s="11"/>
      <c r="SZI7" s="11"/>
      <c r="SZJ7" s="11"/>
      <c r="SZK7" s="11"/>
      <c r="SZL7" s="11"/>
      <c r="SZM7" s="11"/>
      <c r="SZN7" s="11"/>
      <c r="SZO7" s="11"/>
      <c r="SZP7" s="11"/>
      <c r="SZQ7" s="11"/>
      <c r="SZR7" s="11"/>
      <c r="SZS7" s="11"/>
      <c r="SZT7" s="11"/>
      <c r="SZU7" s="11"/>
      <c r="SZV7" s="11"/>
      <c r="SZW7" s="11"/>
      <c r="SZX7" s="11"/>
      <c r="SZY7" s="11"/>
      <c r="SZZ7" s="11"/>
      <c r="TAA7" s="11"/>
      <c r="TAB7" s="11"/>
      <c r="TAC7" s="11"/>
      <c r="TAD7" s="11"/>
      <c r="TAE7" s="11"/>
      <c r="TAF7" s="11"/>
      <c r="TAG7" s="11"/>
      <c r="TAH7" s="11"/>
      <c r="TAI7" s="11"/>
      <c r="TAJ7" s="11"/>
      <c r="TAK7" s="11"/>
      <c r="TAL7" s="11"/>
      <c r="TAM7" s="11"/>
      <c r="TAO7" s="6"/>
      <c r="TAR7" s="11"/>
      <c r="TAS7" s="11"/>
      <c r="TAT7" s="11"/>
      <c r="TAU7" s="11"/>
      <c r="TAV7" s="11"/>
      <c r="TAW7" s="11"/>
      <c r="TAX7" s="11"/>
      <c r="TAY7" s="11"/>
      <c r="TAZ7" s="11"/>
      <c r="TBA7" s="11"/>
      <c r="TBB7" s="11"/>
      <c r="TBC7" s="11"/>
      <c r="TBD7" s="11"/>
      <c r="TBE7" s="11"/>
      <c r="TBF7" s="11"/>
      <c r="TBG7" s="11"/>
      <c r="TBH7" s="11"/>
      <c r="TBI7" s="11"/>
      <c r="TBJ7" s="11"/>
      <c r="TBK7" s="11"/>
      <c r="TBL7" s="11"/>
      <c r="TBM7" s="11"/>
      <c r="TBN7" s="11"/>
      <c r="TBO7" s="11"/>
      <c r="TBP7" s="11"/>
      <c r="TBQ7" s="11"/>
      <c r="TBR7" s="11"/>
      <c r="TBS7" s="11"/>
      <c r="TBT7" s="11"/>
      <c r="TBU7" s="11"/>
      <c r="TBV7" s="11"/>
      <c r="TBW7" s="11"/>
      <c r="TBX7" s="11"/>
      <c r="TBY7" s="11"/>
      <c r="TBZ7" s="11"/>
      <c r="TCA7" s="11"/>
      <c r="TCC7" s="6"/>
      <c r="TCF7" s="11"/>
      <c r="TCG7" s="11"/>
      <c r="TCH7" s="11"/>
      <c r="TCI7" s="11"/>
      <c r="TCJ7" s="11"/>
      <c r="TCK7" s="11"/>
      <c r="TCL7" s="11"/>
      <c r="TCM7" s="11"/>
      <c r="TCN7" s="11"/>
      <c r="TCO7" s="11"/>
      <c r="TCP7" s="11"/>
      <c r="TCQ7" s="11"/>
      <c r="TCR7" s="11"/>
      <c r="TCS7" s="11"/>
      <c r="TCT7" s="11"/>
      <c r="TCU7" s="11"/>
      <c r="TCV7" s="11"/>
      <c r="TCW7" s="11"/>
      <c r="TCX7" s="11"/>
      <c r="TCY7" s="11"/>
      <c r="TCZ7" s="11"/>
      <c r="TDA7" s="11"/>
      <c r="TDB7" s="11"/>
      <c r="TDC7" s="11"/>
      <c r="TDD7" s="11"/>
      <c r="TDE7" s="11"/>
      <c r="TDF7" s="11"/>
      <c r="TDG7" s="11"/>
      <c r="TDH7" s="11"/>
      <c r="TDI7" s="11"/>
      <c r="TDJ7" s="11"/>
      <c r="TDK7" s="11"/>
      <c r="TDL7" s="11"/>
      <c r="TDM7" s="11"/>
      <c r="TDN7" s="11"/>
      <c r="TDO7" s="11"/>
      <c r="TDQ7" s="6"/>
      <c r="TDT7" s="11"/>
      <c r="TDU7" s="11"/>
      <c r="TDV7" s="11"/>
      <c r="TDW7" s="11"/>
      <c r="TDX7" s="11"/>
      <c r="TDY7" s="11"/>
      <c r="TDZ7" s="11"/>
      <c r="TEA7" s="11"/>
      <c r="TEB7" s="11"/>
      <c r="TEC7" s="11"/>
      <c r="TED7" s="11"/>
      <c r="TEE7" s="11"/>
      <c r="TEF7" s="11"/>
      <c r="TEG7" s="11"/>
      <c r="TEH7" s="11"/>
      <c r="TEI7" s="11"/>
      <c r="TEJ7" s="11"/>
      <c r="TEK7" s="11"/>
      <c r="TEL7" s="11"/>
      <c r="TEM7" s="11"/>
      <c r="TEN7" s="11"/>
      <c r="TEO7" s="11"/>
      <c r="TEP7" s="11"/>
      <c r="TEQ7" s="11"/>
      <c r="TER7" s="11"/>
      <c r="TES7" s="11"/>
      <c r="TET7" s="11"/>
      <c r="TEU7" s="11"/>
      <c r="TEV7" s="11"/>
      <c r="TEW7" s="11"/>
      <c r="TEX7" s="11"/>
      <c r="TEY7" s="11"/>
      <c r="TEZ7" s="11"/>
      <c r="TFA7" s="11"/>
      <c r="TFB7" s="11"/>
      <c r="TFC7" s="11"/>
      <c r="TFE7" s="6"/>
      <c r="TFH7" s="11"/>
      <c r="TFI7" s="11"/>
      <c r="TFJ7" s="11"/>
      <c r="TFK7" s="11"/>
      <c r="TFL7" s="11"/>
      <c r="TFM7" s="11"/>
      <c r="TFN7" s="11"/>
      <c r="TFO7" s="11"/>
      <c r="TFP7" s="11"/>
      <c r="TFQ7" s="11"/>
      <c r="TFR7" s="11"/>
      <c r="TFS7" s="11"/>
      <c r="TFT7" s="11"/>
      <c r="TFU7" s="11"/>
      <c r="TFV7" s="11"/>
      <c r="TFW7" s="11"/>
      <c r="TFX7" s="11"/>
      <c r="TFY7" s="11"/>
      <c r="TFZ7" s="11"/>
      <c r="TGA7" s="11"/>
      <c r="TGB7" s="11"/>
      <c r="TGC7" s="11"/>
      <c r="TGD7" s="11"/>
      <c r="TGE7" s="11"/>
      <c r="TGF7" s="11"/>
      <c r="TGG7" s="11"/>
      <c r="TGH7" s="11"/>
      <c r="TGI7" s="11"/>
      <c r="TGJ7" s="11"/>
      <c r="TGK7" s="11"/>
      <c r="TGL7" s="11"/>
      <c r="TGM7" s="11"/>
      <c r="TGN7" s="11"/>
      <c r="TGO7" s="11"/>
      <c r="TGP7" s="11"/>
      <c r="TGQ7" s="11"/>
      <c r="TGS7" s="6"/>
      <c r="TGV7" s="11"/>
      <c r="TGW7" s="11"/>
      <c r="TGX7" s="11"/>
      <c r="TGY7" s="11"/>
      <c r="TGZ7" s="11"/>
      <c r="THA7" s="11"/>
      <c r="THB7" s="11"/>
      <c r="THC7" s="11"/>
      <c r="THD7" s="11"/>
      <c r="THE7" s="11"/>
      <c r="THF7" s="11"/>
      <c r="THG7" s="11"/>
      <c r="THH7" s="11"/>
      <c r="THI7" s="11"/>
      <c r="THJ7" s="11"/>
      <c r="THK7" s="11"/>
      <c r="THL7" s="11"/>
      <c r="THM7" s="11"/>
      <c r="THN7" s="11"/>
      <c r="THO7" s="11"/>
      <c r="THP7" s="11"/>
      <c r="THQ7" s="11"/>
      <c r="THR7" s="11"/>
      <c r="THS7" s="11"/>
      <c r="THT7" s="11"/>
      <c r="THU7" s="11"/>
      <c r="THV7" s="11"/>
      <c r="THW7" s="11"/>
      <c r="THX7" s="11"/>
      <c r="THY7" s="11"/>
      <c r="THZ7" s="11"/>
      <c r="TIA7" s="11"/>
      <c r="TIB7" s="11"/>
      <c r="TIC7" s="11"/>
      <c r="TID7" s="11"/>
      <c r="TIE7" s="11"/>
      <c r="TIG7" s="6"/>
      <c r="TIJ7" s="11"/>
      <c r="TIK7" s="11"/>
      <c r="TIL7" s="11"/>
      <c r="TIM7" s="11"/>
      <c r="TIN7" s="11"/>
      <c r="TIO7" s="11"/>
      <c r="TIP7" s="11"/>
      <c r="TIQ7" s="11"/>
      <c r="TIR7" s="11"/>
      <c r="TIS7" s="11"/>
      <c r="TIT7" s="11"/>
      <c r="TIU7" s="11"/>
      <c r="TIV7" s="11"/>
      <c r="TIW7" s="11"/>
      <c r="TIX7" s="11"/>
      <c r="TIY7" s="11"/>
      <c r="TIZ7" s="11"/>
      <c r="TJA7" s="11"/>
      <c r="TJB7" s="11"/>
      <c r="TJC7" s="11"/>
      <c r="TJD7" s="11"/>
      <c r="TJE7" s="11"/>
      <c r="TJF7" s="11"/>
      <c r="TJG7" s="11"/>
      <c r="TJH7" s="11"/>
      <c r="TJI7" s="11"/>
      <c r="TJJ7" s="11"/>
      <c r="TJK7" s="11"/>
      <c r="TJL7" s="11"/>
      <c r="TJM7" s="11"/>
      <c r="TJN7" s="11"/>
      <c r="TJO7" s="11"/>
      <c r="TJP7" s="11"/>
      <c r="TJQ7" s="11"/>
      <c r="TJR7" s="11"/>
      <c r="TJS7" s="11"/>
      <c r="TJU7" s="6"/>
      <c r="TJX7" s="11"/>
      <c r="TJY7" s="11"/>
      <c r="TJZ7" s="11"/>
      <c r="TKA7" s="11"/>
      <c r="TKB7" s="11"/>
      <c r="TKC7" s="11"/>
      <c r="TKD7" s="11"/>
      <c r="TKE7" s="11"/>
      <c r="TKF7" s="11"/>
      <c r="TKG7" s="11"/>
      <c r="TKH7" s="11"/>
      <c r="TKI7" s="11"/>
      <c r="TKJ7" s="11"/>
      <c r="TKK7" s="11"/>
      <c r="TKL7" s="11"/>
      <c r="TKM7" s="11"/>
      <c r="TKN7" s="11"/>
      <c r="TKO7" s="11"/>
      <c r="TKP7" s="11"/>
      <c r="TKQ7" s="11"/>
      <c r="TKR7" s="11"/>
      <c r="TKS7" s="11"/>
      <c r="TKT7" s="11"/>
      <c r="TKU7" s="11"/>
      <c r="TKV7" s="11"/>
      <c r="TKW7" s="11"/>
      <c r="TKX7" s="11"/>
      <c r="TKY7" s="11"/>
      <c r="TKZ7" s="11"/>
      <c r="TLA7" s="11"/>
      <c r="TLB7" s="11"/>
      <c r="TLC7" s="11"/>
      <c r="TLD7" s="11"/>
      <c r="TLE7" s="11"/>
      <c r="TLF7" s="11"/>
      <c r="TLG7" s="11"/>
      <c r="TLI7" s="6"/>
      <c r="TLL7" s="11"/>
      <c r="TLM7" s="11"/>
      <c r="TLN7" s="11"/>
      <c r="TLO7" s="11"/>
      <c r="TLP7" s="11"/>
      <c r="TLQ7" s="11"/>
      <c r="TLR7" s="11"/>
      <c r="TLS7" s="11"/>
      <c r="TLT7" s="11"/>
      <c r="TLU7" s="11"/>
      <c r="TLV7" s="11"/>
      <c r="TLW7" s="11"/>
      <c r="TLX7" s="11"/>
      <c r="TLY7" s="11"/>
      <c r="TLZ7" s="11"/>
      <c r="TMA7" s="11"/>
      <c r="TMB7" s="11"/>
      <c r="TMC7" s="11"/>
      <c r="TMD7" s="11"/>
      <c r="TME7" s="11"/>
      <c r="TMF7" s="11"/>
      <c r="TMG7" s="11"/>
      <c r="TMH7" s="11"/>
      <c r="TMI7" s="11"/>
      <c r="TMJ7" s="11"/>
      <c r="TMK7" s="11"/>
      <c r="TML7" s="11"/>
      <c r="TMM7" s="11"/>
      <c r="TMN7" s="11"/>
      <c r="TMO7" s="11"/>
      <c r="TMP7" s="11"/>
      <c r="TMQ7" s="11"/>
      <c r="TMR7" s="11"/>
      <c r="TMS7" s="11"/>
      <c r="TMT7" s="11"/>
      <c r="TMU7" s="11"/>
      <c r="TMW7" s="6"/>
      <c r="TMZ7" s="11"/>
      <c r="TNA7" s="11"/>
      <c r="TNB7" s="11"/>
      <c r="TNC7" s="11"/>
      <c r="TND7" s="11"/>
      <c r="TNE7" s="11"/>
      <c r="TNF7" s="11"/>
      <c r="TNG7" s="11"/>
      <c r="TNH7" s="11"/>
      <c r="TNI7" s="11"/>
      <c r="TNJ7" s="11"/>
      <c r="TNK7" s="11"/>
      <c r="TNL7" s="11"/>
      <c r="TNM7" s="11"/>
      <c r="TNN7" s="11"/>
      <c r="TNO7" s="11"/>
      <c r="TNP7" s="11"/>
      <c r="TNQ7" s="11"/>
      <c r="TNR7" s="11"/>
      <c r="TNS7" s="11"/>
      <c r="TNT7" s="11"/>
      <c r="TNU7" s="11"/>
      <c r="TNV7" s="11"/>
      <c r="TNW7" s="11"/>
      <c r="TNX7" s="11"/>
      <c r="TNY7" s="11"/>
      <c r="TNZ7" s="11"/>
      <c r="TOA7" s="11"/>
      <c r="TOB7" s="11"/>
      <c r="TOC7" s="11"/>
      <c r="TOD7" s="11"/>
      <c r="TOE7" s="11"/>
      <c r="TOF7" s="11"/>
      <c r="TOG7" s="11"/>
      <c r="TOH7" s="11"/>
      <c r="TOI7" s="11"/>
      <c r="TOK7" s="6"/>
      <c r="TON7" s="11"/>
      <c r="TOO7" s="11"/>
      <c r="TOP7" s="11"/>
      <c r="TOQ7" s="11"/>
      <c r="TOR7" s="11"/>
      <c r="TOS7" s="11"/>
      <c r="TOT7" s="11"/>
      <c r="TOU7" s="11"/>
      <c r="TOV7" s="11"/>
      <c r="TOW7" s="11"/>
      <c r="TOX7" s="11"/>
      <c r="TOY7" s="11"/>
      <c r="TOZ7" s="11"/>
      <c r="TPA7" s="11"/>
      <c r="TPB7" s="11"/>
      <c r="TPC7" s="11"/>
      <c r="TPD7" s="11"/>
      <c r="TPE7" s="11"/>
      <c r="TPF7" s="11"/>
      <c r="TPG7" s="11"/>
      <c r="TPH7" s="11"/>
      <c r="TPI7" s="11"/>
      <c r="TPJ7" s="11"/>
      <c r="TPK7" s="11"/>
      <c r="TPL7" s="11"/>
      <c r="TPM7" s="11"/>
      <c r="TPN7" s="11"/>
      <c r="TPO7" s="11"/>
      <c r="TPP7" s="11"/>
      <c r="TPQ7" s="11"/>
      <c r="TPR7" s="11"/>
      <c r="TPS7" s="11"/>
      <c r="TPT7" s="11"/>
      <c r="TPU7" s="11"/>
      <c r="TPV7" s="11"/>
      <c r="TPW7" s="11"/>
      <c r="TPY7" s="6"/>
      <c r="TQB7" s="11"/>
      <c r="TQC7" s="11"/>
      <c r="TQD7" s="11"/>
      <c r="TQE7" s="11"/>
      <c r="TQF7" s="11"/>
      <c r="TQG7" s="11"/>
      <c r="TQH7" s="11"/>
      <c r="TQI7" s="11"/>
      <c r="TQJ7" s="11"/>
      <c r="TQK7" s="11"/>
      <c r="TQL7" s="11"/>
      <c r="TQM7" s="11"/>
      <c r="TQN7" s="11"/>
      <c r="TQO7" s="11"/>
      <c r="TQP7" s="11"/>
      <c r="TQQ7" s="11"/>
      <c r="TQR7" s="11"/>
      <c r="TQS7" s="11"/>
      <c r="TQT7" s="11"/>
      <c r="TQU7" s="11"/>
      <c r="TQV7" s="11"/>
      <c r="TQW7" s="11"/>
      <c r="TQX7" s="11"/>
      <c r="TQY7" s="11"/>
      <c r="TQZ7" s="11"/>
      <c r="TRA7" s="11"/>
      <c r="TRB7" s="11"/>
      <c r="TRC7" s="11"/>
      <c r="TRD7" s="11"/>
      <c r="TRE7" s="11"/>
      <c r="TRF7" s="11"/>
      <c r="TRG7" s="11"/>
      <c r="TRH7" s="11"/>
      <c r="TRI7" s="11"/>
      <c r="TRJ7" s="11"/>
      <c r="TRK7" s="11"/>
      <c r="TRM7" s="6"/>
      <c r="TRP7" s="11"/>
      <c r="TRQ7" s="11"/>
      <c r="TRR7" s="11"/>
      <c r="TRS7" s="11"/>
      <c r="TRT7" s="11"/>
      <c r="TRU7" s="11"/>
      <c r="TRV7" s="11"/>
      <c r="TRW7" s="11"/>
      <c r="TRX7" s="11"/>
      <c r="TRY7" s="11"/>
      <c r="TRZ7" s="11"/>
      <c r="TSA7" s="11"/>
      <c r="TSB7" s="11"/>
      <c r="TSC7" s="11"/>
      <c r="TSD7" s="11"/>
      <c r="TSE7" s="11"/>
      <c r="TSF7" s="11"/>
      <c r="TSG7" s="11"/>
      <c r="TSH7" s="11"/>
      <c r="TSI7" s="11"/>
      <c r="TSJ7" s="11"/>
      <c r="TSK7" s="11"/>
      <c r="TSL7" s="11"/>
      <c r="TSM7" s="11"/>
      <c r="TSN7" s="11"/>
      <c r="TSO7" s="11"/>
      <c r="TSP7" s="11"/>
      <c r="TSQ7" s="11"/>
      <c r="TSR7" s="11"/>
      <c r="TSS7" s="11"/>
      <c r="TST7" s="11"/>
      <c r="TSU7" s="11"/>
      <c r="TSV7" s="11"/>
      <c r="TSW7" s="11"/>
      <c r="TSX7" s="11"/>
      <c r="TSY7" s="11"/>
      <c r="TTA7" s="6"/>
      <c r="TTD7" s="11"/>
      <c r="TTE7" s="11"/>
      <c r="TTF7" s="11"/>
      <c r="TTG7" s="11"/>
      <c r="TTH7" s="11"/>
      <c r="TTI7" s="11"/>
      <c r="TTJ7" s="11"/>
      <c r="TTK7" s="11"/>
      <c r="TTL7" s="11"/>
      <c r="TTM7" s="11"/>
      <c r="TTN7" s="11"/>
      <c r="TTO7" s="11"/>
      <c r="TTP7" s="11"/>
      <c r="TTQ7" s="11"/>
      <c r="TTR7" s="11"/>
      <c r="TTS7" s="11"/>
      <c r="TTT7" s="11"/>
      <c r="TTU7" s="11"/>
      <c r="TTV7" s="11"/>
      <c r="TTW7" s="11"/>
      <c r="TTX7" s="11"/>
      <c r="TTY7" s="11"/>
      <c r="TTZ7" s="11"/>
      <c r="TUA7" s="11"/>
      <c r="TUB7" s="11"/>
      <c r="TUC7" s="11"/>
      <c r="TUD7" s="11"/>
      <c r="TUE7" s="11"/>
      <c r="TUF7" s="11"/>
      <c r="TUG7" s="11"/>
      <c r="TUH7" s="11"/>
      <c r="TUI7" s="11"/>
      <c r="TUJ7" s="11"/>
      <c r="TUK7" s="11"/>
      <c r="TUL7" s="11"/>
      <c r="TUM7" s="11"/>
      <c r="TUO7" s="6"/>
      <c r="TUR7" s="11"/>
      <c r="TUS7" s="11"/>
      <c r="TUT7" s="11"/>
      <c r="TUU7" s="11"/>
      <c r="TUV7" s="11"/>
      <c r="TUW7" s="11"/>
      <c r="TUX7" s="11"/>
      <c r="TUY7" s="11"/>
      <c r="TUZ7" s="11"/>
      <c r="TVA7" s="11"/>
      <c r="TVB7" s="11"/>
      <c r="TVC7" s="11"/>
      <c r="TVD7" s="11"/>
      <c r="TVE7" s="11"/>
      <c r="TVF7" s="11"/>
      <c r="TVG7" s="11"/>
      <c r="TVH7" s="11"/>
      <c r="TVI7" s="11"/>
      <c r="TVJ7" s="11"/>
      <c r="TVK7" s="11"/>
      <c r="TVL7" s="11"/>
      <c r="TVM7" s="11"/>
      <c r="TVN7" s="11"/>
      <c r="TVO7" s="11"/>
      <c r="TVP7" s="11"/>
      <c r="TVQ7" s="11"/>
      <c r="TVR7" s="11"/>
      <c r="TVS7" s="11"/>
      <c r="TVT7" s="11"/>
      <c r="TVU7" s="11"/>
      <c r="TVV7" s="11"/>
      <c r="TVW7" s="11"/>
      <c r="TVX7" s="11"/>
      <c r="TVY7" s="11"/>
      <c r="TVZ7" s="11"/>
      <c r="TWA7" s="11"/>
      <c r="TWC7" s="6"/>
      <c r="TWF7" s="11"/>
      <c r="TWG7" s="11"/>
      <c r="TWH7" s="11"/>
      <c r="TWI7" s="11"/>
      <c r="TWJ7" s="11"/>
      <c r="TWK7" s="11"/>
      <c r="TWL7" s="11"/>
      <c r="TWM7" s="11"/>
      <c r="TWN7" s="11"/>
      <c r="TWO7" s="11"/>
      <c r="TWP7" s="11"/>
      <c r="TWQ7" s="11"/>
      <c r="TWR7" s="11"/>
      <c r="TWS7" s="11"/>
      <c r="TWT7" s="11"/>
      <c r="TWU7" s="11"/>
      <c r="TWV7" s="11"/>
      <c r="TWW7" s="11"/>
      <c r="TWX7" s="11"/>
      <c r="TWY7" s="11"/>
      <c r="TWZ7" s="11"/>
      <c r="TXA7" s="11"/>
      <c r="TXB7" s="11"/>
      <c r="TXC7" s="11"/>
      <c r="TXD7" s="11"/>
      <c r="TXE7" s="11"/>
      <c r="TXF7" s="11"/>
      <c r="TXG7" s="11"/>
      <c r="TXH7" s="11"/>
      <c r="TXI7" s="11"/>
      <c r="TXJ7" s="11"/>
      <c r="TXK7" s="11"/>
      <c r="TXL7" s="11"/>
      <c r="TXM7" s="11"/>
      <c r="TXN7" s="11"/>
      <c r="TXO7" s="11"/>
      <c r="TXQ7" s="6"/>
      <c r="TXT7" s="11"/>
      <c r="TXU7" s="11"/>
      <c r="TXV7" s="11"/>
      <c r="TXW7" s="11"/>
      <c r="TXX7" s="11"/>
      <c r="TXY7" s="11"/>
      <c r="TXZ7" s="11"/>
      <c r="TYA7" s="11"/>
      <c r="TYB7" s="11"/>
      <c r="TYC7" s="11"/>
      <c r="TYD7" s="11"/>
      <c r="TYE7" s="11"/>
      <c r="TYF7" s="11"/>
      <c r="TYG7" s="11"/>
      <c r="TYH7" s="11"/>
      <c r="TYI7" s="11"/>
      <c r="TYJ7" s="11"/>
      <c r="TYK7" s="11"/>
      <c r="TYL7" s="11"/>
      <c r="TYM7" s="11"/>
      <c r="TYN7" s="11"/>
      <c r="TYO7" s="11"/>
      <c r="TYP7" s="11"/>
      <c r="TYQ7" s="11"/>
      <c r="TYR7" s="11"/>
      <c r="TYS7" s="11"/>
      <c r="TYT7" s="11"/>
      <c r="TYU7" s="11"/>
      <c r="TYV7" s="11"/>
      <c r="TYW7" s="11"/>
      <c r="TYX7" s="11"/>
      <c r="TYY7" s="11"/>
      <c r="TYZ7" s="11"/>
      <c r="TZA7" s="11"/>
      <c r="TZB7" s="11"/>
      <c r="TZC7" s="11"/>
      <c r="TZE7" s="6"/>
      <c r="TZH7" s="11"/>
      <c r="TZI7" s="11"/>
      <c r="TZJ7" s="11"/>
      <c r="TZK7" s="11"/>
      <c r="TZL7" s="11"/>
      <c r="TZM7" s="11"/>
      <c r="TZN7" s="11"/>
      <c r="TZO7" s="11"/>
      <c r="TZP7" s="11"/>
      <c r="TZQ7" s="11"/>
      <c r="TZR7" s="11"/>
      <c r="TZS7" s="11"/>
      <c r="TZT7" s="11"/>
      <c r="TZU7" s="11"/>
      <c r="TZV7" s="11"/>
      <c r="TZW7" s="11"/>
      <c r="TZX7" s="11"/>
      <c r="TZY7" s="11"/>
      <c r="TZZ7" s="11"/>
      <c r="UAA7" s="11"/>
      <c r="UAB7" s="11"/>
      <c r="UAC7" s="11"/>
      <c r="UAD7" s="11"/>
      <c r="UAE7" s="11"/>
      <c r="UAF7" s="11"/>
      <c r="UAG7" s="11"/>
      <c r="UAH7" s="11"/>
      <c r="UAI7" s="11"/>
      <c r="UAJ7" s="11"/>
      <c r="UAK7" s="11"/>
      <c r="UAL7" s="11"/>
      <c r="UAM7" s="11"/>
      <c r="UAN7" s="11"/>
      <c r="UAO7" s="11"/>
      <c r="UAP7" s="11"/>
      <c r="UAQ7" s="11"/>
      <c r="UAS7" s="6"/>
      <c r="UAV7" s="11"/>
      <c r="UAW7" s="11"/>
      <c r="UAX7" s="11"/>
      <c r="UAY7" s="11"/>
      <c r="UAZ7" s="11"/>
      <c r="UBA7" s="11"/>
      <c r="UBB7" s="11"/>
      <c r="UBC7" s="11"/>
      <c r="UBD7" s="11"/>
      <c r="UBE7" s="11"/>
      <c r="UBF7" s="11"/>
      <c r="UBG7" s="11"/>
      <c r="UBH7" s="11"/>
      <c r="UBI7" s="11"/>
      <c r="UBJ7" s="11"/>
      <c r="UBK7" s="11"/>
      <c r="UBL7" s="11"/>
      <c r="UBM7" s="11"/>
      <c r="UBN7" s="11"/>
      <c r="UBO7" s="11"/>
      <c r="UBP7" s="11"/>
      <c r="UBQ7" s="11"/>
      <c r="UBR7" s="11"/>
      <c r="UBS7" s="11"/>
      <c r="UBT7" s="11"/>
      <c r="UBU7" s="11"/>
      <c r="UBV7" s="11"/>
      <c r="UBW7" s="11"/>
      <c r="UBX7" s="11"/>
      <c r="UBY7" s="11"/>
      <c r="UBZ7" s="11"/>
      <c r="UCA7" s="11"/>
      <c r="UCB7" s="11"/>
      <c r="UCC7" s="11"/>
      <c r="UCD7" s="11"/>
      <c r="UCE7" s="11"/>
      <c r="UCG7" s="6"/>
      <c r="UCJ7" s="11"/>
      <c r="UCK7" s="11"/>
      <c r="UCL7" s="11"/>
      <c r="UCM7" s="11"/>
      <c r="UCN7" s="11"/>
      <c r="UCO7" s="11"/>
      <c r="UCP7" s="11"/>
      <c r="UCQ7" s="11"/>
      <c r="UCR7" s="11"/>
      <c r="UCS7" s="11"/>
      <c r="UCT7" s="11"/>
      <c r="UCU7" s="11"/>
      <c r="UCV7" s="11"/>
      <c r="UCW7" s="11"/>
      <c r="UCX7" s="11"/>
      <c r="UCY7" s="11"/>
      <c r="UCZ7" s="11"/>
      <c r="UDA7" s="11"/>
      <c r="UDB7" s="11"/>
      <c r="UDC7" s="11"/>
      <c r="UDD7" s="11"/>
      <c r="UDE7" s="11"/>
      <c r="UDF7" s="11"/>
      <c r="UDG7" s="11"/>
      <c r="UDH7" s="11"/>
      <c r="UDI7" s="11"/>
      <c r="UDJ7" s="11"/>
      <c r="UDK7" s="11"/>
      <c r="UDL7" s="11"/>
      <c r="UDM7" s="11"/>
      <c r="UDN7" s="11"/>
      <c r="UDO7" s="11"/>
      <c r="UDP7" s="11"/>
      <c r="UDQ7" s="11"/>
      <c r="UDR7" s="11"/>
      <c r="UDS7" s="11"/>
      <c r="UDU7" s="6"/>
      <c r="UDX7" s="11"/>
      <c r="UDY7" s="11"/>
      <c r="UDZ7" s="11"/>
      <c r="UEA7" s="11"/>
      <c r="UEB7" s="11"/>
      <c r="UEC7" s="11"/>
      <c r="UED7" s="11"/>
      <c r="UEE7" s="11"/>
      <c r="UEF7" s="11"/>
      <c r="UEG7" s="11"/>
      <c r="UEH7" s="11"/>
      <c r="UEI7" s="11"/>
      <c r="UEJ7" s="11"/>
      <c r="UEK7" s="11"/>
      <c r="UEL7" s="11"/>
      <c r="UEM7" s="11"/>
      <c r="UEN7" s="11"/>
      <c r="UEO7" s="11"/>
      <c r="UEP7" s="11"/>
      <c r="UEQ7" s="11"/>
      <c r="UER7" s="11"/>
      <c r="UES7" s="11"/>
      <c r="UET7" s="11"/>
      <c r="UEU7" s="11"/>
      <c r="UEV7" s="11"/>
      <c r="UEW7" s="11"/>
      <c r="UEX7" s="11"/>
      <c r="UEY7" s="11"/>
      <c r="UEZ7" s="11"/>
      <c r="UFA7" s="11"/>
      <c r="UFB7" s="11"/>
      <c r="UFC7" s="11"/>
      <c r="UFD7" s="11"/>
      <c r="UFE7" s="11"/>
      <c r="UFF7" s="11"/>
      <c r="UFG7" s="11"/>
      <c r="UFI7" s="6"/>
      <c r="UFL7" s="11"/>
      <c r="UFM7" s="11"/>
      <c r="UFN7" s="11"/>
      <c r="UFO7" s="11"/>
      <c r="UFP7" s="11"/>
      <c r="UFQ7" s="11"/>
      <c r="UFR7" s="11"/>
      <c r="UFS7" s="11"/>
      <c r="UFT7" s="11"/>
      <c r="UFU7" s="11"/>
      <c r="UFV7" s="11"/>
      <c r="UFW7" s="11"/>
      <c r="UFX7" s="11"/>
      <c r="UFY7" s="11"/>
      <c r="UFZ7" s="11"/>
      <c r="UGA7" s="11"/>
      <c r="UGB7" s="11"/>
      <c r="UGC7" s="11"/>
      <c r="UGD7" s="11"/>
      <c r="UGE7" s="11"/>
      <c r="UGF7" s="11"/>
      <c r="UGG7" s="11"/>
      <c r="UGH7" s="11"/>
      <c r="UGI7" s="11"/>
      <c r="UGJ7" s="11"/>
      <c r="UGK7" s="11"/>
      <c r="UGL7" s="11"/>
      <c r="UGM7" s="11"/>
      <c r="UGN7" s="11"/>
      <c r="UGO7" s="11"/>
      <c r="UGP7" s="11"/>
      <c r="UGQ7" s="11"/>
      <c r="UGR7" s="11"/>
      <c r="UGS7" s="11"/>
      <c r="UGT7" s="11"/>
      <c r="UGU7" s="11"/>
      <c r="UGW7" s="6"/>
      <c r="UGZ7" s="11"/>
      <c r="UHA7" s="11"/>
      <c r="UHB7" s="11"/>
      <c r="UHC7" s="11"/>
      <c r="UHD7" s="11"/>
      <c r="UHE7" s="11"/>
      <c r="UHF7" s="11"/>
      <c r="UHG7" s="11"/>
      <c r="UHH7" s="11"/>
      <c r="UHI7" s="11"/>
      <c r="UHJ7" s="11"/>
      <c r="UHK7" s="11"/>
      <c r="UHL7" s="11"/>
      <c r="UHM7" s="11"/>
      <c r="UHN7" s="11"/>
      <c r="UHO7" s="11"/>
      <c r="UHP7" s="11"/>
      <c r="UHQ7" s="11"/>
      <c r="UHR7" s="11"/>
      <c r="UHS7" s="11"/>
      <c r="UHT7" s="11"/>
      <c r="UHU7" s="11"/>
      <c r="UHV7" s="11"/>
      <c r="UHW7" s="11"/>
      <c r="UHX7" s="11"/>
      <c r="UHY7" s="11"/>
      <c r="UHZ7" s="11"/>
      <c r="UIA7" s="11"/>
      <c r="UIB7" s="11"/>
      <c r="UIC7" s="11"/>
      <c r="UID7" s="11"/>
      <c r="UIE7" s="11"/>
      <c r="UIF7" s="11"/>
      <c r="UIG7" s="11"/>
      <c r="UIH7" s="11"/>
      <c r="UII7" s="11"/>
      <c r="UIK7" s="6"/>
      <c r="UIN7" s="11"/>
      <c r="UIO7" s="11"/>
      <c r="UIP7" s="11"/>
      <c r="UIQ7" s="11"/>
      <c r="UIR7" s="11"/>
      <c r="UIS7" s="11"/>
      <c r="UIT7" s="11"/>
      <c r="UIU7" s="11"/>
      <c r="UIV7" s="11"/>
      <c r="UIW7" s="11"/>
      <c r="UIX7" s="11"/>
      <c r="UIY7" s="11"/>
      <c r="UIZ7" s="11"/>
      <c r="UJA7" s="11"/>
      <c r="UJB7" s="11"/>
      <c r="UJC7" s="11"/>
      <c r="UJD7" s="11"/>
      <c r="UJE7" s="11"/>
      <c r="UJF7" s="11"/>
      <c r="UJG7" s="11"/>
      <c r="UJH7" s="11"/>
      <c r="UJI7" s="11"/>
      <c r="UJJ7" s="11"/>
      <c r="UJK7" s="11"/>
      <c r="UJL7" s="11"/>
      <c r="UJM7" s="11"/>
      <c r="UJN7" s="11"/>
      <c r="UJO7" s="11"/>
      <c r="UJP7" s="11"/>
      <c r="UJQ7" s="11"/>
      <c r="UJR7" s="11"/>
      <c r="UJS7" s="11"/>
      <c r="UJT7" s="11"/>
      <c r="UJU7" s="11"/>
      <c r="UJV7" s="11"/>
      <c r="UJW7" s="11"/>
      <c r="UJY7" s="6"/>
      <c r="UKB7" s="11"/>
      <c r="UKC7" s="11"/>
      <c r="UKD7" s="11"/>
      <c r="UKE7" s="11"/>
      <c r="UKF7" s="11"/>
      <c r="UKG7" s="11"/>
      <c r="UKH7" s="11"/>
      <c r="UKI7" s="11"/>
      <c r="UKJ7" s="11"/>
      <c r="UKK7" s="11"/>
      <c r="UKL7" s="11"/>
      <c r="UKM7" s="11"/>
      <c r="UKN7" s="11"/>
      <c r="UKO7" s="11"/>
      <c r="UKP7" s="11"/>
      <c r="UKQ7" s="11"/>
      <c r="UKR7" s="11"/>
      <c r="UKS7" s="11"/>
      <c r="UKT7" s="11"/>
      <c r="UKU7" s="11"/>
      <c r="UKV7" s="11"/>
      <c r="UKW7" s="11"/>
      <c r="UKX7" s="11"/>
      <c r="UKY7" s="11"/>
      <c r="UKZ7" s="11"/>
      <c r="ULA7" s="11"/>
      <c r="ULB7" s="11"/>
      <c r="ULC7" s="11"/>
      <c r="ULD7" s="11"/>
      <c r="ULE7" s="11"/>
      <c r="ULF7" s="11"/>
      <c r="ULG7" s="11"/>
      <c r="ULH7" s="11"/>
      <c r="ULI7" s="11"/>
      <c r="ULJ7" s="11"/>
      <c r="ULK7" s="11"/>
      <c r="ULM7" s="6"/>
      <c r="ULP7" s="11"/>
      <c r="ULQ7" s="11"/>
      <c r="ULR7" s="11"/>
      <c r="ULS7" s="11"/>
      <c r="ULT7" s="11"/>
      <c r="ULU7" s="11"/>
      <c r="ULV7" s="11"/>
      <c r="ULW7" s="11"/>
      <c r="ULX7" s="11"/>
      <c r="ULY7" s="11"/>
      <c r="ULZ7" s="11"/>
      <c r="UMA7" s="11"/>
      <c r="UMB7" s="11"/>
      <c r="UMC7" s="11"/>
      <c r="UMD7" s="11"/>
      <c r="UME7" s="11"/>
      <c r="UMF7" s="11"/>
      <c r="UMG7" s="11"/>
      <c r="UMH7" s="11"/>
      <c r="UMI7" s="11"/>
      <c r="UMJ7" s="11"/>
      <c r="UMK7" s="11"/>
      <c r="UML7" s="11"/>
      <c r="UMM7" s="11"/>
      <c r="UMN7" s="11"/>
      <c r="UMO7" s="11"/>
      <c r="UMP7" s="11"/>
      <c r="UMQ7" s="11"/>
      <c r="UMR7" s="11"/>
      <c r="UMS7" s="11"/>
      <c r="UMT7" s="11"/>
      <c r="UMU7" s="11"/>
      <c r="UMV7" s="11"/>
      <c r="UMW7" s="11"/>
      <c r="UMX7" s="11"/>
      <c r="UMY7" s="11"/>
      <c r="UNA7" s="6"/>
      <c r="UND7" s="11"/>
      <c r="UNE7" s="11"/>
      <c r="UNF7" s="11"/>
      <c r="UNG7" s="11"/>
      <c r="UNH7" s="11"/>
      <c r="UNI7" s="11"/>
      <c r="UNJ7" s="11"/>
      <c r="UNK7" s="11"/>
      <c r="UNL7" s="11"/>
      <c r="UNM7" s="11"/>
      <c r="UNN7" s="11"/>
      <c r="UNO7" s="11"/>
      <c r="UNP7" s="11"/>
      <c r="UNQ7" s="11"/>
      <c r="UNR7" s="11"/>
      <c r="UNS7" s="11"/>
      <c r="UNT7" s="11"/>
      <c r="UNU7" s="11"/>
      <c r="UNV7" s="11"/>
      <c r="UNW7" s="11"/>
      <c r="UNX7" s="11"/>
      <c r="UNY7" s="11"/>
      <c r="UNZ7" s="11"/>
      <c r="UOA7" s="11"/>
      <c r="UOB7" s="11"/>
      <c r="UOC7" s="11"/>
      <c r="UOD7" s="11"/>
      <c r="UOE7" s="11"/>
      <c r="UOF7" s="11"/>
      <c r="UOG7" s="11"/>
      <c r="UOH7" s="11"/>
      <c r="UOI7" s="11"/>
      <c r="UOJ7" s="11"/>
      <c r="UOK7" s="11"/>
      <c r="UOL7" s="11"/>
      <c r="UOM7" s="11"/>
      <c r="UOO7" s="6"/>
      <c r="UOR7" s="11"/>
      <c r="UOS7" s="11"/>
      <c r="UOT7" s="11"/>
      <c r="UOU7" s="11"/>
      <c r="UOV7" s="11"/>
      <c r="UOW7" s="11"/>
      <c r="UOX7" s="11"/>
      <c r="UOY7" s="11"/>
      <c r="UOZ7" s="11"/>
      <c r="UPA7" s="11"/>
      <c r="UPB7" s="11"/>
      <c r="UPC7" s="11"/>
      <c r="UPD7" s="11"/>
      <c r="UPE7" s="11"/>
      <c r="UPF7" s="11"/>
      <c r="UPG7" s="11"/>
      <c r="UPH7" s="11"/>
      <c r="UPI7" s="11"/>
      <c r="UPJ7" s="11"/>
      <c r="UPK7" s="11"/>
      <c r="UPL7" s="11"/>
      <c r="UPM7" s="11"/>
      <c r="UPN7" s="11"/>
      <c r="UPO7" s="11"/>
      <c r="UPP7" s="11"/>
      <c r="UPQ7" s="11"/>
      <c r="UPR7" s="11"/>
      <c r="UPS7" s="11"/>
      <c r="UPT7" s="11"/>
      <c r="UPU7" s="11"/>
      <c r="UPV7" s="11"/>
      <c r="UPW7" s="11"/>
      <c r="UPX7" s="11"/>
      <c r="UPY7" s="11"/>
      <c r="UPZ7" s="11"/>
      <c r="UQA7" s="11"/>
      <c r="UQC7" s="6"/>
      <c r="UQF7" s="11"/>
      <c r="UQG7" s="11"/>
      <c r="UQH7" s="11"/>
      <c r="UQI7" s="11"/>
      <c r="UQJ7" s="11"/>
      <c r="UQK7" s="11"/>
      <c r="UQL7" s="11"/>
      <c r="UQM7" s="11"/>
      <c r="UQN7" s="11"/>
      <c r="UQO7" s="11"/>
      <c r="UQP7" s="11"/>
      <c r="UQQ7" s="11"/>
      <c r="UQR7" s="11"/>
      <c r="UQS7" s="11"/>
      <c r="UQT7" s="11"/>
      <c r="UQU7" s="11"/>
      <c r="UQV7" s="11"/>
      <c r="UQW7" s="11"/>
      <c r="UQX7" s="11"/>
      <c r="UQY7" s="11"/>
      <c r="UQZ7" s="11"/>
      <c r="URA7" s="11"/>
      <c r="URB7" s="11"/>
      <c r="URC7" s="11"/>
      <c r="URD7" s="11"/>
      <c r="URE7" s="11"/>
      <c r="URF7" s="11"/>
      <c r="URG7" s="11"/>
      <c r="URH7" s="11"/>
      <c r="URI7" s="11"/>
      <c r="URJ7" s="11"/>
      <c r="URK7" s="11"/>
      <c r="URL7" s="11"/>
      <c r="URM7" s="11"/>
      <c r="URN7" s="11"/>
      <c r="URO7" s="11"/>
      <c r="URQ7" s="6"/>
      <c r="URT7" s="11"/>
      <c r="URU7" s="11"/>
      <c r="URV7" s="11"/>
      <c r="URW7" s="11"/>
      <c r="URX7" s="11"/>
      <c r="URY7" s="11"/>
      <c r="URZ7" s="11"/>
      <c r="USA7" s="11"/>
      <c r="USB7" s="11"/>
      <c r="USC7" s="11"/>
      <c r="USD7" s="11"/>
      <c r="USE7" s="11"/>
      <c r="USF7" s="11"/>
      <c r="USG7" s="11"/>
      <c r="USH7" s="11"/>
      <c r="USI7" s="11"/>
      <c r="USJ7" s="11"/>
      <c r="USK7" s="11"/>
      <c r="USL7" s="11"/>
      <c r="USM7" s="11"/>
      <c r="USN7" s="11"/>
      <c r="USO7" s="11"/>
      <c r="USP7" s="11"/>
      <c r="USQ7" s="11"/>
      <c r="USR7" s="11"/>
      <c r="USS7" s="11"/>
      <c r="UST7" s="11"/>
      <c r="USU7" s="11"/>
      <c r="USV7" s="11"/>
      <c r="USW7" s="11"/>
      <c r="USX7" s="11"/>
      <c r="USY7" s="11"/>
      <c r="USZ7" s="11"/>
      <c r="UTA7" s="11"/>
      <c r="UTB7" s="11"/>
      <c r="UTC7" s="11"/>
      <c r="UTE7" s="6"/>
      <c r="UTH7" s="11"/>
      <c r="UTI7" s="11"/>
      <c r="UTJ7" s="11"/>
      <c r="UTK7" s="11"/>
      <c r="UTL7" s="11"/>
      <c r="UTM7" s="11"/>
      <c r="UTN7" s="11"/>
      <c r="UTO7" s="11"/>
      <c r="UTP7" s="11"/>
      <c r="UTQ7" s="11"/>
      <c r="UTR7" s="11"/>
      <c r="UTS7" s="11"/>
      <c r="UTT7" s="11"/>
      <c r="UTU7" s="11"/>
      <c r="UTV7" s="11"/>
      <c r="UTW7" s="11"/>
      <c r="UTX7" s="11"/>
      <c r="UTY7" s="11"/>
      <c r="UTZ7" s="11"/>
      <c r="UUA7" s="11"/>
      <c r="UUB7" s="11"/>
      <c r="UUC7" s="11"/>
      <c r="UUD7" s="11"/>
      <c r="UUE7" s="11"/>
      <c r="UUF7" s="11"/>
      <c r="UUG7" s="11"/>
      <c r="UUH7" s="11"/>
      <c r="UUI7" s="11"/>
      <c r="UUJ7" s="11"/>
      <c r="UUK7" s="11"/>
      <c r="UUL7" s="11"/>
      <c r="UUM7" s="11"/>
      <c r="UUN7" s="11"/>
      <c r="UUO7" s="11"/>
      <c r="UUP7" s="11"/>
      <c r="UUQ7" s="11"/>
      <c r="UUS7" s="6"/>
      <c r="UUV7" s="11"/>
      <c r="UUW7" s="11"/>
      <c r="UUX7" s="11"/>
      <c r="UUY7" s="11"/>
      <c r="UUZ7" s="11"/>
      <c r="UVA7" s="11"/>
      <c r="UVB7" s="11"/>
      <c r="UVC7" s="11"/>
      <c r="UVD7" s="11"/>
      <c r="UVE7" s="11"/>
      <c r="UVF7" s="11"/>
      <c r="UVG7" s="11"/>
      <c r="UVH7" s="11"/>
      <c r="UVI7" s="11"/>
      <c r="UVJ7" s="11"/>
      <c r="UVK7" s="11"/>
      <c r="UVL7" s="11"/>
      <c r="UVM7" s="11"/>
      <c r="UVN7" s="11"/>
      <c r="UVO7" s="11"/>
      <c r="UVP7" s="11"/>
      <c r="UVQ7" s="11"/>
      <c r="UVR7" s="11"/>
      <c r="UVS7" s="11"/>
      <c r="UVT7" s="11"/>
      <c r="UVU7" s="11"/>
      <c r="UVV7" s="11"/>
      <c r="UVW7" s="11"/>
      <c r="UVX7" s="11"/>
      <c r="UVY7" s="11"/>
      <c r="UVZ7" s="11"/>
      <c r="UWA7" s="11"/>
      <c r="UWB7" s="11"/>
      <c r="UWC7" s="11"/>
      <c r="UWD7" s="11"/>
      <c r="UWE7" s="11"/>
      <c r="UWG7" s="6"/>
      <c r="UWJ7" s="11"/>
      <c r="UWK7" s="11"/>
      <c r="UWL7" s="11"/>
      <c r="UWM7" s="11"/>
      <c r="UWN7" s="11"/>
      <c r="UWO7" s="11"/>
      <c r="UWP7" s="11"/>
      <c r="UWQ7" s="11"/>
      <c r="UWR7" s="11"/>
      <c r="UWS7" s="11"/>
      <c r="UWT7" s="11"/>
      <c r="UWU7" s="11"/>
      <c r="UWV7" s="11"/>
      <c r="UWW7" s="11"/>
      <c r="UWX7" s="11"/>
      <c r="UWY7" s="11"/>
      <c r="UWZ7" s="11"/>
      <c r="UXA7" s="11"/>
      <c r="UXB7" s="11"/>
      <c r="UXC7" s="11"/>
      <c r="UXD7" s="11"/>
      <c r="UXE7" s="11"/>
      <c r="UXF7" s="11"/>
      <c r="UXG7" s="11"/>
      <c r="UXH7" s="11"/>
      <c r="UXI7" s="11"/>
      <c r="UXJ7" s="11"/>
      <c r="UXK7" s="11"/>
      <c r="UXL7" s="11"/>
      <c r="UXM7" s="11"/>
      <c r="UXN7" s="11"/>
      <c r="UXO7" s="11"/>
      <c r="UXP7" s="11"/>
      <c r="UXQ7" s="11"/>
      <c r="UXR7" s="11"/>
      <c r="UXS7" s="11"/>
      <c r="UXU7" s="6"/>
      <c r="UXX7" s="11"/>
      <c r="UXY7" s="11"/>
      <c r="UXZ7" s="11"/>
      <c r="UYA7" s="11"/>
      <c r="UYB7" s="11"/>
      <c r="UYC7" s="11"/>
      <c r="UYD7" s="11"/>
      <c r="UYE7" s="11"/>
      <c r="UYF7" s="11"/>
      <c r="UYG7" s="11"/>
      <c r="UYH7" s="11"/>
      <c r="UYI7" s="11"/>
      <c r="UYJ7" s="11"/>
      <c r="UYK7" s="11"/>
      <c r="UYL7" s="11"/>
      <c r="UYM7" s="11"/>
      <c r="UYN7" s="11"/>
      <c r="UYO7" s="11"/>
      <c r="UYP7" s="11"/>
      <c r="UYQ7" s="11"/>
      <c r="UYR7" s="11"/>
      <c r="UYS7" s="11"/>
      <c r="UYT7" s="11"/>
      <c r="UYU7" s="11"/>
      <c r="UYV7" s="11"/>
      <c r="UYW7" s="11"/>
      <c r="UYX7" s="11"/>
      <c r="UYY7" s="11"/>
      <c r="UYZ7" s="11"/>
      <c r="UZA7" s="11"/>
      <c r="UZB7" s="11"/>
      <c r="UZC7" s="11"/>
      <c r="UZD7" s="11"/>
      <c r="UZE7" s="11"/>
      <c r="UZF7" s="11"/>
      <c r="UZG7" s="11"/>
      <c r="UZI7" s="6"/>
      <c r="UZL7" s="11"/>
      <c r="UZM7" s="11"/>
      <c r="UZN7" s="11"/>
      <c r="UZO7" s="11"/>
      <c r="UZP7" s="11"/>
      <c r="UZQ7" s="11"/>
      <c r="UZR7" s="11"/>
      <c r="UZS7" s="11"/>
      <c r="UZT7" s="11"/>
      <c r="UZU7" s="11"/>
      <c r="UZV7" s="11"/>
      <c r="UZW7" s="11"/>
      <c r="UZX7" s="11"/>
      <c r="UZY7" s="11"/>
      <c r="UZZ7" s="11"/>
      <c r="VAA7" s="11"/>
      <c r="VAB7" s="11"/>
      <c r="VAC7" s="11"/>
      <c r="VAD7" s="11"/>
      <c r="VAE7" s="11"/>
      <c r="VAF7" s="11"/>
      <c r="VAG7" s="11"/>
      <c r="VAH7" s="11"/>
      <c r="VAI7" s="11"/>
      <c r="VAJ7" s="11"/>
      <c r="VAK7" s="11"/>
      <c r="VAL7" s="11"/>
      <c r="VAM7" s="11"/>
      <c r="VAN7" s="11"/>
      <c r="VAO7" s="11"/>
      <c r="VAP7" s="11"/>
      <c r="VAQ7" s="11"/>
      <c r="VAR7" s="11"/>
      <c r="VAS7" s="11"/>
      <c r="VAT7" s="11"/>
      <c r="VAU7" s="11"/>
      <c r="VAW7" s="6"/>
      <c r="VAZ7" s="11"/>
      <c r="VBA7" s="11"/>
      <c r="VBB7" s="11"/>
      <c r="VBC7" s="11"/>
      <c r="VBD7" s="11"/>
      <c r="VBE7" s="11"/>
      <c r="VBF7" s="11"/>
      <c r="VBG7" s="11"/>
      <c r="VBH7" s="11"/>
      <c r="VBI7" s="11"/>
      <c r="VBJ7" s="11"/>
      <c r="VBK7" s="11"/>
      <c r="VBL7" s="11"/>
      <c r="VBM7" s="11"/>
      <c r="VBN7" s="11"/>
      <c r="VBO7" s="11"/>
      <c r="VBP7" s="11"/>
      <c r="VBQ7" s="11"/>
      <c r="VBR7" s="11"/>
      <c r="VBS7" s="11"/>
      <c r="VBT7" s="11"/>
      <c r="VBU7" s="11"/>
      <c r="VBV7" s="11"/>
      <c r="VBW7" s="11"/>
      <c r="VBX7" s="11"/>
      <c r="VBY7" s="11"/>
      <c r="VBZ7" s="11"/>
      <c r="VCA7" s="11"/>
      <c r="VCB7" s="11"/>
      <c r="VCC7" s="11"/>
      <c r="VCD7" s="11"/>
      <c r="VCE7" s="11"/>
      <c r="VCF7" s="11"/>
      <c r="VCG7" s="11"/>
      <c r="VCH7" s="11"/>
      <c r="VCI7" s="11"/>
      <c r="VCK7" s="6"/>
      <c r="VCN7" s="11"/>
      <c r="VCO7" s="11"/>
      <c r="VCP7" s="11"/>
      <c r="VCQ7" s="11"/>
      <c r="VCR7" s="11"/>
      <c r="VCS7" s="11"/>
      <c r="VCT7" s="11"/>
      <c r="VCU7" s="11"/>
      <c r="VCV7" s="11"/>
      <c r="VCW7" s="11"/>
      <c r="VCX7" s="11"/>
      <c r="VCY7" s="11"/>
      <c r="VCZ7" s="11"/>
      <c r="VDA7" s="11"/>
      <c r="VDB7" s="11"/>
      <c r="VDC7" s="11"/>
      <c r="VDD7" s="11"/>
      <c r="VDE7" s="11"/>
      <c r="VDF7" s="11"/>
      <c r="VDG7" s="11"/>
      <c r="VDH7" s="11"/>
      <c r="VDI7" s="11"/>
      <c r="VDJ7" s="11"/>
      <c r="VDK7" s="11"/>
      <c r="VDL7" s="11"/>
      <c r="VDM7" s="11"/>
      <c r="VDN7" s="11"/>
      <c r="VDO7" s="11"/>
      <c r="VDP7" s="11"/>
      <c r="VDQ7" s="11"/>
      <c r="VDR7" s="11"/>
      <c r="VDS7" s="11"/>
      <c r="VDT7" s="11"/>
      <c r="VDU7" s="11"/>
      <c r="VDV7" s="11"/>
      <c r="VDW7" s="11"/>
      <c r="VDY7" s="6"/>
      <c r="VEB7" s="11"/>
      <c r="VEC7" s="11"/>
      <c r="VED7" s="11"/>
      <c r="VEE7" s="11"/>
      <c r="VEF7" s="11"/>
      <c r="VEG7" s="11"/>
      <c r="VEH7" s="11"/>
      <c r="VEI7" s="11"/>
      <c r="VEJ7" s="11"/>
      <c r="VEK7" s="11"/>
      <c r="VEL7" s="11"/>
      <c r="VEM7" s="11"/>
      <c r="VEN7" s="11"/>
      <c r="VEO7" s="11"/>
      <c r="VEP7" s="11"/>
      <c r="VEQ7" s="11"/>
      <c r="VER7" s="11"/>
      <c r="VES7" s="11"/>
      <c r="VET7" s="11"/>
      <c r="VEU7" s="11"/>
      <c r="VEV7" s="11"/>
      <c r="VEW7" s="11"/>
      <c r="VEX7" s="11"/>
      <c r="VEY7" s="11"/>
      <c r="VEZ7" s="11"/>
      <c r="VFA7" s="11"/>
      <c r="VFB7" s="11"/>
      <c r="VFC7" s="11"/>
      <c r="VFD7" s="11"/>
      <c r="VFE7" s="11"/>
      <c r="VFF7" s="11"/>
      <c r="VFG7" s="11"/>
      <c r="VFH7" s="11"/>
      <c r="VFI7" s="11"/>
      <c r="VFJ7" s="11"/>
      <c r="VFK7" s="11"/>
      <c r="VFM7" s="6"/>
      <c r="VFP7" s="11"/>
      <c r="VFQ7" s="11"/>
      <c r="VFR7" s="11"/>
      <c r="VFS7" s="11"/>
      <c r="VFT7" s="11"/>
      <c r="VFU7" s="11"/>
      <c r="VFV7" s="11"/>
      <c r="VFW7" s="11"/>
      <c r="VFX7" s="11"/>
      <c r="VFY7" s="11"/>
      <c r="VFZ7" s="11"/>
      <c r="VGA7" s="11"/>
      <c r="VGB7" s="11"/>
      <c r="VGC7" s="11"/>
      <c r="VGD7" s="11"/>
      <c r="VGE7" s="11"/>
      <c r="VGF7" s="11"/>
      <c r="VGG7" s="11"/>
      <c r="VGH7" s="11"/>
      <c r="VGI7" s="11"/>
      <c r="VGJ7" s="11"/>
      <c r="VGK7" s="11"/>
      <c r="VGL7" s="11"/>
      <c r="VGM7" s="11"/>
      <c r="VGN7" s="11"/>
      <c r="VGO7" s="11"/>
      <c r="VGP7" s="11"/>
      <c r="VGQ7" s="11"/>
      <c r="VGR7" s="11"/>
      <c r="VGS7" s="11"/>
      <c r="VGT7" s="11"/>
      <c r="VGU7" s="11"/>
      <c r="VGV7" s="11"/>
      <c r="VGW7" s="11"/>
      <c r="VGX7" s="11"/>
      <c r="VGY7" s="11"/>
      <c r="VHA7" s="6"/>
      <c r="VHD7" s="11"/>
      <c r="VHE7" s="11"/>
      <c r="VHF7" s="11"/>
      <c r="VHG7" s="11"/>
      <c r="VHH7" s="11"/>
      <c r="VHI7" s="11"/>
      <c r="VHJ7" s="11"/>
      <c r="VHK7" s="11"/>
      <c r="VHL7" s="11"/>
      <c r="VHM7" s="11"/>
      <c r="VHN7" s="11"/>
      <c r="VHO7" s="11"/>
      <c r="VHP7" s="11"/>
      <c r="VHQ7" s="11"/>
      <c r="VHR7" s="11"/>
      <c r="VHS7" s="11"/>
      <c r="VHT7" s="11"/>
      <c r="VHU7" s="11"/>
      <c r="VHV7" s="11"/>
      <c r="VHW7" s="11"/>
      <c r="VHX7" s="11"/>
      <c r="VHY7" s="11"/>
      <c r="VHZ7" s="11"/>
      <c r="VIA7" s="11"/>
      <c r="VIB7" s="11"/>
      <c r="VIC7" s="11"/>
      <c r="VID7" s="11"/>
      <c r="VIE7" s="11"/>
      <c r="VIF7" s="11"/>
      <c r="VIG7" s="11"/>
      <c r="VIH7" s="11"/>
      <c r="VII7" s="11"/>
      <c r="VIJ7" s="11"/>
      <c r="VIK7" s="11"/>
      <c r="VIL7" s="11"/>
      <c r="VIM7" s="11"/>
      <c r="VIO7" s="6"/>
      <c r="VIR7" s="11"/>
      <c r="VIS7" s="11"/>
      <c r="VIT7" s="11"/>
      <c r="VIU7" s="11"/>
      <c r="VIV7" s="11"/>
      <c r="VIW7" s="11"/>
      <c r="VIX7" s="11"/>
      <c r="VIY7" s="11"/>
      <c r="VIZ7" s="11"/>
      <c r="VJA7" s="11"/>
      <c r="VJB7" s="11"/>
      <c r="VJC7" s="11"/>
      <c r="VJD7" s="11"/>
      <c r="VJE7" s="11"/>
      <c r="VJF7" s="11"/>
      <c r="VJG7" s="11"/>
      <c r="VJH7" s="11"/>
      <c r="VJI7" s="11"/>
      <c r="VJJ7" s="11"/>
      <c r="VJK7" s="11"/>
      <c r="VJL7" s="11"/>
      <c r="VJM7" s="11"/>
      <c r="VJN7" s="11"/>
      <c r="VJO7" s="11"/>
      <c r="VJP7" s="11"/>
      <c r="VJQ7" s="11"/>
      <c r="VJR7" s="11"/>
      <c r="VJS7" s="11"/>
      <c r="VJT7" s="11"/>
      <c r="VJU7" s="11"/>
      <c r="VJV7" s="11"/>
      <c r="VJW7" s="11"/>
      <c r="VJX7" s="11"/>
      <c r="VJY7" s="11"/>
      <c r="VJZ7" s="11"/>
      <c r="VKA7" s="11"/>
      <c r="VKC7" s="6"/>
      <c r="VKF7" s="11"/>
      <c r="VKG7" s="11"/>
      <c r="VKH7" s="11"/>
      <c r="VKI7" s="11"/>
      <c r="VKJ7" s="11"/>
      <c r="VKK7" s="11"/>
      <c r="VKL7" s="11"/>
      <c r="VKM7" s="11"/>
      <c r="VKN7" s="11"/>
      <c r="VKO7" s="11"/>
      <c r="VKP7" s="11"/>
      <c r="VKQ7" s="11"/>
      <c r="VKR7" s="11"/>
      <c r="VKS7" s="11"/>
      <c r="VKT7" s="11"/>
      <c r="VKU7" s="11"/>
      <c r="VKV7" s="11"/>
      <c r="VKW7" s="11"/>
      <c r="VKX7" s="11"/>
      <c r="VKY7" s="11"/>
      <c r="VKZ7" s="11"/>
      <c r="VLA7" s="11"/>
      <c r="VLB7" s="11"/>
      <c r="VLC7" s="11"/>
      <c r="VLD7" s="11"/>
      <c r="VLE7" s="11"/>
      <c r="VLF7" s="11"/>
      <c r="VLG7" s="11"/>
      <c r="VLH7" s="11"/>
      <c r="VLI7" s="11"/>
      <c r="VLJ7" s="11"/>
      <c r="VLK7" s="11"/>
      <c r="VLL7" s="11"/>
      <c r="VLM7" s="11"/>
      <c r="VLN7" s="11"/>
      <c r="VLO7" s="11"/>
      <c r="VLQ7" s="6"/>
      <c r="VLT7" s="11"/>
      <c r="VLU7" s="11"/>
      <c r="VLV7" s="11"/>
      <c r="VLW7" s="11"/>
      <c r="VLX7" s="11"/>
      <c r="VLY7" s="11"/>
      <c r="VLZ7" s="11"/>
      <c r="VMA7" s="11"/>
      <c r="VMB7" s="11"/>
      <c r="VMC7" s="11"/>
      <c r="VMD7" s="11"/>
      <c r="VME7" s="11"/>
      <c r="VMF7" s="11"/>
      <c r="VMG7" s="11"/>
      <c r="VMH7" s="11"/>
      <c r="VMI7" s="11"/>
      <c r="VMJ7" s="11"/>
      <c r="VMK7" s="11"/>
      <c r="VML7" s="11"/>
      <c r="VMM7" s="11"/>
      <c r="VMN7" s="11"/>
      <c r="VMO7" s="11"/>
      <c r="VMP7" s="11"/>
      <c r="VMQ7" s="11"/>
      <c r="VMR7" s="11"/>
      <c r="VMS7" s="11"/>
      <c r="VMT7" s="11"/>
      <c r="VMU7" s="11"/>
      <c r="VMV7" s="11"/>
      <c r="VMW7" s="11"/>
      <c r="VMX7" s="11"/>
      <c r="VMY7" s="11"/>
      <c r="VMZ7" s="11"/>
      <c r="VNA7" s="11"/>
      <c r="VNB7" s="11"/>
      <c r="VNC7" s="11"/>
      <c r="VNE7" s="6"/>
      <c r="VNH7" s="11"/>
      <c r="VNI7" s="11"/>
      <c r="VNJ7" s="11"/>
      <c r="VNK7" s="11"/>
      <c r="VNL7" s="11"/>
      <c r="VNM7" s="11"/>
      <c r="VNN7" s="11"/>
      <c r="VNO7" s="11"/>
      <c r="VNP7" s="11"/>
      <c r="VNQ7" s="11"/>
      <c r="VNR7" s="11"/>
      <c r="VNS7" s="11"/>
      <c r="VNT7" s="11"/>
      <c r="VNU7" s="11"/>
      <c r="VNV7" s="11"/>
      <c r="VNW7" s="11"/>
      <c r="VNX7" s="11"/>
      <c r="VNY7" s="11"/>
      <c r="VNZ7" s="11"/>
      <c r="VOA7" s="11"/>
      <c r="VOB7" s="11"/>
      <c r="VOC7" s="11"/>
      <c r="VOD7" s="11"/>
      <c r="VOE7" s="11"/>
      <c r="VOF7" s="11"/>
      <c r="VOG7" s="11"/>
      <c r="VOH7" s="11"/>
      <c r="VOI7" s="11"/>
      <c r="VOJ7" s="11"/>
      <c r="VOK7" s="11"/>
      <c r="VOL7" s="11"/>
      <c r="VOM7" s="11"/>
      <c r="VON7" s="11"/>
      <c r="VOO7" s="11"/>
      <c r="VOP7" s="11"/>
      <c r="VOQ7" s="11"/>
      <c r="VOS7" s="6"/>
      <c r="VOV7" s="11"/>
      <c r="VOW7" s="11"/>
      <c r="VOX7" s="11"/>
      <c r="VOY7" s="11"/>
      <c r="VOZ7" s="11"/>
      <c r="VPA7" s="11"/>
      <c r="VPB7" s="11"/>
      <c r="VPC7" s="11"/>
      <c r="VPD7" s="11"/>
      <c r="VPE7" s="11"/>
      <c r="VPF7" s="11"/>
      <c r="VPG7" s="11"/>
      <c r="VPH7" s="11"/>
      <c r="VPI7" s="11"/>
      <c r="VPJ7" s="11"/>
      <c r="VPK7" s="11"/>
      <c r="VPL7" s="11"/>
      <c r="VPM7" s="11"/>
      <c r="VPN7" s="11"/>
      <c r="VPO7" s="11"/>
      <c r="VPP7" s="11"/>
      <c r="VPQ7" s="11"/>
      <c r="VPR7" s="11"/>
      <c r="VPS7" s="11"/>
      <c r="VPT7" s="11"/>
      <c r="VPU7" s="11"/>
      <c r="VPV7" s="11"/>
      <c r="VPW7" s="11"/>
      <c r="VPX7" s="11"/>
      <c r="VPY7" s="11"/>
      <c r="VPZ7" s="11"/>
      <c r="VQA7" s="11"/>
      <c r="VQB7" s="11"/>
      <c r="VQC7" s="11"/>
      <c r="VQD7" s="11"/>
      <c r="VQE7" s="11"/>
      <c r="VQG7" s="6"/>
      <c r="VQJ7" s="11"/>
      <c r="VQK7" s="11"/>
      <c r="VQL7" s="11"/>
      <c r="VQM7" s="11"/>
      <c r="VQN7" s="11"/>
      <c r="VQO7" s="11"/>
      <c r="VQP7" s="11"/>
      <c r="VQQ7" s="11"/>
      <c r="VQR7" s="11"/>
      <c r="VQS7" s="11"/>
      <c r="VQT7" s="11"/>
      <c r="VQU7" s="11"/>
      <c r="VQV7" s="11"/>
      <c r="VQW7" s="11"/>
      <c r="VQX7" s="11"/>
      <c r="VQY7" s="11"/>
      <c r="VQZ7" s="11"/>
      <c r="VRA7" s="11"/>
      <c r="VRB7" s="11"/>
      <c r="VRC7" s="11"/>
      <c r="VRD7" s="11"/>
      <c r="VRE7" s="11"/>
      <c r="VRF7" s="11"/>
      <c r="VRG7" s="11"/>
      <c r="VRH7" s="11"/>
      <c r="VRI7" s="11"/>
      <c r="VRJ7" s="11"/>
      <c r="VRK7" s="11"/>
      <c r="VRL7" s="11"/>
      <c r="VRM7" s="11"/>
      <c r="VRN7" s="11"/>
      <c r="VRO7" s="11"/>
      <c r="VRP7" s="11"/>
      <c r="VRQ7" s="11"/>
      <c r="VRR7" s="11"/>
      <c r="VRS7" s="11"/>
      <c r="VRU7" s="6"/>
      <c r="VRX7" s="11"/>
      <c r="VRY7" s="11"/>
      <c r="VRZ7" s="11"/>
      <c r="VSA7" s="11"/>
      <c r="VSB7" s="11"/>
      <c r="VSC7" s="11"/>
      <c r="VSD7" s="11"/>
      <c r="VSE7" s="11"/>
      <c r="VSF7" s="11"/>
      <c r="VSG7" s="11"/>
      <c r="VSH7" s="11"/>
      <c r="VSI7" s="11"/>
      <c r="VSJ7" s="11"/>
      <c r="VSK7" s="11"/>
      <c r="VSL7" s="11"/>
      <c r="VSM7" s="11"/>
      <c r="VSN7" s="11"/>
      <c r="VSO7" s="11"/>
      <c r="VSP7" s="11"/>
      <c r="VSQ7" s="11"/>
      <c r="VSR7" s="11"/>
      <c r="VSS7" s="11"/>
      <c r="VST7" s="11"/>
      <c r="VSU7" s="11"/>
      <c r="VSV7" s="11"/>
      <c r="VSW7" s="11"/>
      <c r="VSX7" s="11"/>
      <c r="VSY7" s="11"/>
      <c r="VSZ7" s="11"/>
      <c r="VTA7" s="11"/>
      <c r="VTB7" s="11"/>
      <c r="VTC7" s="11"/>
      <c r="VTD7" s="11"/>
      <c r="VTE7" s="11"/>
      <c r="VTF7" s="11"/>
      <c r="VTG7" s="11"/>
      <c r="VTI7" s="6"/>
      <c r="VTL7" s="11"/>
      <c r="VTM7" s="11"/>
      <c r="VTN7" s="11"/>
      <c r="VTO7" s="11"/>
      <c r="VTP7" s="11"/>
      <c r="VTQ7" s="11"/>
      <c r="VTR7" s="11"/>
      <c r="VTS7" s="11"/>
      <c r="VTT7" s="11"/>
      <c r="VTU7" s="11"/>
      <c r="VTV7" s="11"/>
      <c r="VTW7" s="11"/>
      <c r="VTX7" s="11"/>
      <c r="VTY7" s="11"/>
      <c r="VTZ7" s="11"/>
      <c r="VUA7" s="11"/>
      <c r="VUB7" s="11"/>
      <c r="VUC7" s="11"/>
      <c r="VUD7" s="11"/>
      <c r="VUE7" s="11"/>
      <c r="VUF7" s="11"/>
      <c r="VUG7" s="11"/>
      <c r="VUH7" s="11"/>
      <c r="VUI7" s="11"/>
      <c r="VUJ7" s="11"/>
      <c r="VUK7" s="11"/>
      <c r="VUL7" s="11"/>
      <c r="VUM7" s="11"/>
      <c r="VUN7" s="11"/>
      <c r="VUO7" s="11"/>
      <c r="VUP7" s="11"/>
      <c r="VUQ7" s="11"/>
      <c r="VUR7" s="11"/>
      <c r="VUS7" s="11"/>
      <c r="VUT7" s="11"/>
      <c r="VUU7" s="11"/>
      <c r="VUW7" s="6"/>
      <c r="VUZ7" s="11"/>
      <c r="VVA7" s="11"/>
      <c r="VVB7" s="11"/>
      <c r="VVC7" s="11"/>
      <c r="VVD7" s="11"/>
      <c r="VVE7" s="11"/>
      <c r="VVF7" s="11"/>
      <c r="VVG7" s="11"/>
      <c r="VVH7" s="11"/>
      <c r="VVI7" s="11"/>
      <c r="VVJ7" s="11"/>
      <c r="VVK7" s="11"/>
      <c r="VVL7" s="11"/>
      <c r="VVM7" s="11"/>
      <c r="VVN7" s="11"/>
      <c r="VVO7" s="11"/>
      <c r="VVP7" s="11"/>
      <c r="VVQ7" s="11"/>
      <c r="VVR7" s="11"/>
      <c r="VVS7" s="11"/>
      <c r="VVT7" s="11"/>
      <c r="VVU7" s="11"/>
      <c r="VVV7" s="11"/>
      <c r="VVW7" s="11"/>
      <c r="VVX7" s="11"/>
      <c r="VVY7" s="11"/>
      <c r="VVZ7" s="11"/>
      <c r="VWA7" s="11"/>
      <c r="VWB7" s="11"/>
      <c r="VWC7" s="11"/>
      <c r="VWD7" s="11"/>
      <c r="VWE7" s="11"/>
      <c r="VWF7" s="11"/>
      <c r="VWG7" s="11"/>
      <c r="VWH7" s="11"/>
      <c r="VWI7" s="11"/>
      <c r="VWK7" s="6"/>
      <c r="VWN7" s="11"/>
      <c r="VWO7" s="11"/>
      <c r="VWP7" s="11"/>
      <c r="VWQ7" s="11"/>
      <c r="VWR7" s="11"/>
      <c r="VWS7" s="11"/>
      <c r="VWT7" s="11"/>
      <c r="VWU7" s="11"/>
      <c r="VWV7" s="11"/>
      <c r="VWW7" s="11"/>
      <c r="VWX7" s="11"/>
      <c r="VWY7" s="11"/>
      <c r="VWZ7" s="11"/>
      <c r="VXA7" s="11"/>
      <c r="VXB7" s="11"/>
      <c r="VXC7" s="11"/>
      <c r="VXD7" s="11"/>
      <c r="VXE7" s="11"/>
      <c r="VXF7" s="11"/>
      <c r="VXG7" s="11"/>
      <c r="VXH7" s="11"/>
      <c r="VXI7" s="11"/>
      <c r="VXJ7" s="11"/>
      <c r="VXK7" s="11"/>
      <c r="VXL7" s="11"/>
      <c r="VXM7" s="11"/>
      <c r="VXN7" s="11"/>
      <c r="VXO7" s="11"/>
      <c r="VXP7" s="11"/>
      <c r="VXQ7" s="11"/>
      <c r="VXR7" s="11"/>
      <c r="VXS7" s="11"/>
      <c r="VXT7" s="11"/>
      <c r="VXU7" s="11"/>
      <c r="VXV7" s="11"/>
      <c r="VXW7" s="11"/>
      <c r="VXY7" s="6"/>
      <c r="VYB7" s="11"/>
      <c r="VYC7" s="11"/>
      <c r="VYD7" s="11"/>
      <c r="VYE7" s="11"/>
      <c r="VYF7" s="11"/>
      <c r="VYG7" s="11"/>
      <c r="VYH7" s="11"/>
      <c r="VYI7" s="11"/>
      <c r="VYJ7" s="11"/>
      <c r="VYK7" s="11"/>
      <c r="VYL7" s="11"/>
      <c r="VYM7" s="11"/>
      <c r="VYN7" s="11"/>
      <c r="VYO7" s="11"/>
      <c r="VYP7" s="11"/>
      <c r="VYQ7" s="11"/>
      <c r="VYR7" s="11"/>
      <c r="VYS7" s="11"/>
      <c r="VYT7" s="11"/>
      <c r="VYU7" s="11"/>
      <c r="VYV7" s="11"/>
      <c r="VYW7" s="11"/>
      <c r="VYX7" s="11"/>
      <c r="VYY7" s="11"/>
      <c r="VYZ7" s="11"/>
      <c r="VZA7" s="11"/>
      <c r="VZB7" s="11"/>
      <c r="VZC7" s="11"/>
      <c r="VZD7" s="11"/>
      <c r="VZE7" s="11"/>
      <c r="VZF7" s="11"/>
      <c r="VZG7" s="11"/>
      <c r="VZH7" s="11"/>
      <c r="VZI7" s="11"/>
      <c r="VZJ7" s="11"/>
      <c r="VZK7" s="11"/>
      <c r="VZM7" s="6"/>
      <c r="VZP7" s="11"/>
      <c r="VZQ7" s="11"/>
      <c r="VZR7" s="11"/>
      <c r="VZS7" s="11"/>
      <c r="VZT7" s="11"/>
      <c r="VZU7" s="11"/>
      <c r="VZV7" s="11"/>
      <c r="VZW7" s="11"/>
      <c r="VZX7" s="11"/>
      <c r="VZY7" s="11"/>
      <c r="VZZ7" s="11"/>
      <c r="WAA7" s="11"/>
      <c r="WAB7" s="11"/>
      <c r="WAC7" s="11"/>
      <c r="WAD7" s="11"/>
      <c r="WAE7" s="11"/>
      <c r="WAF7" s="11"/>
      <c r="WAG7" s="11"/>
      <c r="WAH7" s="11"/>
      <c r="WAI7" s="11"/>
      <c r="WAJ7" s="11"/>
      <c r="WAK7" s="11"/>
      <c r="WAL7" s="11"/>
      <c r="WAM7" s="11"/>
      <c r="WAN7" s="11"/>
      <c r="WAO7" s="11"/>
      <c r="WAP7" s="11"/>
      <c r="WAQ7" s="11"/>
      <c r="WAR7" s="11"/>
      <c r="WAS7" s="11"/>
      <c r="WAT7" s="11"/>
      <c r="WAU7" s="11"/>
      <c r="WAV7" s="11"/>
      <c r="WAW7" s="11"/>
      <c r="WAX7" s="11"/>
      <c r="WAY7" s="11"/>
      <c r="WBA7" s="6"/>
      <c r="WBD7" s="11"/>
      <c r="WBE7" s="11"/>
      <c r="WBF7" s="11"/>
      <c r="WBG7" s="11"/>
      <c r="WBH7" s="11"/>
      <c r="WBI7" s="11"/>
      <c r="WBJ7" s="11"/>
      <c r="WBK7" s="11"/>
      <c r="WBL7" s="11"/>
      <c r="WBM7" s="11"/>
      <c r="WBN7" s="11"/>
      <c r="WBO7" s="11"/>
      <c r="WBP7" s="11"/>
      <c r="WBQ7" s="11"/>
      <c r="WBR7" s="11"/>
      <c r="WBS7" s="11"/>
      <c r="WBT7" s="11"/>
      <c r="WBU7" s="11"/>
      <c r="WBV7" s="11"/>
      <c r="WBW7" s="11"/>
      <c r="WBX7" s="11"/>
      <c r="WBY7" s="11"/>
      <c r="WBZ7" s="11"/>
      <c r="WCA7" s="11"/>
      <c r="WCB7" s="11"/>
      <c r="WCC7" s="11"/>
      <c r="WCD7" s="11"/>
      <c r="WCE7" s="11"/>
      <c r="WCF7" s="11"/>
      <c r="WCG7" s="11"/>
      <c r="WCH7" s="11"/>
      <c r="WCI7" s="11"/>
      <c r="WCJ7" s="11"/>
      <c r="WCK7" s="11"/>
      <c r="WCL7" s="11"/>
      <c r="WCM7" s="11"/>
      <c r="WCO7" s="6"/>
      <c r="WCR7" s="11"/>
      <c r="WCS7" s="11"/>
      <c r="WCT7" s="11"/>
      <c r="WCU7" s="11"/>
      <c r="WCV7" s="11"/>
      <c r="WCW7" s="11"/>
      <c r="WCX7" s="11"/>
      <c r="WCY7" s="11"/>
      <c r="WCZ7" s="11"/>
      <c r="WDA7" s="11"/>
      <c r="WDB7" s="11"/>
      <c r="WDC7" s="11"/>
      <c r="WDD7" s="11"/>
      <c r="WDE7" s="11"/>
      <c r="WDF7" s="11"/>
      <c r="WDG7" s="11"/>
      <c r="WDH7" s="11"/>
      <c r="WDI7" s="11"/>
      <c r="WDJ7" s="11"/>
      <c r="WDK7" s="11"/>
      <c r="WDL7" s="11"/>
      <c r="WDM7" s="11"/>
      <c r="WDN7" s="11"/>
      <c r="WDO7" s="11"/>
      <c r="WDP7" s="11"/>
      <c r="WDQ7" s="11"/>
      <c r="WDR7" s="11"/>
      <c r="WDS7" s="11"/>
      <c r="WDT7" s="11"/>
      <c r="WDU7" s="11"/>
      <c r="WDV7" s="11"/>
      <c r="WDW7" s="11"/>
      <c r="WDX7" s="11"/>
      <c r="WDY7" s="11"/>
      <c r="WDZ7" s="11"/>
      <c r="WEA7" s="11"/>
      <c r="WEC7" s="6"/>
      <c r="WEF7" s="11"/>
      <c r="WEG7" s="11"/>
      <c r="WEH7" s="11"/>
      <c r="WEI7" s="11"/>
      <c r="WEJ7" s="11"/>
      <c r="WEK7" s="11"/>
      <c r="WEL7" s="11"/>
      <c r="WEM7" s="11"/>
      <c r="WEN7" s="11"/>
      <c r="WEO7" s="11"/>
      <c r="WEP7" s="11"/>
      <c r="WEQ7" s="11"/>
      <c r="WER7" s="11"/>
      <c r="WES7" s="11"/>
      <c r="WET7" s="11"/>
      <c r="WEU7" s="11"/>
      <c r="WEV7" s="11"/>
      <c r="WEW7" s="11"/>
      <c r="WEX7" s="11"/>
      <c r="WEY7" s="11"/>
      <c r="WEZ7" s="11"/>
      <c r="WFA7" s="11"/>
      <c r="WFB7" s="11"/>
      <c r="WFC7" s="11"/>
      <c r="WFD7" s="11"/>
      <c r="WFE7" s="11"/>
      <c r="WFF7" s="11"/>
      <c r="WFG7" s="11"/>
      <c r="WFH7" s="11"/>
      <c r="WFI7" s="11"/>
      <c r="WFJ7" s="11"/>
      <c r="WFK7" s="11"/>
      <c r="WFL7" s="11"/>
      <c r="WFM7" s="11"/>
      <c r="WFN7" s="11"/>
      <c r="WFO7" s="11"/>
      <c r="WFQ7" s="6"/>
      <c r="WFT7" s="11"/>
      <c r="WFU7" s="11"/>
      <c r="WFV7" s="11"/>
      <c r="WFW7" s="11"/>
      <c r="WFX7" s="11"/>
      <c r="WFY7" s="11"/>
      <c r="WFZ7" s="11"/>
      <c r="WGA7" s="11"/>
      <c r="WGB7" s="11"/>
      <c r="WGC7" s="11"/>
      <c r="WGD7" s="11"/>
      <c r="WGE7" s="11"/>
      <c r="WGF7" s="11"/>
      <c r="WGG7" s="11"/>
      <c r="WGH7" s="11"/>
      <c r="WGI7" s="11"/>
      <c r="WGJ7" s="11"/>
      <c r="WGK7" s="11"/>
      <c r="WGL7" s="11"/>
      <c r="WGM7" s="11"/>
      <c r="WGN7" s="11"/>
      <c r="WGO7" s="11"/>
      <c r="WGP7" s="11"/>
      <c r="WGQ7" s="11"/>
      <c r="WGR7" s="11"/>
      <c r="WGS7" s="11"/>
      <c r="WGT7" s="11"/>
      <c r="WGU7" s="11"/>
      <c r="WGV7" s="11"/>
      <c r="WGW7" s="11"/>
      <c r="WGX7" s="11"/>
      <c r="WGY7" s="11"/>
      <c r="WGZ7" s="11"/>
      <c r="WHA7" s="11"/>
      <c r="WHB7" s="11"/>
      <c r="WHC7" s="11"/>
      <c r="WHE7" s="6"/>
      <c r="WHH7" s="11"/>
      <c r="WHI7" s="11"/>
      <c r="WHJ7" s="11"/>
      <c r="WHK7" s="11"/>
      <c r="WHL7" s="11"/>
      <c r="WHM7" s="11"/>
      <c r="WHN7" s="11"/>
      <c r="WHO7" s="11"/>
      <c r="WHP7" s="11"/>
      <c r="WHQ7" s="11"/>
      <c r="WHR7" s="11"/>
      <c r="WHS7" s="11"/>
      <c r="WHT7" s="11"/>
      <c r="WHU7" s="11"/>
      <c r="WHV7" s="11"/>
      <c r="WHW7" s="11"/>
      <c r="WHX7" s="11"/>
      <c r="WHY7" s="11"/>
      <c r="WHZ7" s="11"/>
      <c r="WIA7" s="11"/>
      <c r="WIB7" s="11"/>
      <c r="WIC7" s="11"/>
      <c r="WID7" s="11"/>
      <c r="WIE7" s="11"/>
      <c r="WIF7" s="11"/>
      <c r="WIG7" s="11"/>
      <c r="WIH7" s="11"/>
      <c r="WII7" s="11"/>
      <c r="WIJ7" s="11"/>
      <c r="WIK7" s="11"/>
      <c r="WIL7" s="11"/>
      <c r="WIM7" s="11"/>
      <c r="WIN7" s="11"/>
      <c r="WIO7" s="11"/>
      <c r="WIP7" s="11"/>
      <c r="WIQ7" s="11"/>
      <c r="WIS7" s="6"/>
      <c r="WIV7" s="11"/>
      <c r="WIW7" s="11"/>
      <c r="WIX7" s="11"/>
      <c r="WIY7" s="11"/>
      <c r="WIZ7" s="11"/>
      <c r="WJA7" s="11"/>
      <c r="WJB7" s="11"/>
      <c r="WJC7" s="11"/>
      <c r="WJD7" s="11"/>
      <c r="WJE7" s="11"/>
      <c r="WJF7" s="11"/>
      <c r="WJG7" s="11"/>
      <c r="WJH7" s="11"/>
      <c r="WJI7" s="11"/>
      <c r="WJJ7" s="11"/>
      <c r="WJK7" s="11"/>
      <c r="WJL7" s="11"/>
      <c r="WJM7" s="11"/>
      <c r="WJN7" s="11"/>
      <c r="WJO7" s="11"/>
      <c r="WJP7" s="11"/>
      <c r="WJQ7" s="11"/>
      <c r="WJR7" s="11"/>
      <c r="WJS7" s="11"/>
      <c r="WJT7" s="11"/>
      <c r="WJU7" s="11"/>
      <c r="WJV7" s="11"/>
      <c r="WJW7" s="11"/>
      <c r="WJX7" s="11"/>
      <c r="WJY7" s="11"/>
      <c r="WJZ7" s="11"/>
      <c r="WKA7" s="11"/>
      <c r="WKB7" s="11"/>
      <c r="WKC7" s="11"/>
      <c r="WKD7" s="11"/>
      <c r="WKE7" s="11"/>
      <c r="WKG7" s="6"/>
      <c r="WKJ7" s="11"/>
      <c r="WKK7" s="11"/>
      <c r="WKL7" s="11"/>
      <c r="WKM7" s="11"/>
      <c r="WKN7" s="11"/>
      <c r="WKO7" s="11"/>
      <c r="WKP7" s="11"/>
      <c r="WKQ7" s="11"/>
      <c r="WKR7" s="11"/>
      <c r="WKS7" s="11"/>
      <c r="WKT7" s="11"/>
      <c r="WKU7" s="11"/>
      <c r="WKV7" s="11"/>
      <c r="WKW7" s="11"/>
      <c r="WKX7" s="11"/>
      <c r="WKY7" s="11"/>
      <c r="WKZ7" s="11"/>
      <c r="WLA7" s="11"/>
      <c r="WLB7" s="11"/>
      <c r="WLC7" s="11"/>
      <c r="WLD7" s="11"/>
      <c r="WLE7" s="11"/>
      <c r="WLF7" s="11"/>
      <c r="WLG7" s="11"/>
      <c r="WLH7" s="11"/>
      <c r="WLI7" s="11"/>
      <c r="WLJ7" s="11"/>
      <c r="WLK7" s="11"/>
      <c r="WLL7" s="11"/>
      <c r="WLM7" s="11"/>
      <c r="WLN7" s="11"/>
      <c r="WLO7" s="11"/>
      <c r="WLP7" s="11"/>
      <c r="WLQ7" s="11"/>
      <c r="WLR7" s="11"/>
      <c r="WLS7" s="11"/>
      <c r="WLU7" s="6"/>
      <c r="WLX7" s="11"/>
      <c r="WLY7" s="11"/>
      <c r="WLZ7" s="11"/>
      <c r="WMA7" s="11"/>
      <c r="WMB7" s="11"/>
      <c r="WMC7" s="11"/>
      <c r="WMD7" s="11"/>
      <c r="WME7" s="11"/>
      <c r="WMF7" s="11"/>
      <c r="WMG7" s="11"/>
      <c r="WMH7" s="11"/>
      <c r="WMI7" s="11"/>
      <c r="WMJ7" s="11"/>
      <c r="WMK7" s="11"/>
      <c r="WML7" s="11"/>
      <c r="WMM7" s="11"/>
      <c r="WMN7" s="11"/>
      <c r="WMO7" s="11"/>
      <c r="WMP7" s="11"/>
      <c r="WMQ7" s="11"/>
      <c r="WMR7" s="11"/>
      <c r="WMS7" s="11"/>
      <c r="WMT7" s="11"/>
      <c r="WMU7" s="11"/>
      <c r="WMV7" s="11"/>
      <c r="WMW7" s="11"/>
      <c r="WMX7" s="11"/>
      <c r="WMY7" s="11"/>
      <c r="WMZ7" s="11"/>
      <c r="WNA7" s="11"/>
      <c r="WNB7" s="11"/>
      <c r="WNC7" s="11"/>
      <c r="WND7" s="11"/>
      <c r="WNE7" s="11"/>
      <c r="WNF7" s="11"/>
      <c r="WNG7" s="11"/>
      <c r="WNI7" s="6"/>
      <c r="WNL7" s="11"/>
      <c r="WNM7" s="11"/>
      <c r="WNN7" s="11"/>
      <c r="WNO7" s="11"/>
      <c r="WNP7" s="11"/>
      <c r="WNQ7" s="11"/>
      <c r="WNR7" s="11"/>
      <c r="WNS7" s="11"/>
      <c r="WNT7" s="11"/>
      <c r="WNU7" s="11"/>
      <c r="WNV7" s="11"/>
      <c r="WNW7" s="11"/>
      <c r="WNX7" s="11"/>
      <c r="WNY7" s="11"/>
      <c r="WNZ7" s="11"/>
      <c r="WOA7" s="11"/>
      <c r="WOB7" s="11"/>
      <c r="WOC7" s="11"/>
      <c r="WOD7" s="11"/>
      <c r="WOE7" s="11"/>
      <c r="WOF7" s="11"/>
      <c r="WOG7" s="11"/>
      <c r="WOH7" s="11"/>
      <c r="WOI7" s="11"/>
      <c r="WOJ7" s="11"/>
      <c r="WOK7" s="11"/>
      <c r="WOL7" s="11"/>
      <c r="WOM7" s="11"/>
      <c r="WON7" s="11"/>
      <c r="WOO7" s="11"/>
      <c r="WOP7" s="11"/>
      <c r="WOQ7" s="11"/>
      <c r="WOR7" s="11"/>
      <c r="WOS7" s="11"/>
      <c r="WOT7" s="11"/>
      <c r="WOU7" s="11"/>
      <c r="WOW7" s="6"/>
      <c r="WOZ7" s="11"/>
      <c r="WPA7" s="11"/>
      <c r="WPB7" s="11"/>
      <c r="WPC7" s="11"/>
      <c r="WPD7" s="11"/>
      <c r="WPE7" s="11"/>
      <c r="WPF7" s="11"/>
      <c r="WPG7" s="11"/>
      <c r="WPH7" s="11"/>
      <c r="WPI7" s="11"/>
      <c r="WPJ7" s="11"/>
      <c r="WPK7" s="11"/>
      <c r="WPL7" s="11"/>
      <c r="WPM7" s="11"/>
      <c r="WPN7" s="11"/>
      <c r="WPO7" s="11"/>
      <c r="WPP7" s="11"/>
      <c r="WPQ7" s="11"/>
      <c r="WPR7" s="11"/>
      <c r="WPS7" s="11"/>
      <c r="WPT7" s="11"/>
      <c r="WPU7" s="11"/>
      <c r="WPV7" s="11"/>
      <c r="WPW7" s="11"/>
      <c r="WPX7" s="11"/>
      <c r="WPY7" s="11"/>
      <c r="WPZ7" s="11"/>
      <c r="WQA7" s="11"/>
      <c r="WQB7" s="11"/>
      <c r="WQC7" s="11"/>
      <c r="WQD7" s="11"/>
      <c r="WQE7" s="11"/>
      <c r="WQF7" s="11"/>
      <c r="WQG7" s="11"/>
      <c r="WQH7" s="11"/>
      <c r="WQI7" s="11"/>
      <c r="WQK7" s="6"/>
      <c r="WQN7" s="11"/>
      <c r="WQO7" s="11"/>
      <c r="WQP7" s="11"/>
      <c r="WQQ7" s="11"/>
      <c r="WQR7" s="11"/>
      <c r="WQS7" s="11"/>
      <c r="WQT7" s="11"/>
      <c r="WQU7" s="11"/>
      <c r="WQV7" s="11"/>
      <c r="WQW7" s="11"/>
      <c r="WQX7" s="11"/>
      <c r="WQY7" s="11"/>
      <c r="WQZ7" s="11"/>
      <c r="WRA7" s="11"/>
      <c r="WRB7" s="11"/>
      <c r="WRC7" s="11"/>
      <c r="WRD7" s="11"/>
      <c r="WRE7" s="11"/>
      <c r="WRF7" s="11"/>
      <c r="WRG7" s="11"/>
      <c r="WRH7" s="11"/>
      <c r="WRI7" s="11"/>
      <c r="WRJ7" s="11"/>
      <c r="WRK7" s="11"/>
      <c r="WRL7" s="11"/>
      <c r="WRM7" s="11"/>
      <c r="WRN7" s="11"/>
      <c r="WRO7" s="11"/>
      <c r="WRP7" s="11"/>
      <c r="WRQ7" s="11"/>
      <c r="WRR7" s="11"/>
      <c r="WRS7" s="11"/>
      <c r="WRT7" s="11"/>
      <c r="WRU7" s="11"/>
      <c r="WRV7" s="11"/>
      <c r="WRW7" s="11"/>
      <c r="WRY7" s="6"/>
      <c r="WSB7" s="11"/>
      <c r="WSC7" s="11"/>
      <c r="WSD7" s="11"/>
      <c r="WSE7" s="11"/>
      <c r="WSF7" s="11"/>
      <c r="WSG7" s="11"/>
      <c r="WSH7" s="11"/>
      <c r="WSI7" s="11"/>
      <c r="WSJ7" s="11"/>
      <c r="WSK7" s="11"/>
      <c r="WSL7" s="11"/>
      <c r="WSM7" s="11"/>
      <c r="WSN7" s="11"/>
      <c r="WSO7" s="11"/>
      <c r="WSP7" s="11"/>
      <c r="WSQ7" s="11"/>
      <c r="WSR7" s="11"/>
      <c r="WSS7" s="11"/>
      <c r="WST7" s="11"/>
      <c r="WSU7" s="11"/>
      <c r="WSV7" s="11"/>
      <c r="WSW7" s="11"/>
      <c r="WSX7" s="11"/>
      <c r="WSY7" s="11"/>
      <c r="WSZ7" s="11"/>
      <c r="WTA7" s="11"/>
      <c r="WTB7" s="11"/>
      <c r="WTC7" s="11"/>
      <c r="WTD7" s="11"/>
      <c r="WTE7" s="11"/>
      <c r="WTF7" s="11"/>
      <c r="WTG7" s="11"/>
      <c r="WTH7" s="11"/>
      <c r="WTI7" s="11"/>
      <c r="WTJ7" s="11"/>
      <c r="WTK7" s="11"/>
      <c r="WTM7" s="6"/>
      <c r="WTP7" s="11"/>
      <c r="WTQ7" s="11"/>
      <c r="WTR7" s="11"/>
      <c r="WTS7" s="11"/>
      <c r="WTT7" s="11"/>
      <c r="WTU7" s="11"/>
      <c r="WTV7" s="11"/>
      <c r="WTW7" s="11"/>
      <c r="WTX7" s="11"/>
      <c r="WTY7" s="11"/>
      <c r="WTZ7" s="11"/>
      <c r="WUA7" s="11"/>
      <c r="WUB7" s="11"/>
      <c r="WUC7" s="11"/>
      <c r="WUD7" s="11"/>
      <c r="WUE7" s="11"/>
      <c r="WUF7" s="11"/>
      <c r="WUG7" s="11"/>
      <c r="WUH7" s="11"/>
      <c r="WUI7" s="11"/>
      <c r="WUJ7" s="11"/>
      <c r="WUK7" s="11"/>
      <c r="WUL7" s="11"/>
      <c r="WUM7" s="11"/>
      <c r="WUN7" s="11"/>
      <c r="WUO7" s="11"/>
      <c r="WUP7" s="11"/>
      <c r="WUQ7" s="11"/>
      <c r="WUR7" s="11"/>
      <c r="WUS7" s="11"/>
      <c r="WUT7" s="11"/>
      <c r="WUU7" s="11"/>
      <c r="WUV7" s="11"/>
      <c r="WUW7" s="11"/>
      <c r="WUX7" s="11"/>
      <c r="WUY7" s="11"/>
      <c r="WVA7" s="6"/>
      <c r="WVD7" s="11"/>
      <c r="WVE7" s="11"/>
      <c r="WVF7" s="11"/>
      <c r="WVG7" s="11"/>
      <c r="WVH7" s="11"/>
      <c r="WVI7" s="11"/>
      <c r="WVJ7" s="11"/>
      <c r="WVK7" s="11"/>
      <c r="WVL7" s="11"/>
      <c r="WVM7" s="11"/>
      <c r="WVN7" s="11"/>
      <c r="WVO7" s="11"/>
      <c r="WVP7" s="11"/>
      <c r="WVQ7" s="11"/>
      <c r="WVR7" s="11"/>
      <c r="WVS7" s="11"/>
      <c r="WVT7" s="11"/>
      <c r="WVU7" s="11"/>
      <c r="WVV7" s="11"/>
      <c r="WVW7" s="11"/>
      <c r="WVX7" s="11"/>
      <c r="WVY7" s="11"/>
      <c r="WVZ7" s="11"/>
      <c r="WWA7" s="11"/>
      <c r="WWB7" s="11"/>
      <c r="WWC7" s="11"/>
      <c r="WWD7" s="11"/>
      <c r="WWE7" s="11"/>
      <c r="WWF7" s="11"/>
      <c r="WWG7" s="11"/>
      <c r="WWH7" s="11"/>
      <c r="WWI7" s="11"/>
      <c r="WWJ7" s="11"/>
      <c r="WWK7" s="11"/>
      <c r="WWL7" s="11"/>
      <c r="WWM7" s="11"/>
      <c r="WWO7" s="6"/>
      <c r="WWR7" s="11"/>
      <c r="WWS7" s="11"/>
      <c r="WWT7" s="11"/>
      <c r="WWU7" s="11"/>
      <c r="WWV7" s="11"/>
      <c r="WWW7" s="11"/>
      <c r="WWX7" s="11"/>
      <c r="WWY7" s="11"/>
      <c r="WWZ7" s="11"/>
      <c r="WXA7" s="11"/>
      <c r="WXB7" s="11"/>
      <c r="WXC7" s="11"/>
      <c r="WXD7" s="11"/>
      <c r="WXE7" s="11"/>
      <c r="WXF7" s="11"/>
      <c r="WXG7" s="11"/>
      <c r="WXH7" s="11"/>
      <c r="WXI7" s="11"/>
      <c r="WXJ7" s="11"/>
      <c r="WXK7" s="11"/>
      <c r="WXL7" s="11"/>
      <c r="WXM7" s="11"/>
      <c r="WXN7" s="11"/>
      <c r="WXO7" s="11"/>
      <c r="WXP7" s="11"/>
      <c r="WXQ7" s="11"/>
      <c r="WXR7" s="11"/>
      <c r="WXS7" s="11"/>
      <c r="WXT7" s="11"/>
      <c r="WXU7" s="11"/>
      <c r="WXV7" s="11"/>
      <c r="WXW7" s="11"/>
      <c r="WXX7" s="11"/>
      <c r="WXY7" s="11"/>
      <c r="WXZ7" s="11"/>
      <c r="WYA7" s="11"/>
      <c r="WYC7" s="6"/>
      <c r="WYF7" s="11"/>
      <c r="WYG7" s="11"/>
      <c r="WYH7" s="11"/>
      <c r="WYI7" s="11"/>
      <c r="WYJ7" s="11"/>
      <c r="WYK7" s="11"/>
      <c r="WYL7" s="11"/>
      <c r="WYM7" s="11"/>
      <c r="WYN7" s="11"/>
      <c r="WYO7" s="11"/>
      <c r="WYP7" s="11"/>
      <c r="WYQ7" s="11"/>
      <c r="WYR7" s="11"/>
      <c r="WYS7" s="11"/>
      <c r="WYT7" s="11"/>
      <c r="WYU7" s="11"/>
      <c r="WYV7" s="11"/>
      <c r="WYW7" s="11"/>
      <c r="WYX7" s="11"/>
      <c r="WYY7" s="11"/>
      <c r="WYZ7" s="11"/>
      <c r="WZA7" s="11"/>
      <c r="WZB7" s="11"/>
      <c r="WZC7" s="11"/>
      <c r="WZD7" s="11"/>
      <c r="WZE7" s="11"/>
      <c r="WZF7" s="11"/>
      <c r="WZG7" s="11"/>
      <c r="WZH7" s="11"/>
      <c r="WZI7" s="11"/>
      <c r="WZJ7" s="11"/>
      <c r="WZK7" s="11"/>
      <c r="WZL7" s="11"/>
      <c r="WZM7" s="11"/>
      <c r="WZN7" s="11"/>
      <c r="WZO7" s="11"/>
      <c r="WZQ7" s="6"/>
      <c r="WZT7" s="11"/>
      <c r="WZU7" s="11"/>
      <c r="WZV7" s="11"/>
      <c r="WZW7" s="11"/>
      <c r="WZX7" s="11"/>
      <c r="WZY7" s="11"/>
      <c r="WZZ7" s="11"/>
      <c r="XAA7" s="11"/>
      <c r="XAB7" s="11"/>
      <c r="XAC7" s="11"/>
      <c r="XAD7" s="11"/>
      <c r="XAE7" s="11"/>
      <c r="XAF7" s="11"/>
      <c r="XAG7" s="11"/>
      <c r="XAH7" s="11"/>
      <c r="XAI7" s="11"/>
      <c r="XAJ7" s="11"/>
      <c r="XAK7" s="11"/>
      <c r="XAL7" s="11"/>
      <c r="XAM7" s="11"/>
      <c r="XAN7" s="11"/>
      <c r="XAO7" s="11"/>
      <c r="XAP7" s="11"/>
      <c r="XAQ7" s="11"/>
      <c r="XAR7" s="11"/>
      <c r="XAS7" s="11"/>
      <c r="XAT7" s="11"/>
      <c r="XAU7" s="11"/>
      <c r="XAV7" s="11"/>
      <c r="XAW7" s="11"/>
      <c r="XAX7" s="11"/>
      <c r="XAY7" s="11"/>
      <c r="XAZ7" s="11"/>
      <c r="XBA7" s="11"/>
      <c r="XBB7" s="11"/>
      <c r="XBC7" s="11"/>
      <c r="XBE7" s="6"/>
      <c r="XBH7" s="11"/>
      <c r="XBI7" s="11"/>
      <c r="XBJ7" s="11"/>
      <c r="XBK7" s="11"/>
      <c r="XBL7" s="11"/>
      <c r="XBM7" s="11"/>
      <c r="XBN7" s="11"/>
      <c r="XBO7" s="11"/>
      <c r="XBP7" s="11"/>
      <c r="XBQ7" s="11"/>
      <c r="XBR7" s="11"/>
      <c r="XBS7" s="11"/>
      <c r="XBT7" s="11"/>
      <c r="XBU7" s="11"/>
      <c r="XBV7" s="11"/>
      <c r="XBW7" s="11"/>
      <c r="XBX7" s="11"/>
      <c r="XBY7" s="11"/>
      <c r="XBZ7" s="11"/>
      <c r="XCA7" s="11"/>
      <c r="XCB7" s="11"/>
      <c r="XCC7" s="11"/>
      <c r="XCD7" s="11"/>
      <c r="XCE7" s="11"/>
      <c r="XCF7" s="11"/>
      <c r="XCG7" s="11"/>
      <c r="XCH7" s="11"/>
      <c r="XCI7" s="11"/>
      <c r="XCJ7" s="11"/>
      <c r="XCK7" s="11"/>
      <c r="XCL7" s="11"/>
      <c r="XCM7" s="11"/>
      <c r="XCN7" s="11"/>
      <c r="XCO7" s="11"/>
      <c r="XCP7" s="11"/>
      <c r="XCQ7" s="11"/>
      <c r="XCS7" s="6"/>
      <c r="XCV7" s="11"/>
      <c r="XCW7" s="11"/>
      <c r="XCX7" s="11"/>
      <c r="XCY7" s="11"/>
      <c r="XCZ7" s="11"/>
      <c r="XDA7" s="11"/>
      <c r="XDB7" s="11"/>
      <c r="XDC7" s="11"/>
      <c r="XDD7" s="11"/>
      <c r="XDE7" s="11"/>
      <c r="XDF7" s="11"/>
      <c r="XDG7" s="11"/>
      <c r="XDH7" s="11"/>
      <c r="XDI7" s="11"/>
      <c r="XDJ7" s="11"/>
      <c r="XDK7" s="11"/>
      <c r="XDL7" s="11"/>
      <c r="XDM7" s="11"/>
      <c r="XDN7" s="11"/>
      <c r="XDO7" s="11"/>
      <c r="XDP7" s="11"/>
      <c r="XDQ7" s="11"/>
      <c r="XDR7" s="11"/>
      <c r="XDS7" s="11"/>
      <c r="XDT7" s="11"/>
      <c r="XDU7" s="11"/>
      <c r="XDV7" s="11"/>
      <c r="XDW7" s="11"/>
      <c r="XDX7" s="11"/>
      <c r="XDY7" s="11"/>
      <c r="XDZ7" s="11"/>
      <c r="XEA7" s="11"/>
      <c r="XEB7" s="11"/>
      <c r="XEC7" s="11"/>
      <c r="XED7" s="11"/>
      <c r="XEE7" s="11"/>
      <c r="XEG7" s="6"/>
      <c r="XEJ7" s="11"/>
      <c r="XEK7" s="11"/>
      <c r="XEL7" s="11"/>
      <c r="XEM7" s="11"/>
      <c r="XEN7" s="11"/>
      <c r="XEO7" s="11"/>
      <c r="XEP7" s="11"/>
      <c r="XEQ7" s="11"/>
      <c r="XER7" s="11"/>
      <c r="XES7" s="11"/>
      <c r="XET7" s="11"/>
      <c r="XEU7" s="11"/>
      <c r="XEV7" s="11"/>
      <c r="XEW7" s="11"/>
      <c r="XEX7" s="11"/>
      <c r="XEY7" s="11"/>
      <c r="XEZ7" s="11"/>
      <c r="XFA7" s="11"/>
      <c r="XFB7" s="11"/>
      <c r="XFC7" s="11"/>
      <c r="XFD7" s="11"/>
    </row>
    <row r="8" spans="1:5119 5121:10239 10241:15359 15361:16384">
      <c r="A8" s="6" t="s">
        <v>64</v>
      </c>
      <c r="B8" s="4" t="s">
        <v>70</v>
      </c>
      <c r="C8" s="4">
        <f>VLOOKUP($B8,Data!$A$3:$EX$360,(C$3-1979)*4+C$1+2,FALSE)</f>
        <v>1031</v>
      </c>
      <c r="D8" s="11">
        <f>VLOOKUP($B8,Data!$A$3:$EX$360,(D$3-1979)*4+D$1+2,FALSE)</f>
        <v>857</v>
      </c>
      <c r="E8" s="11">
        <f>VLOOKUP($B8,Data!$A$3:$EX$360,(E$3-1979)*4+E$1+2,FALSE)</f>
        <v>748</v>
      </c>
      <c r="F8" s="11">
        <f>VLOOKUP($B8,Data!$A$3:$EX$360,(F$3-1979)*4+F$1+2,FALSE)</f>
        <v>581</v>
      </c>
      <c r="G8" s="11">
        <f>VLOOKUP($B8,Data!$A$3:$EX$360,(G$3-1979)*4+G$1+2,FALSE)</f>
        <v>548</v>
      </c>
      <c r="H8" s="11">
        <f>VLOOKUP($B8,Data!$A$3:$EX$360,(H$3-1979)*4+H$1+2,FALSE)</f>
        <v>516</v>
      </c>
      <c r="I8" s="11">
        <f>VLOOKUP($B8,Data!$A$3:$EX$360,(I$3-1979)*4+I$1+2,FALSE)</f>
        <v>358</v>
      </c>
      <c r="J8" s="11">
        <f>VLOOKUP($B8,Data!$A$3:$EX$360,(J$3-1979)*4+J$1+2,FALSE)</f>
        <v>74</v>
      </c>
      <c r="K8" s="11">
        <f>VLOOKUP($B8,Data!$A$3:$EX$360,(K$3-1979)*4+K$1+2,FALSE)</f>
        <v>61</v>
      </c>
      <c r="L8" s="11">
        <f>VLOOKUP($B8,Data!$A$3:$EX$360,(L$3-1979)*4+L$1+2,FALSE)</f>
        <v>40</v>
      </c>
      <c r="M8" s="11">
        <f>VLOOKUP($B8,Data!$A$3:$EX$360,(M$3-1979)*4+M$1+2,FALSE)</f>
        <v>33</v>
      </c>
      <c r="N8" s="11">
        <f>VLOOKUP($B8,Data!$A$3:$EX$360,(N$3-1979)*4+N$1+2,FALSE)</f>
        <v>26</v>
      </c>
      <c r="O8" s="11">
        <f>VLOOKUP($B8,Data!$A$3:$EX$360,(O$3-1979)*4+O$1+2,FALSE)</f>
        <v>17</v>
      </c>
      <c r="P8" s="11">
        <f>VLOOKUP($B8,Data!$A$3:$EX$360,(P$3-1979)*4+P$1+2,FALSE)</f>
        <v>13</v>
      </c>
      <c r="Q8" s="11">
        <f>VLOOKUP($B8,Data!$A$3:$EX$360,(Q$3-1979)*4+Q$1+2,FALSE)</f>
        <v>10</v>
      </c>
      <c r="R8" s="11">
        <f>VLOOKUP($B8,Data!$A$3:$EX$360,(R$3-1979)*4+R$1+2,FALSE)</f>
        <v>365</v>
      </c>
      <c r="S8" s="11">
        <f>VLOOKUP($B8,Data!$A$3:$EX$360,(S$3-1979)*4+S$1+2,FALSE)</f>
        <v>431</v>
      </c>
      <c r="T8" s="11">
        <f>VLOOKUP($B8,Data!$A$3:$EX$360,(T$3-1979)*4+T$1+2,FALSE)</f>
        <v>423</v>
      </c>
      <c r="U8" s="11">
        <f>VLOOKUP($B8,Data!$A$3:$EX$360,(U$3-1979)*4+U$1+2,FALSE)</f>
        <v>448</v>
      </c>
      <c r="V8" s="11">
        <f>VLOOKUP($B8,Data!$A$3:$EX$360,(V$3-1979)*4+V$1+2,FALSE)</f>
        <v>547</v>
      </c>
      <c r="W8" s="11">
        <f>VLOOKUP($B8,Data!$A$3:$EX$360,(W$3-1979)*4+W$1+2,FALSE)</f>
        <v>1304</v>
      </c>
      <c r="X8" s="11">
        <f>VLOOKUP($B8,Data!$A$3:$EX$360,(X$3-1979)*4+X$1+2,FALSE)</f>
        <v>1631</v>
      </c>
      <c r="Y8" s="11">
        <f>VLOOKUP($B8,Data!$A$3:$EX$360,(Y$3-1979)*4+Y$1+2,FALSE)</f>
        <v>1656</v>
      </c>
      <c r="Z8" s="11">
        <f>VLOOKUP($B8,Data!$A$3:$EX$360,(Z$3-1979)*4+Z$1+2,FALSE)</f>
        <v>367</v>
      </c>
      <c r="AA8" s="11">
        <f>VLOOKUP($B8,Data!$A$3:$EX$360,(AA$3-1979)*4+AA$1+2,FALSE)</f>
        <v>1003</v>
      </c>
      <c r="AB8" s="11">
        <f>VLOOKUP($B8,Data!$A$3:$EX$360,(AB$3-1979)*4+AB$1+2,FALSE)</f>
        <v>938</v>
      </c>
      <c r="AC8" s="11">
        <f>VLOOKUP($B8,Data!$A$3:$EX$360,(AC$3-1979)*4+AC$1+2,FALSE)</f>
        <v>844</v>
      </c>
      <c r="AD8" s="11">
        <f>VLOOKUP($B8,Data!$A$3:$EX$360,(AD$3-1979)*4+AD$1+2,FALSE)</f>
        <v>3183</v>
      </c>
      <c r="AE8" s="11">
        <f>VLOOKUP($B8,Data!$A$3:$EX$360,(AE$3-1979)*4+AE$1+2,FALSE)</f>
        <v>4543</v>
      </c>
      <c r="AF8" s="11">
        <f>VLOOKUP($B8,Data!$A$3:$EX$360,(AF$3-1979)*4+AF$1+2,FALSE)</f>
        <v>4673</v>
      </c>
      <c r="AG8" s="11">
        <f>VLOOKUP($B8,Data!$A$3:$EX$360,(AG$3-1979)*4+AG$1+2,FALSE)</f>
        <v>4486</v>
      </c>
      <c r="AH8" s="11">
        <f>VLOOKUP($B8,Data!$A$3:$EX$360,(AH$3-1979)*4+AH$1+2,FALSE)</f>
        <v>3759</v>
      </c>
      <c r="AI8" s="11">
        <f>VLOOKUP($B8,Data!$A$3:$EX$360,(AI$3-1979)*4+AI$1+2,FALSE)</f>
        <v>1650</v>
      </c>
      <c r="AJ8" s="11">
        <f>VLOOKUP($B8,Data!$A$3:$EX$360,(AJ$3-1979)*4+AJ$1+2,FALSE)</f>
        <v>1924</v>
      </c>
      <c r="AK8" s="11">
        <f>VLOOKUP($B8,Data!$A$3:$EX$360,(AK$3-1979)*4+AK$1+2,FALSE)</f>
        <v>1767</v>
      </c>
      <c r="AL8" s="11">
        <f>VLOOKUP($B8,Data!$A$3:$EX$360,(AL$3-1979)*4+AL$1+2,FALSE)</f>
        <v>1637</v>
      </c>
      <c r="AM8" s="11">
        <f>VLOOKUP($B8,Data!$A$3:$EX$360,(AM$3-1979)*4+AM$1+2,FALSE)</f>
        <v>2332</v>
      </c>
      <c r="AN8" s="4">
        <f>VLOOKUP($B8,Data!$A$3:$EX$360,(AN$3-1979)*4+AN$1+2,FALSE)</f>
        <v>0</v>
      </c>
    </row>
    <row r="9" spans="1:5119 5121:10239 10241:15359 15361:16384">
      <c r="A9" s="12" t="s">
        <v>0</v>
      </c>
      <c r="B9" s="13" t="s">
        <v>66</v>
      </c>
      <c r="C9" s="14">
        <f>VLOOKUP($B9,Data!$A$3:$EX$360,(C$3-1979)*4+C$1+2,FALSE)</f>
        <v>94778</v>
      </c>
      <c r="D9" s="14">
        <f>VLOOKUP($B9,Data!$A$3:$EX$360,(D$3-1979)*4+D$1+2,FALSE)</f>
        <v>113959</v>
      </c>
      <c r="E9" s="14">
        <f>VLOOKUP($B9,Data!$A$3:$EX$360,(E$3-1979)*4+E$1+2,FALSE)</f>
        <v>128986</v>
      </c>
      <c r="F9" s="14">
        <f>VLOOKUP($B9,Data!$A$3:$EX$360,(F$3-1979)*4+F$1+2,FALSE)</f>
        <v>178519</v>
      </c>
      <c r="G9" s="14">
        <f>VLOOKUP($B9,Data!$A$3:$EX$360,(G$3-1979)*4+G$1+2,FALSE)</f>
        <v>244807</v>
      </c>
      <c r="H9" s="14">
        <f>VLOOKUP($B9,Data!$A$3:$EX$360,(H$3-1979)*4+H$1+2,FALSE)</f>
        <v>288987</v>
      </c>
      <c r="I9" s="14">
        <f>VLOOKUP($B9,Data!$A$3:$EX$360,(I$3-1979)*4+I$1+2,FALSE)</f>
        <v>367864</v>
      </c>
      <c r="J9" s="14">
        <f>VLOOKUP($B9,Data!$A$3:$EX$360,(J$3-1979)*4+J$1+2,FALSE)</f>
        <v>531591</v>
      </c>
      <c r="K9" s="14">
        <f>VLOOKUP($B9,Data!$A$3:$EX$360,(K$3-1979)*4+K$1+2,FALSE)</f>
        <v>669394</v>
      </c>
      <c r="L9" s="14">
        <f>VLOOKUP($B9,Data!$A$3:$EX$360,(L$3-1979)*4+L$1+2,FALSE)</f>
        <v>745287</v>
      </c>
      <c r="M9" s="14">
        <f>VLOOKUP($B9,Data!$A$3:$EX$360,(M$3-1979)*4+M$1+2,FALSE)</f>
        <v>869549</v>
      </c>
      <c r="N9" s="14">
        <f>VLOOKUP($B9,Data!$A$3:$EX$360,(N$3-1979)*4+N$1+2,FALSE)</f>
        <v>1019861</v>
      </c>
      <c r="O9" s="14">
        <f>VLOOKUP($B9,Data!$A$3:$EX$360,(O$3-1979)*4+O$1+2,FALSE)</f>
        <v>1156489</v>
      </c>
      <c r="P9" s="14">
        <f>VLOOKUP($B9,Data!$A$3:$EX$360,(P$3-1979)*4+P$1+2,FALSE)</f>
        <v>1272047</v>
      </c>
      <c r="Q9" s="14">
        <f>VLOOKUP($B9,Data!$A$3:$EX$360,(Q$3-1979)*4+Q$1+2,FALSE)</f>
        <v>1356766</v>
      </c>
      <c r="R9" s="14">
        <f>VLOOKUP($B9,Data!$A$3:$EX$360,(R$3-1979)*4+R$1+2,FALSE)</f>
        <v>1472405</v>
      </c>
      <c r="S9" s="14">
        <f>VLOOKUP($B9,Data!$A$3:$EX$360,(S$3-1979)*4+S$1+2,FALSE)</f>
        <v>1570731</v>
      </c>
      <c r="T9" s="14">
        <f>VLOOKUP($B9,Data!$A$3:$EX$360,(T$3-1979)*4+T$1+2,FALSE)</f>
        <v>1711708</v>
      </c>
      <c r="U9" s="14">
        <f>VLOOKUP($B9,Data!$A$3:$EX$360,(U$3-1979)*4+U$1+2,FALSE)</f>
        <v>1826294</v>
      </c>
      <c r="V9" s="14">
        <f>VLOOKUP($B9,Data!$A$3:$EX$360,(V$3-1979)*4+V$1+2,FALSE)</f>
        <v>2018969</v>
      </c>
      <c r="W9" s="14">
        <f>VLOOKUP($B9,Data!$A$3:$EX$360,(W$3-1979)*4+W$1+2,FALSE)</f>
        <v>2293531</v>
      </c>
      <c r="X9" s="14">
        <f>VLOOKUP($B9,Data!$A$3:$EX$360,(X$3-1979)*4+X$1+2,FALSE)</f>
        <v>2493245</v>
      </c>
      <c r="Y9" s="14">
        <f>VLOOKUP($B9,Data!$A$3:$EX$360,(Y$3-1979)*4+Y$1+2,FALSE)</f>
        <v>2831784</v>
      </c>
      <c r="Z9" s="14">
        <f>VLOOKUP($B9,Data!$A$3:$EX$360,(Z$3-1979)*4+Z$1+2,FALSE)</f>
        <v>3158603</v>
      </c>
      <c r="AA9" s="14">
        <f>VLOOKUP($B9,Data!$A$3:$EX$360,(AA$3-1979)*4+AA$1+2,FALSE)</f>
        <v>3343251</v>
      </c>
      <c r="AB9" s="14">
        <f>VLOOKUP($B9,Data!$A$3:$EX$360,(AB$3-1979)*4+AB$1+2,FALSE)</f>
        <v>3384018</v>
      </c>
      <c r="AC9" s="14">
        <f>VLOOKUP($B9,Data!$A$3:$EX$360,(AC$3-1979)*4+AC$1+2,FALSE)</f>
        <v>3548483</v>
      </c>
      <c r="AD9" s="14">
        <f>VLOOKUP($B9,Data!$A$3:$EX$360,(AD$3-1979)*4+AD$1+2,FALSE)</f>
        <v>3841119</v>
      </c>
      <c r="AE9" s="14">
        <f>VLOOKUP($B9,Data!$A$3:$EX$360,(AE$3-1979)*4+AE$1+2,FALSE)</f>
        <v>4464418</v>
      </c>
      <c r="AF9" s="14">
        <f>VLOOKUP($B9,Data!$A$3:$EX$360,(AF$3-1979)*4+AF$1+2,FALSE)</f>
        <v>4961428</v>
      </c>
      <c r="AG9" s="14">
        <f>VLOOKUP($B9,Data!$A$3:$EX$360,(AG$3-1979)*4+AG$1+2,FALSE)</f>
        <v>5376709</v>
      </c>
      <c r="AH9" s="14">
        <f>VLOOKUP($B9,Data!$A$3:$EX$360,(AH$3-1979)*4+AH$1+2,FALSE)</f>
        <v>1146814</v>
      </c>
      <c r="AI9" s="14">
        <f>VLOOKUP($B9,Data!$A$3:$EX$360,(AI$3-1979)*4+AI$1+2,FALSE)</f>
        <v>1311884</v>
      </c>
      <c r="AJ9" s="14">
        <f>VLOOKUP($B9,Data!$A$3:$EX$360,(AJ$3-1979)*4+AJ$1+2,FALSE)</f>
        <v>1442727</v>
      </c>
      <c r="AK9" s="14">
        <f>VLOOKUP($B9,Data!$A$3:$EX$360,(AK$3-1979)*4+AK$1+2,FALSE)</f>
        <v>1573512</v>
      </c>
      <c r="AL9" s="14">
        <f>VLOOKUP($B9,Data!$A$3:$EX$360,(AL$3-1979)*4+AL$1+2,FALSE)</f>
        <v>1648504</v>
      </c>
      <c r="AM9" s="14">
        <f>VLOOKUP($B9,Data!$A$3:$EX$360,(AM$3-1979)*4+AM$1+2,FALSE)</f>
        <v>1775452</v>
      </c>
      <c r="AN9" s="14">
        <f>VLOOKUP($B9,Data!$A$3:$EX$360,(AN$3-1979)*4+AN$1+2,FALSE)</f>
        <v>0</v>
      </c>
    </row>
    <row r="10" spans="1:5119 5121:10239 10241:15359 15361:16384">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5119 5121:10239 10241:15359 15361:16384">
      <c r="A11" s="12" t="s">
        <v>65</v>
      </c>
      <c r="B11" s="13" t="s">
        <v>66</v>
      </c>
      <c r="C11" s="14">
        <f>VLOOKUP($B11,Data!$A$3:$EX$360,(C$3-1979)*4+C$1+2,FALSE)</f>
        <v>94778</v>
      </c>
      <c r="D11" s="14">
        <f>VLOOKUP($B11,Data!$A$3:$EX$360,(D$3-1979)*4+D$1+2,FALSE)</f>
        <v>113959</v>
      </c>
      <c r="E11" s="14">
        <f>VLOOKUP($B11,Data!$A$3:$EX$360,(E$3-1979)*4+E$1+2,FALSE)</f>
        <v>128986</v>
      </c>
      <c r="F11" s="14">
        <f>VLOOKUP($B11,Data!$A$3:$EX$360,(F$3-1979)*4+F$1+2,FALSE)</f>
        <v>178519</v>
      </c>
      <c r="G11" s="14">
        <f>VLOOKUP($B11,Data!$A$3:$EX$360,(G$3-1979)*4+G$1+2,FALSE)</f>
        <v>244807</v>
      </c>
      <c r="H11" s="14">
        <f>VLOOKUP($B11,Data!$A$3:$EX$360,(H$3-1979)*4+H$1+2,FALSE)</f>
        <v>288987</v>
      </c>
      <c r="I11" s="14">
        <f>VLOOKUP($B11,Data!$A$3:$EX$360,(I$3-1979)*4+I$1+2,FALSE)</f>
        <v>367864</v>
      </c>
      <c r="J11" s="14">
        <f>VLOOKUP($B11,Data!$A$3:$EX$360,(J$3-1979)*4+J$1+2,FALSE)</f>
        <v>531591</v>
      </c>
      <c r="K11" s="14">
        <f>VLOOKUP($B11,Data!$A$3:$EX$360,(K$3-1979)*4+K$1+2,FALSE)</f>
        <v>669394</v>
      </c>
      <c r="L11" s="14">
        <f>VLOOKUP($B11,Data!$A$3:$EX$360,(L$3-1979)*4+L$1+2,FALSE)</f>
        <v>745287</v>
      </c>
      <c r="M11" s="14">
        <f>VLOOKUP($B11,Data!$A$3:$EX$360,(M$3-1979)*4+M$1+2,FALSE)</f>
        <v>869549</v>
      </c>
      <c r="N11" s="14">
        <f>VLOOKUP($B11,Data!$A$3:$EX$360,(N$3-1979)*4+N$1+2,FALSE)</f>
        <v>1019861</v>
      </c>
      <c r="O11" s="14">
        <f>VLOOKUP($B11,Data!$A$3:$EX$360,(O$3-1979)*4+O$1+2,FALSE)</f>
        <v>1156489</v>
      </c>
      <c r="P11" s="14">
        <f>VLOOKUP($B11,Data!$A$3:$EX$360,(P$3-1979)*4+P$1+2,FALSE)</f>
        <v>1272047</v>
      </c>
      <c r="Q11" s="14">
        <f>VLOOKUP($B11,Data!$A$3:$EX$360,(Q$3-1979)*4+Q$1+2,FALSE)</f>
        <v>1356766</v>
      </c>
      <c r="R11" s="14">
        <f>VLOOKUP($B11,Data!$A$3:$EX$360,(R$3-1979)*4+R$1+2,FALSE)</f>
        <v>1472405</v>
      </c>
      <c r="S11" s="14">
        <f>VLOOKUP($B11,Data!$A$3:$EX$360,(S$3-1979)*4+S$1+2,FALSE)</f>
        <v>1570731</v>
      </c>
      <c r="T11" s="14">
        <f>VLOOKUP($B11,Data!$A$3:$EX$360,(T$3-1979)*4+T$1+2,FALSE)</f>
        <v>1711708</v>
      </c>
      <c r="U11" s="14">
        <f>VLOOKUP($B11,Data!$A$3:$EX$360,(U$3-1979)*4+U$1+2,FALSE)</f>
        <v>1826294</v>
      </c>
      <c r="V11" s="14">
        <f>VLOOKUP($B11,Data!$A$3:$EX$360,(V$3-1979)*4+V$1+2,FALSE)</f>
        <v>2018969</v>
      </c>
      <c r="W11" s="14">
        <f>VLOOKUP($B11,Data!$A$3:$EX$360,(W$3-1979)*4+W$1+2,FALSE)</f>
        <v>2293531</v>
      </c>
      <c r="X11" s="14">
        <f>VLOOKUP($B11,Data!$A$3:$EX$360,(X$3-1979)*4+X$1+2,FALSE)</f>
        <v>2493245</v>
      </c>
      <c r="Y11" s="14">
        <f>VLOOKUP($B11,Data!$A$3:$EX$360,(Y$3-1979)*4+Y$1+2,FALSE)</f>
        <v>2831784</v>
      </c>
      <c r="Z11" s="14">
        <f>VLOOKUP($B11,Data!$A$3:$EX$360,(Z$3-1979)*4+Z$1+2,FALSE)</f>
        <v>3158603</v>
      </c>
      <c r="AA11" s="14">
        <f>VLOOKUP($B11,Data!$A$3:$EX$360,(AA$3-1979)*4+AA$1+2,FALSE)</f>
        <v>3343251</v>
      </c>
      <c r="AB11" s="14">
        <f>VLOOKUP($B11,Data!$A$3:$EX$360,(AB$3-1979)*4+AB$1+2,FALSE)</f>
        <v>3384018</v>
      </c>
      <c r="AC11" s="14">
        <f>VLOOKUP($B11,Data!$A$3:$EX$360,(AC$3-1979)*4+AC$1+2,FALSE)</f>
        <v>3548483</v>
      </c>
      <c r="AD11" s="14">
        <f>VLOOKUP($B11,Data!$A$3:$EX$360,(AD$3-1979)*4+AD$1+2,FALSE)</f>
        <v>3841119</v>
      </c>
      <c r="AE11" s="14">
        <f>VLOOKUP($B11,Data!$A$3:$EX$360,(AE$3-1979)*4+AE$1+2,FALSE)</f>
        <v>4464418</v>
      </c>
      <c r="AF11" s="14">
        <f>VLOOKUP($B11,Data!$A$3:$EX$360,(AF$3-1979)*4+AF$1+2,FALSE)</f>
        <v>4961428</v>
      </c>
      <c r="AG11" s="14">
        <f>VLOOKUP($B11,Data!$A$3:$EX$360,(AG$3-1979)*4+AG$1+2,FALSE)</f>
        <v>5376709</v>
      </c>
      <c r="AH11" s="14">
        <f>VLOOKUP($B11,Data!$A$3:$EX$360,(AH$3-1979)*4+AH$1+2,FALSE)</f>
        <v>1146814</v>
      </c>
      <c r="AI11" s="14">
        <f>VLOOKUP($B11,Data!$A$3:$EX$360,(AI$3-1979)*4+AI$1+2,FALSE)</f>
        <v>1311884</v>
      </c>
      <c r="AJ11" s="14">
        <f>VLOOKUP($B11,Data!$A$3:$EX$360,(AJ$3-1979)*4+AJ$1+2,FALSE)</f>
        <v>1442727</v>
      </c>
      <c r="AK11" s="14">
        <f>VLOOKUP($B11,Data!$A$3:$EX$360,(AK$3-1979)*4+AK$1+2,FALSE)</f>
        <v>1573512</v>
      </c>
      <c r="AL11" s="14">
        <f>VLOOKUP($B11,Data!$A$3:$EX$360,(AL$3-1979)*4+AL$1+2,FALSE)</f>
        <v>1648504</v>
      </c>
      <c r="AM11" s="14">
        <f>VLOOKUP($B11,Data!$A$3:$EX$360,(AM$3-1979)*4+AM$1+2,FALSE)</f>
        <v>1775452</v>
      </c>
      <c r="AN11" s="11">
        <f>VLOOKUP($B11,Data!$A$3:$EX$360,(AN$3-1979)*4+AN$1+2,FALSE)</f>
        <v>0</v>
      </c>
    </row>
    <row r="12" spans="1:5119 5121:10239 10241:15359 15361:16384">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5119 5121:10239 10241:15359 15361:16384">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5119 5121:10239 10241:15359 15361:16384">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5119 5121:10239 10241:15359 15361:16384">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5119 5121:10239 10241:15359 15361:16384">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4:40">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4:40">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4:40">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4:4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4:40">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4:40">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4:40">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4:40">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4:40">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4:40">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4:40">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4:40">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4:40">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4:40">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4:40">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4:40">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4:4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4:40">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4:40">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4:40">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4:40">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4:40">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4:4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4:40">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4:40">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4:40">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4:40">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4:40">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4:4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4:40">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4:40">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4:40">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4:40">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4:40">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4:40">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4:40">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4:40">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4:4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4:4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4:4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4:4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4:4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4:4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4:4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4:4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4:4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4:4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4:4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4:40">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4:40">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4:40">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4:40">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4:40">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4:40">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4:40">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4:40">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4:40">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4:40">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2" ma:contentTypeDescription="Create a new document." ma:contentTypeScope="" ma:versionID="9a5b05e01a2a57486544c1a9c6b2ecdb">
  <xsd:schema xmlns:xsd="http://www.w3.org/2001/XMLSchema" xmlns:xs="http://www.w3.org/2001/XMLSchema" xmlns:p="http://schemas.microsoft.com/office/2006/metadata/properties" xmlns:ns2="809e547d-5d8b-44e7-a14b-8000c5fc3681" targetNamespace="http://schemas.microsoft.com/office/2006/metadata/properties" ma:root="true" ma:fieldsID="6032da1b5e97d1004f51f99c64974c7d" ns2:_="">
    <xsd:import namespace="809e547d-5d8b-44e7-a14b-8000c5fc368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CED278-833E-4963-8F26-E025F38BA54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809e547d-5d8b-44e7-a14b-8000c5fc3681"/>
    <ds:schemaRef ds:uri="http://www.w3.org/XML/1998/namespace"/>
    <ds:schemaRef ds:uri="http://purl.org/dc/dcmitype/"/>
  </ds:schemaRefs>
</ds:datastoreItem>
</file>

<file path=customXml/itemProps2.xml><?xml version="1.0" encoding="utf-8"?>
<ds:datastoreItem xmlns:ds="http://schemas.openxmlformats.org/officeDocument/2006/customXml" ds:itemID="{FD9A522A-06EC-43C7-8C21-59949D15B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FD038-5379-4702-AAC8-0571DB18F5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National Balance Sheet</vt:lpstr>
      <vt:lpstr>Summary</vt:lpstr>
      <vt:lpstr>Government Combined</vt:lpstr>
      <vt:lpstr>Government Combined Different</vt:lpstr>
      <vt:lpstr>Pensions</vt:lpstr>
      <vt:lpstr>Federal Govt.</vt:lpstr>
      <vt:lpstr>State &amp; Local Govt.</vt:lpstr>
      <vt:lpstr>GSEs</vt:lpstr>
      <vt:lpstr>Agency and GSE-backed Mortgages</vt:lpstr>
      <vt:lpstr>Federal Reserve</vt:lpstr>
      <vt:lpstr>Households &amp; Nonprofits</vt:lpstr>
      <vt:lpstr>FRB_Z1 (B.1)</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Prante</dc:creator>
  <cp:lastModifiedBy>Kevin</cp:lastModifiedBy>
  <dcterms:created xsi:type="dcterms:W3CDTF">2017-01-03T18:35:03Z</dcterms:created>
  <dcterms:modified xsi:type="dcterms:W3CDTF">2017-03-25T00:57:37Z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