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ed\Downloads\"/>
    </mc:Choice>
  </mc:AlternateContent>
  <xr:revisionPtr revIDLastSave="0" documentId="13_ncr:1_{319B6DD7-3342-44D7-94F9-F79E21D44C6E}" xr6:coauthVersionLast="41" xr6:coauthVersionMax="41" xr10:uidLastSave="{00000000-0000-0000-0000-000000000000}"/>
  <bookViews>
    <workbookView xWindow="38280" yWindow="-120" windowWidth="15990" windowHeight="24840" activeTab="1" xr2:uid="{00000000-000D-0000-FFFF-FFFF00000000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Report!$A$1:$N$47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3" i="3" l="1"/>
  <c r="B13" i="8" l="1"/>
  <c r="L35" i="3" l="1"/>
  <c r="M35" i="3"/>
  <c r="N35" i="3"/>
  <c r="C35" i="3"/>
  <c r="D35" i="3"/>
  <c r="E35" i="3"/>
  <c r="F35" i="3"/>
  <c r="G35" i="3"/>
  <c r="H35" i="3"/>
  <c r="I35" i="3"/>
  <c r="J35" i="3"/>
  <c r="K35" i="3"/>
  <c r="L43" i="3"/>
  <c r="M43" i="3"/>
  <c r="N43" i="3"/>
  <c r="L44" i="3"/>
  <c r="M44" i="3"/>
  <c r="N44" i="3"/>
  <c r="L45" i="3"/>
  <c r="L47" i="3" s="1"/>
  <c r="M45" i="3"/>
  <c r="N45" i="3"/>
  <c r="N47" i="3" s="1"/>
  <c r="L46" i="3"/>
  <c r="M46" i="3"/>
  <c r="N46" i="3"/>
  <c r="M47" i="3"/>
  <c r="B27" i="3"/>
  <c r="C14" i="8" s="1"/>
  <c r="B22" i="3"/>
  <c r="C9" i="8" s="1"/>
  <c r="B23" i="3"/>
  <c r="C10" i="8" s="1"/>
  <c r="B24" i="3"/>
  <c r="C11" i="8" s="1"/>
  <c r="B25" i="3"/>
  <c r="C12" i="8" s="1"/>
  <c r="B26" i="3"/>
  <c r="C13" i="8" s="1"/>
  <c r="B28" i="3"/>
  <c r="C15" i="8" s="1"/>
  <c r="B29" i="3"/>
  <c r="C16" i="8" s="1"/>
  <c r="B30" i="3"/>
  <c r="C17" i="8" s="1"/>
  <c r="B31" i="3"/>
  <c r="C18" i="8" s="1"/>
  <c r="B32" i="3"/>
  <c r="C19" i="8" s="1"/>
  <c r="B33" i="3"/>
  <c r="C20" i="8" s="1"/>
  <c r="J47" i="3"/>
  <c r="K47" i="3"/>
  <c r="J46" i="3"/>
  <c r="K46" i="3"/>
  <c r="J45" i="3"/>
  <c r="K45" i="3"/>
  <c r="J44" i="3"/>
  <c r="K44" i="3"/>
  <c r="K43" i="3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B19" i="9"/>
  <c r="B18" i="9"/>
  <c r="B17" i="9"/>
  <c r="B16" i="9"/>
  <c r="B15" i="9"/>
  <c r="B14" i="9"/>
  <c r="B13" i="9"/>
  <c r="B12" i="9"/>
  <c r="B11" i="9"/>
  <c r="B10" i="9"/>
  <c r="B9" i="9"/>
  <c r="B10" i="8"/>
  <c r="B11" i="8"/>
  <c r="B12" i="8"/>
  <c r="B14" i="8"/>
  <c r="B15" i="8"/>
  <c r="B16" i="8"/>
  <c r="B17" i="8"/>
  <c r="B18" i="8"/>
  <c r="B19" i="8"/>
  <c r="B20" i="8"/>
  <c r="B9" i="8"/>
  <c r="G24" i="9" l="1"/>
  <c r="F39" i="3" s="1"/>
  <c r="J36" i="3"/>
  <c r="F36" i="3"/>
  <c r="I36" i="3"/>
  <c r="C36" i="3"/>
  <c r="D36" i="3"/>
  <c r="E36" i="3"/>
  <c r="M24" i="9"/>
  <c r="E24" i="9"/>
  <c r="D39" i="3" s="1"/>
  <c r="F24" i="9"/>
  <c r="E39" i="3" s="1"/>
  <c r="I22" i="8"/>
  <c r="H40" i="3" s="1"/>
  <c r="O22" i="8"/>
  <c r="F22" i="8"/>
  <c r="E40" i="3" s="1"/>
  <c r="J22" i="8"/>
  <c r="K22" i="8"/>
  <c r="G22" i="8"/>
  <c r="F40" i="3" s="1"/>
  <c r="N22" i="8"/>
  <c r="L22" i="8"/>
  <c r="E22" i="8"/>
  <c r="D40" i="3" s="1"/>
  <c r="H22" i="8"/>
  <c r="G40" i="3" s="1"/>
  <c r="D22" i="8"/>
  <c r="C40" i="3" s="1"/>
  <c r="M22" i="8"/>
  <c r="K36" i="3"/>
  <c r="N36" i="3"/>
  <c r="L24" i="9"/>
  <c r="M36" i="3"/>
  <c r="L36" i="3"/>
  <c r="O24" i="9"/>
  <c r="K24" i="9"/>
  <c r="H24" i="9"/>
  <c r="G39" i="3" s="1"/>
  <c r="G36" i="3"/>
  <c r="N24" i="9"/>
  <c r="B35" i="3"/>
  <c r="H36" i="3"/>
  <c r="D24" i="9"/>
  <c r="C39" i="3" s="1"/>
  <c r="J24" i="9"/>
  <c r="I39" i="3" s="1"/>
  <c r="I24" i="9"/>
  <c r="H39" i="3" s="1"/>
  <c r="F45" i="3" l="1"/>
  <c r="F47" i="3" s="1"/>
  <c r="E43" i="3"/>
  <c r="G43" i="3"/>
  <c r="D44" i="3"/>
  <c r="G44" i="3"/>
  <c r="D43" i="3"/>
  <c r="G45" i="3"/>
  <c r="G47" i="3" s="1"/>
  <c r="D46" i="3"/>
  <c r="D45" i="3"/>
  <c r="D47" i="3" s="1"/>
  <c r="E44" i="3"/>
  <c r="E46" i="3"/>
  <c r="E45" i="3"/>
  <c r="E47" i="3" s="1"/>
  <c r="F43" i="3"/>
  <c r="F44" i="3"/>
  <c r="F46" i="3"/>
  <c r="G46" i="3"/>
  <c r="H45" i="3"/>
  <c r="H47" i="3" s="1"/>
  <c r="H46" i="3"/>
  <c r="H44" i="3"/>
  <c r="H43" i="3"/>
  <c r="I45" i="3"/>
  <c r="I47" i="3" s="1"/>
  <c r="I46" i="3"/>
  <c r="I44" i="3"/>
  <c r="I43" i="3"/>
  <c r="C45" i="3"/>
  <c r="C47" i="3" s="1"/>
  <c r="C46" i="3"/>
  <c r="C44" i="3"/>
  <c r="C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21" authorId="0" shapeId="0" xr:uid="{00000000-0006-0000-0000-000002000000}">
      <text>
        <r>
          <rPr>
            <sz val="8"/>
            <color indexed="81"/>
            <rFont val="Tahoma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<sst xmlns="http://schemas.openxmlformats.org/spreadsheetml/2006/main" count="78" uniqueCount="56">
  <si>
    <t>Task Name</t>
  </si>
  <si>
    <t>[42]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</si>
  <si>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</si>
  <si>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</si>
  <si>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</si>
  <si>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</si>
  <si>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</si>
  <si>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</si>
  <si>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</si>
  <si>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</si>
  <si>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</si>
  <si>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</si>
  <si>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</si>
  <si>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</si>
  <si>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</si>
  <si>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</si>
  <si>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</si>
  <si>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</si>
  <si>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</si>
  <si>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</si>
  <si>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</si>
  <si>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</si>
  <si>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</si>
  <si>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</si>
  <si>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</si>
  <si>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</si>
  <si>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</si>
  <si>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</si>
  <si>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For Period: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</si>
  <si>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</si>
  <si>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</si>
  <si>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</si>
  <si>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</si>
  <si>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</si>
  <si>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</si>
  <si>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</si>
  <si>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</si>
  <si>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</si>
  <si>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</si>
  <si>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</si>
  <si>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</si>
  <si>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</si>
  <si>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</si>
  <si>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</si>
  <si>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</si>
  <si>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</si>
  <si>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</si>
  <si>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</si>
  <si>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Sound Meter Data Collection</t>
  </si>
  <si>
    <t>MATLAB Analysis of Data</t>
  </si>
  <si>
    <t>Project Design and Planning</t>
  </si>
  <si>
    <t>Meetings with Advisor/Customer</t>
  </si>
  <si>
    <t>ECE 9</t>
  </si>
  <si>
    <t>Microcontroller Programming</t>
  </si>
  <si>
    <t>Testing of Components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</si>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</sst>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sz val="8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</font>
    <font>
      <sz val="6"/>
      <color indexed="9"/>
      <name val="Arial"/>
    </font>
    <font>
      <sz val="14"/>
      <name val="Arial"/>
    </font>
    <font>
      <sz val="16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164" fontId="7" fillId="24" borderId="13" xfId="0" applyNumberFormat="1" applyFont="1" applyFill="1" applyBorder="1" applyAlignment="1">
      <alignment horizontal="center" vertical="center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15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9" fontId="0" fillId="0" borderId="7" xfId="40" applyFont="1" applyFill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Report!$C$21:$N$21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Report!$C$36:$N$36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90</c:v>
                </c:pt>
                <c:pt idx="3">
                  <c:v>180</c:v>
                </c:pt>
                <c:pt idx="4">
                  <c:v>630</c:v>
                </c:pt>
                <c:pt idx="5">
                  <c:v>870</c:v>
                </c:pt>
                <c:pt idx="6">
                  <c:v>1320</c:v>
                </c:pt>
                <c:pt idx="7">
                  <c:v>1770</c:v>
                </c:pt>
                <c:pt idx="8">
                  <c:v>2280</c:v>
                </c:pt>
                <c:pt idx="9">
                  <c:v>2730</c:v>
                </c:pt>
                <c:pt idx="10">
                  <c:v>2940</c:v>
                </c:pt>
                <c:pt idx="11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Report!$C$21:$N$21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Report!$C$40:$N$40</c:f>
              <c:numCache>
                <c:formatCode>General</c:formatCode>
                <c:ptCount val="12"/>
                <c:pt idx="0">
                  <c:v>0</c:v>
                </c:pt>
                <c:pt idx="1">
                  <c:v>16.5</c:v>
                </c:pt>
                <c:pt idx="2">
                  <c:v>93</c:v>
                </c:pt>
                <c:pt idx="3">
                  <c:v>379.5</c:v>
                </c:pt>
                <c:pt idx="4">
                  <c:v>561</c:v>
                </c:pt>
                <c:pt idx="5">
                  <c:v>952.5</c:v>
                </c:pt>
                <c:pt idx="6">
                  <c:v>1201.5</c:v>
                </c:pt>
                <c:pt idx="7">
                  <c:v>1359</c:v>
                </c:pt>
                <c:pt idx="8">
                  <c:v>1666.5</c:v>
                </c:pt>
                <c:pt idx="9">
                  <c:v>1956</c:v>
                </c:pt>
                <c:pt idx="10">
                  <c:v>2323.5</c:v>
                </c:pt>
                <c:pt idx="11">
                  <c:v>2488.5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Report!$C$21:$N$21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Report!$C$39:$N$39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150</c:v>
                </c:pt>
                <c:pt idx="3">
                  <c:v>210</c:v>
                </c:pt>
                <c:pt idx="4">
                  <c:v>495</c:v>
                </c:pt>
                <c:pt idx="5">
                  <c:v>705</c:v>
                </c:pt>
                <c:pt idx="6">
                  <c:v>930</c:v>
                </c:pt>
                <c:pt idx="7">
                  <c:v>1065</c:v>
                </c:pt>
                <c:pt idx="8">
                  <c:v>1530</c:v>
                </c:pt>
                <c:pt idx="9">
                  <c:v>2235</c:v>
                </c:pt>
                <c:pt idx="10">
                  <c:v>2985</c:v>
                </c:pt>
                <c:pt idx="11">
                  <c:v>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14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47"/>
  <sheetViews>
    <sheetView showGridLines="0" workbookViewId="0">
      <selection activeCell="E61" sqref="E61"/>
    </sheetView>
  </sheetViews>
  <sheetFormatPr defaultRowHeight="12.75" x14ac:dyDescent="0.2"/>
  <cols>
    <col min="1" max="1" width="23.7109375" customWidth="1"/>
    <col min="2" max="2" width="7.85546875" customWidth="1"/>
    <col min="3" max="14" width="8.7109375" customWidth="1"/>
    <col min="16" max="16" width="15.85546875" customWidth="1"/>
  </cols>
  <sheetData>
    <row r="1" spans="1:16" ht="18" x14ac:dyDescent="0.25">
      <c r="A1" s="2"/>
      <c r="B1" s="2"/>
      <c r="C1" s="2"/>
      <c r="D1" s="2"/>
      <c r="F1" s="2"/>
      <c r="N1" s="17"/>
    </row>
    <row r="2" spans="1:16" x14ac:dyDescent="0.2">
      <c r="A2" s="2"/>
      <c r="B2" s="2"/>
      <c r="C2" s="2"/>
      <c r="D2" s="2"/>
      <c r="E2" s="2"/>
      <c r="F2" s="2"/>
    </row>
    <row r="3" spans="1:16" x14ac:dyDescent="0.2">
      <c r="A3" s="2"/>
      <c r="B3" s="2"/>
      <c r="C3" s="2"/>
      <c r="D3" s="2"/>
      <c r="E3" s="2"/>
      <c r="F3" s="2"/>
      <c r="P3" s="1"/>
    </row>
    <row r="4" spans="1:16" x14ac:dyDescent="0.2">
      <c r="A4" s="9" t="s">
        <v>2</v>
      </c>
      <c r="B4" s="16" t="s">
        <v>52</v>
      </c>
      <c r="C4" s="16"/>
      <c r="D4" s="16"/>
      <c r="E4" s="2"/>
      <c r="F4" s="2"/>
      <c r="P4" s="15"/>
    </row>
    <row r="5" spans="1:16" x14ac:dyDescent="0.2">
      <c r="A5" s="9" t="s">
        <v>3</v>
      </c>
      <c r="B5" s="62">
        <v>43802</v>
      </c>
      <c r="C5" s="63"/>
      <c r="D5" s="2"/>
      <c r="E5" s="2"/>
      <c r="F5" s="2"/>
    </row>
    <row r="6" spans="1:16" x14ac:dyDescent="0.2">
      <c r="A6" s="2"/>
      <c r="B6" s="5" t="s">
        <v>1</v>
      </c>
      <c r="C6" s="2"/>
      <c r="D6" s="2"/>
      <c r="E6" s="2"/>
      <c r="F6" s="2"/>
    </row>
    <row r="7" spans="1:16" x14ac:dyDescent="0.2">
      <c r="A7" s="9" t="s">
        <v>28</v>
      </c>
      <c r="B7" s="64" t="s">
        <v>55</v>
      </c>
      <c r="C7" s="64"/>
      <c r="D7" s="2"/>
      <c r="E7" s="2"/>
      <c r="F7" s="2"/>
    </row>
    <row r="8" spans="1:16" x14ac:dyDescent="0.2">
      <c r="A8" s="2"/>
      <c r="B8" s="5"/>
      <c r="C8" s="2"/>
      <c r="D8" s="2"/>
      <c r="E8" s="2"/>
      <c r="F8" s="2"/>
    </row>
    <row r="9" spans="1:16" x14ac:dyDescent="0.2">
      <c r="A9" s="18"/>
      <c r="B9" s="5"/>
      <c r="C9" s="2"/>
      <c r="D9" s="2"/>
      <c r="E9" s="2"/>
      <c r="F9" s="2"/>
    </row>
    <row r="10" spans="1:16" x14ac:dyDescent="0.2">
      <c r="A10" s="65"/>
      <c r="B10" s="65"/>
      <c r="C10" s="65"/>
      <c r="D10" s="65"/>
      <c r="E10" s="2"/>
      <c r="F10" s="2"/>
    </row>
    <row r="11" spans="1:16" x14ac:dyDescent="0.2">
      <c r="A11" s="65"/>
      <c r="B11" s="65"/>
      <c r="C11" s="65"/>
      <c r="D11" s="65"/>
      <c r="E11" s="2"/>
      <c r="F11" s="2"/>
    </row>
    <row r="12" spans="1:16" x14ac:dyDescent="0.2">
      <c r="A12" s="65"/>
      <c r="B12" s="65"/>
      <c r="C12" s="65"/>
      <c r="D12" s="65"/>
      <c r="E12" s="2"/>
      <c r="F12" s="2"/>
    </row>
    <row r="13" spans="1:16" x14ac:dyDescent="0.2">
      <c r="A13" s="65"/>
      <c r="B13" s="65"/>
      <c r="C13" s="65"/>
      <c r="D13" s="65"/>
      <c r="E13" s="2"/>
      <c r="F13" s="2"/>
    </row>
    <row r="14" spans="1:16" x14ac:dyDescent="0.2">
      <c r="A14" s="65"/>
      <c r="B14" s="65"/>
      <c r="C14" s="65"/>
      <c r="D14" s="65"/>
      <c r="E14" s="2"/>
      <c r="F14" s="2"/>
    </row>
    <row r="15" spans="1:16" x14ac:dyDescent="0.2">
      <c r="A15" s="65"/>
      <c r="B15" s="65"/>
      <c r="C15" s="65"/>
      <c r="D15" s="65"/>
      <c r="E15" s="2"/>
      <c r="F15" s="2"/>
    </row>
    <row r="16" spans="1:16" x14ac:dyDescent="0.2">
      <c r="A16" s="65"/>
      <c r="B16" s="65"/>
      <c r="C16" s="65"/>
      <c r="D16" s="65"/>
      <c r="E16" s="2"/>
      <c r="F16" s="2"/>
    </row>
    <row r="17" spans="1:16" x14ac:dyDescent="0.2">
      <c r="A17" s="65"/>
      <c r="B17" s="65"/>
      <c r="C17" s="65"/>
      <c r="D17" s="65"/>
      <c r="E17" s="2"/>
      <c r="F17" s="2"/>
    </row>
    <row r="18" spans="1:16" x14ac:dyDescent="0.2">
      <c r="A18" s="65"/>
      <c r="B18" s="65"/>
      <c r="C18" s="65"/>
      <c r="D18" s="65"/>
      <c r="E18" s="2"/>
      <c r="F18" s="2"/>
    </row>
    <row r="19" spans="1:16" x14ac:dyDescent="0.2">
      <c r="A19" s="2"/>
      <c r="B19" s="5"/>
      <c r="C19" s="2"/>
      <c r="D19" s="2"/>
      <c r="E19" s="2"/>
      <c r="F19" s="2"/>
    </row>
    <row r="20" spans="1:16" x14ac:dyDescent="0.2">
      <c r="A20" s="2"/>
      <c r="B20" s="2"/>
      <c r="C20" s="8"/>
      <c r="D20" s="2"/>
      <c r="E20" s="2"/>
    </row>
    <row r="21" spans="1:16" x14ac:dyDescent="0.2">
      <c r="A21" s="56" t="s">
        <v>0</v>
      </c>
      <c r="B21" s="57" t="s">
        <v>24</v>
      </c>
      <c r="C21" s="59">
        <v>1</v>
      </c>
      <c r="D21" s="59">
        <v>2</v>
      </c>
      <c r="E21" s="59">
        <v>3</v>
      </c>
      <c r="F21" s="59">
        <v>4</v>
      </c>
      <c r="G21" s="59">
        <v>5</v>
      </c>
      <c r="H21" s="59">
        <v>6</v>
      </c>
      <c r="I21" s="59">
        <v>7</v>
      </c>
      <c r="J21" s="59">
        <v>8</v>
      </c>
      <c r="K21" s="59">
        <v>9</v>
      </c>
      <c r="L21" s="59">
        <v>10</v>
      </c>
      <c r="M21" s="59">
        <v>11</v>
      </c>
      <c r="N21" s="59">
        <v>12</v>
      </c>
      <c r="P21" s="3"/>
    </row>
    <row r="22" spans="1:16" x14ac:dyDescent="0.2">
      <c r="A22" s="29" t="s">
        <v>48</v>
      </c>
      <c r="B22" s="21">
        <f t="shared" ref="B22:B33" si="0">SUM(C22:N22)</f>
        <v>675</v>
      </c>
      <c r="C22" s="29"/>
      <c r="D22" s="29"/>
      <c r="E22" s="29"/>
      <c r="F22" s="29">
        <v>75</v>
      </c>
      <c r="G22" s="29">
        <v>75</v>
      </c>
      <c r="H22" s="29">
        <v>75</v>
      </c>
      <c r="I22" s="29">
        <v>75</v>
      </c>
      <c r="J22" s="29">
        <v>75</v>
      </c>
      <c r="K22" s="29">
        <v>75</v>
      </c>
      <c r="L22" s="29">
        <v>75</v>
      </c>
      <c r="M22" s="29">
        <v>75</v>
      </c>
      <c r="N22" s="29">
        <v>75</v>
      </c>
      <c r="O22" s="22"/>
      <c r="P22" s="3"/>
    </row>
    <row r="23" spans="1:16" x14ac:dyDescent="0.2">
      <c r="A23" s="28" t="s">
        <v>49</v>
      </c>
      <c r="B23" s="21">
        <f t="shared" si="0"/>
        <v>1050</v>
      </c>
      <c r="C23" s="28"/>
      <c r="D23" s="28"/>
      <c r="E23" s="28"/>
      <c r="F23" s="28"/>
      <c r="G23" s="28">
        <v>300</v>
      </c>
      <c r="H23" s="28">
        <v>150</v>
      </c>
      <c r="I23" s="28">
        <v>150</v>
      </c>
      <c r="J23" s="28">
        <v>150</v>
      </c>
      <c r="K23" s="28">
        <v>150</v>
      </c>
      <c r="L23" s="28">
        <v>150</v>
      </c>
      <c r="M23" s="28"/>
      <c r="N23" s="28"/>
      <c r="O23" s="22"/>
    </row>
    <row r="24" spans="1:16" x14ac:dyDescent="0.2">
      <c r="A24" s="28" t="s">
        <v>50</v>
      </c>
      <c r="B24" s="21">
        <f t="shared" si="0"/>
        <v>165</v>
      </c>
      <c r="C24" s="28"/>
      <c r="D24" s="28">
        <v>15</v>
      </c>
      <c r="E24" s="28">
        <v>15</v>
      </c>
      <c r="F24" s="28">
        <v>15</v>
      </c>
      <c r="G24" s="28">
        <v>15</v>
      </c>
      <c r="H24" s="28">
        <v>15</v>
      </c>
      <c r="I24" s="28">
        <v>15</v>
      </c>
      <c r="J24" s="28">
        <v>15</v>
      </c>
      <c r="K24" s="28">
        <v>15</v>
      </c>
      <c r="L24" s="28">
        <v>15</v>
      </c>
      <c r="M24" s="28">
        <v>15</v>
      </c>
      <c r="N24" s="28">
        <v>15</v>
      </c>
      <c r="O24" s="22"/>
    </row>
    <row r="25" spans="1:16" x14ac:dyDescent="0.2">
      <c r="A25" s="28" t="s">
        <v>51</v>
      </c>
      <c r="B25" s="21">
        <f t="shared" si="0"/>
        <v>300</v>
      </c>
      <c r="C25" s="28"/>
      <c r="D25" s="28"/>
      <c r="E25" s="28">
        <v>60</v>
      </c>
      <c r="F25" s="28"/>
      <c r="G25" s="28">
        <v>60</v>
      </c>
      <c r="H25" s="28"/>
      <c r="I25" s="28">
        <v>60</v>
      </c>
      <c r="J25" s="28"/>
      <c r="K25" s="28">
        <v>60</v>
      </c>
      <c r="L25" s="28"/>
      <c r="M25" s="28">
        <v>60</v>
      </c>
      <c r="N25" s="28"/>
      <c r="O25" s="22"/>
    </row>
    <row r="26" spans="1:16" x14ac:dyDescent="0.2">
      <c r="A26" s="28" t="s">
        <v>53</v>
      </c>
      <c r="B26" s="21">
        <f t="shared" si="0"/>
        <v>600</v>
      </c>
      <c r="C26" s="28"/>
      <c r="D26" s="28"/>
      <c r="E26" s="28"/>
      <c r="F26" s="28"/>
      <c r="G26" s="28"/>
      <c r="H26" s="28"/>
      <c r="I26" s="28">
        <v>150</v>
      </c>
      <c r="J26" s="28">
        <v>150</v>
      </c>
      <c r="K26" s="28">
        <v>150</v>
      </c>
      <c r="L26" s="28">
        <v>150</v>
      </c>
      <c r="M26" s="28"/>
      <c r="N26" s="28"/>
      <c r="O26" s="22"/>
    </row>
    <row r="27" spans="1:16" x14ac:dyDescent="0.2">
      <c r="A27" s="28" t="s">
        <v>54</v>
      </c>
      <c r="B27" s="21">
        <f t="shared" si="0"/>
        <v>240</v>
      </c>
      <c r="C27" s="28"/>
      <c r="D27" s="28"/>
      <c r="E27" s="28"/>
      <c r="F27" s="28"/>
      <c r="G27" s="28"/>
      <c r="H27" s="28"/>
      <c r="I27" s="28"/>
      <c r="J27" s="28">
        <v>60</v>
      </c>
      <c r="K27" s="28">
        <v>60</v>
      </c>
      <c r="L27" s="28">
        <v>60</v>
      </c>
      <c r="M27" s="28">
        <v>60</v>
      </c>
      <c r="N27" s="28"/>
      <c r="O27" s="22"/>
    </row>
    <row r="28" spans="1:16" x14ac:dyDescent="0.2">
      <c r="A28" s="28"/>
      <c r="B28" s="21">
        <f t="shared" si="0"/>
        <v>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2"/>
    </row>
    <row r="29" spans="1:16" x14ac:dyDescent="0.2">
      <c r="A29" s="28"/>
      <c r="B29" s="21">
        <f t="shared" si="0"/>
        <v>0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2"/>
    </row>
    <row r="30" spans="1:16" x14ac:dyDescent="0.2">
      <c r="A30" s="28"/>
      <c r="B30" s="21">
        <f t="shared" si="0"/>
        <v>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2"/>
    </row>
    <row r="31" spans="1:16" x14ac:dyDescent="0.2">
      <c r="A31" s="28"/>
      <c r="B31" s="21">
        <f t="shared" si="0"/>
        <v>0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2"/>
    </row>
    <row r="32" spans="1:16" x14ac:dyDescent="0.2">
      <c r="A32" s="28"/>
      <c r="B32" s="21">
        <f t="shared" si="0"/>
        <v>0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2"/>
    </row>
    <row r="33" spans="1:16" x14ac:dyDescent="0.2">
      <c r="A33" s="28"/>
      <c r="B33" s="21">
        <f t="shared" si="0"/>
        <v>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2"/>
    </row>
    <row r="34" spans="1: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22"/>
      <c r="P34" s="3"/>
    </row>
    <row r="35" spans="1:16" x14ac:dyDescent="0.2">
      <c r="A35" s="24" t="s">
        <v>33</v>
      </c>
      <c r="B35" s="23">
        <f>SUM(B22:B33)</f>
        <v>3030</v>
      </c>
      <c r="C35" s="25">
        <f>SUM(C22:C34)</f>
        <v>0</v>
      </c>
      <c r="D35" s="25">
        <f t="shared" ref="D35:N35" si="1">SUM(D22:D34)</f>
        <v>15</v>
      </c>
      <c r="E35" s="25">
        <f t="shared" si="1"/>
        <v>75</v>
      </c>
      <c r="F35" s="25">
        <f t="shared" si="1"/>
        <v>90</v>
      </c>
      <c r="G35" s="25">
        <f t="shared" si="1"/>
        <v>450</v>
      </c>
      <c r="H35" s="25">
        <f t="shared" si="1"/>
        <v>240</v>
      </c>
      <c r="I35" s="25">
        <f t="shared" si="1"/>
        <v>450</v>
      </c>
      <c r="J35" s="25">
        <f t="shared" si="1"/>
        <v>450</v>
      </c>
      <c r="K35" s="25">
        <f t="shared" si="1"/>
        <v>510</v>
      </c>
      <c r="L35" s="25">
        <f t="shared" si="1"/>
        <v>450</v>
      </c>
      <c r="M35" s="25">
        <f t="shared" si="1"/>
        <v>210</v>
      </c>
      <c r="N35" s="25">
        <f t="shared" si="1"/>
        <v>90</v>
      </c>
      <c r="O35" s="22"/>
    </row>
    <row r="36" spans="1:16" x14ac:dyDescent="0.2">
      <c r="A36" s="24"/>
      <c r="B36" s="26" t="s">
        <v>19</v>
      </c>
      <c r="C36" s="27">
        <f>IF(ISBLANK(C21),NA(),SUM($C35:C35))</f>
        <v>0</v>
      </c>
      <c r="D36" s="27">
        <f>IF(ISBLANK(D21),NA(),SUM($C35:D35))</f>
        <v>15</v>
      </c>
      <c r="E36" s="27">
        <f>IF(ISBLANK(E21),NA(),SUM($C35:E35))</f>
        <v>90</v>
      </c>
      <c r="F36" s="27">
        <f>IF(ISBLANK(F21),NA(),SUM($C35:F35))</f>
        <v>180</v>
      </c>
      <c r="G36" s="27">
        <f>IF(ISBLANK(G21),NA(),SUM($C35:G35))</f>
        <v>630</v>
      </c>
      <c r="H36" s="27">
        <f>IF(ISBLANK(H21),NA(),SUM($C35:H35))</f>
        <v>870</v>
      </c>
      <c r="I36" s="27">
        <f>IF(ISBLANK(I21),NA(),SUM($C35:I35))</f>
        <v>1320</v>
      </c>
      <c r="J36" s="27">
        <f>IF(ISBLANK(J21),NA(),SUM($C35:J35))</f>
        <v>1770</v>
      </c>
      <c r="K36" s="27">
        <f>IF(ISBLANK(K21),NA(),SUM($C35:K35))</f>
        <v>2280</v>
      </c>
      <c r="L36" s="27">
        <f>IF(ISBLANK(L21),NA(),SUM($C35:L35))</f>
        <v>2730</v>
      </c>
      <c r="M36" s="27">
        <f>IF(ISBLANK(M21),NA(),SUM($C35:M35))</f>
        <v>2940</v>
      </c>
      <c r="N36" s="27">
        <f>IF(ISBLANK(N21),NA(),SUM($C35:N35))</f>
        <v>3030</v>
      </c>
      <c r="O36" s="22"/>
    </row>
    <row r="37" spans="1:16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9" spans="1:16" x14ac:dyDescent="0.2">
      <c r="A39" s="22"/>
      <c r="B39" s="26" t="s">
        <v>17</v>
      </c>
      <c r="C39" s="28">
        <f>AC!D24</f>
        <v>0</v>
      </c>
      <c r="D39" s="28">
        <f>AC!E24</f>
        <v>15</v>
      </c>
      <c r="E39" s="28">
        <f>AC!F24</f>
        <v>150</v>
      </c>
      <c r="F39" s="28">
        <f>AC!G24</f>
        <v>210</v>
      </c>
      <c r="G39" s="28">
        <f>AC!H24</f>
        <v>495</v>
      </c>
      <c r="H39" s="28">
        <f>AC!I24</f>
        <v>705</v>
      </c>
      <c r="I39" s="28">
        <f>AC!J24</f>
        <v>930</v>
      </c>
      <c r="J39" s="28">
        <v>1065</v>
      </c>
      <c r="K39" s="28">
        <v>1530</v>
      </c>
      <c r="L39" s="28">
        <v>2235</v>
      </c>
      <c r="M39" s="28">
        <v>2985</v>
      </c>
      <c r="N39" s="28">
        <v>3450</v>
      </c>
      <c r="O39" s="22"/>
      <c r="P39" s="3"/>
    </row>
    <row r="40" spans="1:16" x14ac:dyDescent="0.2">
      <c r="A40" s="22"/>
      <c r="B40" s="26" t="s">
        <v>18</v>
      </c>
      <c r="C40" s="28">
        <f>EV!D22</f>
        <v>0</v>
      </c>
      <c r="D40" s="28">
        <f>EV!E22</f>
        <v>16.5</v>
      </c>
      <c r="E40" s="28">
        <f>EV!F22</f>
        <v>93</v>
      </c>
      <c r="F40" s="28">
        <f>EV!G22</f>
        <v>379.5</v>
      </c>
      <c r="G40" s="28">
        <f>EV!H22</f>
        <v>561</v>
      </c>
      <c r="H40" s="28">
        <f>EV!I22</f>
        <v>952.5</v>
      </c>
      <c r="I40" s="28">
        <v>1201.5</v>
      </c>
      <c r="J40" s="28">
        <v>1359</v>
      </c>
      <c r="K40" s="28">
        <v>1666.5</v>
      </c>
      <c r="L40" s="28">
        <v>1956</v>
      </c>
      <c r="M40" s="28">
        <v>2323.5</v>
      </c>
      <c r="N40" s="28">
        <v>2488.5</v>
      </c>
      <c r="O40" s="22"/>
      <c r="P40" s="3"/>
    </row>
    <row r="41" spans="1:16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3" spans="1:16" x14ac:dyDescent="0.2">
      <c r="B43" s="13" t="s">
        <v>21</v>
      </c>
      <c r="C43" s="10">
        <f>IF(AND(ISBLANK(C39),ISBLANK(C40))," - ",C40-C39)</f>
        <v>0</v>
      </c>
      <c r="D43" s="10">
        <f t="shared" ref="D43:N43" si="2">IF(AND(ISBLANK(D39),ISBLANK(D40))," - ",D40-D39)</f>
        <v>1.5</v>
      </c>
      <c r="E43" s="10">
        <f t="shared" si="2"/>
        <v>-57</v>
      </c>
      <c r="F43" s="10">
        <f t="shared" si="2"/>
        <v>169.5</v>
      </c>
      <c r="G43" s="10">
        <f t="shared" si="2"/>
        <v>66</v>
      </c>
      <c r="H43" s="10">
        <f t="shared" si="2"/>
        <v>247.5</v>
      </c>
      <c r="I43" s="10">
        <f t="shared" si="2"/>
        <v>271.5</v>
      </c>
      <c r="J43" s="10">
        <f>IF(AND(ISBLANK(J39),ISBLANK(J40))," - ",J40-J39)</f>
        <v>294</v>
      </c>
      <c r="K43" s="10">
        <f t="shared" si="2"/>
        <v>136.5</v>
      </c>
      <c r="L43" s="10">
        <f t="shared" si="2"/>
        <v>-279</v>
      </c>
      <c r="M43" s="10">
        <f t="shared" si="2"/>
        <v>-661.5</v>
      </c>
      <c r="N43" s="10">
        <f t="shared" si="2"/>
        <v>-961.5</v>
      </c>
    </row>
    <row r="44" spans="1:16" x14ac:dyDescent="0.2">
      <c r="B44" s="13" t="s">
        <v>20</v>
      </c>
      <c r="C44" s="10">
        <f>IF(AND(ISBLANK(C39),ISBLANK(C40))," - ",C40-C36)</f>
        <v>0</v>
      </c>
      <c r="D44" s="10">
        <f t="shared" ref="D44:N44" si="3">IF(AND(ISBLANK(D39),ISBLANK(D40))," - ",D40-D36)</f>
        <v>1.5</v>
      </c>
      <c r="E44" s="10">
        <f t="shared" si="3"/>
        <v>3</v>
      </c>
      <c r="F44" s="10">
        <f t="shared" si="3"/>
        <v>199.5</v>
      </c>
      <c r="G44" s="10">
        <f t="shared" si="3"/>
        <v>-69</v>
      </c>
      <c r="H44" s="10">
        <f t="shared" si="3"/>
        <v>82.5</v>
      </c>
      <c r="I44" s="10">
        <f t="shared" si="3"/>
        <v>-118.5</v>
      </c>
      <c r="J44" s="10">
        <f t="shared" si="3"/>
        <v>-411</v>
      </c>
      <c r="K44" s="10">
        <f t="shared" si="3"/>
        <v>-613.5</v>
      </c>
      <c r="L44" s="10">
        <f t="shared" si="3"/>
        <v>-774</v>
      </c>
      <c r="M44" s="10">
        <f t="shared" si="3"/>
        <v>-616.5</v>
      </c>
      <c r="N44" s="10">
        <f t="shared" si="3"/>
        <v>-541.5</v>
      </c>
    </row>
    <row r="45" spans="1:16" x14ac:dyDescent="0.2">
      <c r="B45" s="13" t="s">
        <v>22</v>
      </c>
      <c r="C45" s="32" t="e">
        <f>IF(AND(ISBLANK(C39),ISBLANK(C40))," - ",C40/C39)</f>
        <v>#DIV/0!</v>
      </c>
      <c r="D45" s="32">
        <f t="shared" ref="D45:N45" si="4">IF(AND(ISBLANK(D39),ISBLANK(D40))," - ",D40/D39)</f>
        <v>1.1000000000000001</v>
      </c>
      <c r="E45" s="32">
        <f t="shared" si="4"/>
        <v>0.62</v>
      </c>
      <c r="F45" s="32">
        <f t="shared" si="4"/>
        <v>1.8071428571428572</v>
      </c>
      <c r="G45" s="32">
        <f t="shared" si="4"/>
        <v>1.1333333333333333</v>
      </c>
      <c r="H45" s="32">
        <f t="shared" si="4"/>
        <v>1.3510638297872339</v>
      </c>
      <c r="I45" s="32">
        <f t="shared" si="4"/>
        <v>1.2919354838709678</v>
      </c>
      <c r="J45" s="32">
        <f t="shared" si="4"/>
        <v>1.2760563380281691</v>
      </c>
      <c r="K45" s="32">
        <f t="shared" si="4"/>
        <v>1.0892156862745097</v>
      </c>
      <c r="L45" s="32">
        <f t="shared" si="4"/>
        <v>0.87516778523489935</v>
      </c>
      <c r="M45" s="32">
        <f t="shared" si="4"/>
        <v>0.778391959798995</v>
      </c>
      <c r="N45" s="32">
        <f t="shared" si="4"/>
        <v>0.72130434782608699</v>
      </c>
    </row>
    <row r="46" spans="1:16" x14ac:dyDescent="0.2">
      <c r="B46" s="13" t="s">
        <v>23</v>
      </c>
      <c r="C46" s="32" t="e">
        <f>IF(AND(ISBLANK(C39),ISBLANK(C40))," - ",C40/C36)</f>
        <v>#DIV/0!</v>
      </c>
      <c r="D46" s="32">
        <f t="shared" ref="D46:N46" si="5">IF(AND(ISBLANK(D39),ISBLANK(D40))," - ",D40/D36)</f>
        <v>1.1000000000000001</v>
      </c>
      <c r="E46" s="32">
        <f t="shared" si="5"/>
        <v>1.0333333333333334</v>
      </c>
      <c r="F46" s="32">
        <f t="shared" si="5"/>
        <v>2.1083333333333334</v>
      </c>
      <c r="G46" s="32">
        <f t="shared" si="5"/>
        <v>0.89047619047619042</v>
      </c>
      <c r="H46" s="32">
        <f t="shared" si="5"/>
        <v>1.0948275862068966</v>
      </c>
      <c r="I46" s="32">
        <f t="shared" si="5"/>
        <v>0.91022727272727277</v>
      </c>
      <c r="J46" s="32">
        <f t="shared" si="5"/>
        <v>0.76779661016949152</v>
      </c>
      <c r="K46" s="32">
        <f t="shared" si="5"/>
        <v>0.73092105263157892</v>
      </c>
      <c r="L46" s="32">
        <f t="shared" si="5"/>
        <v>0.71648351648351649</v>
      </c>
      <c r="M46" s="32">
        <f t="shared" si="5"/>
        <v>0.79030612244897958</v>
      </c>
      <c r="N46" s="32">
        <f t="shared" si="5"/>
        <v>0.82128712871287124</v>
      </c>
    </row>
    <row r="47" spans="1:16" x14ac:dyDescent="0.2">
      <c r="B47" s="13" t="s">
        <v>25</v>
      </c>
      <c r="C47" s="33" t="e">
        <f>IF(AND(ISBLANK(C39),ISBLANK(C40))," - ",$B$35/C45)</f>
        <v>#DIV/0!</v>
      </c>
      <c r="D47" s="33">
        <f t="shared" ref="D47:N47" si="6">IF(AND(ISBLANK(D39),ISBLANK(D40))," - ",$B$35/D45)</f>
        <v>2754.5454545454545</v>
      </c>
      <c r="E47" s="33">
        <f t="shared" si="6"/>
        <v>4887.0967741935483</v>
      </c>
      <c r="F47" s="33">
        <f t="shared" si="6"/>
        <v>1676.6798418972332</v>
      </c>
      <c r="G47" s="33">
        <f t="shared" si="6"/>
        <v>2673.5294117647059</v>
      </c>
      <c r="H47" s="33">
        <f t="shared" si="6"/>
        <v>2242.677165354331</v>
      </c>
      <c r="I47" s="33">
        <f t="shared" si="6"/>
        <v>2345.318352059925</v>
      </c>
      <c r="J47" s="33">
        <f t="shared" si="6"/>
        <v>2374.5033112582778</v>
      </c>
      <c r="K47" s="33">
        <f t="shared" si="6"/>
        <v>2781.818181818182</v>
      </c>
      <c r="L47" s="33">
        <f t="shared" si="6"/>
        <v>3462.1932515337421</v>
      </c>
      <c r="M47" s="33">
        <f t="shared" si="6"/>
        <v>3892.6404131697868</v>
      </c>
      <c r="N47" s="33">
        <f t="shared" si="6"/>
        <v>4200.7233273056054</v>
      </c>
    </row>
  </sheetData>
  <mergeCells count="3">
    <mergeCell ref="B5:C5"/>
    <mergeCell ref="B7:C7"/>
    <mergeCell ref="A10:D18"/>
  </mergeCells>
  <phoneticPr fontId="5" type="noConversion"/>
  <conditionalFormatting sqref="C45:N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C43:N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workbookViewId="0">
      <selection activeCell="N26" sqref="N25:N26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0" t="s">
        <v>29</v>
      </c>
    </row>
    <row r="2" spans="1:17" ht="15.75" x14ac:dyDescent="0.25">
      <c r="A2" s="11"/>
      <c r="B2" s="2"/>
      <c r="C2" s="2"/>
      <c r="D2" s="2"/>
      <c r="E2" s="2"/>
      <c r="F2" s="2"/>
      <c r="G2" s="2"/>
    </row>
    <row r="3" spans="1:17" x14ac:dyDescent="0.2">
      <c r="A3" s="8" t="s">
        <v>35</v>
      </c>
      <c r="B3" s="2"/>
      <c r="C3" s="2"/>
      <c r="D3" s="2"/>
      <c r="E3" s="2"/>
      <c r="F3" s="2"/>
      <c r="G3" s="2"/>
      <c r="Q3" s="1" t="s">
        <v>27</v>
      </c>
    </row>
    <row r="4" spans="1:17" x14ac:dyDescent="0.2">
      <c r="A4" s="8" t="s">
        <v>30</v>
      </c>
      <c r="Q4" s="15" t="s">
        <v>46</v>
      </c>
    </row>
    <row r="5" spans="1:17" x14ac:dyDescent="0.2">
      <c r="A5" s="12" t="s">
        <v>31</v>
      </c>
      <c r="B5" s="2"/>
      <c r="C5" s="2"/>
      <c r="D5" s="8"/>
      <c r="E5" s="2"/>
      <c r="F5" s="2"/>
    </row>
    <row r="7" spans="1:17" ht="18" x14ac:dyDescent="0.25">
      <c r="A7" s="11" t="s">
        <v>18</v>
      </c>
      <c r="B7" s="2"/>
      <c r="C7" s="2"/>
      <c r="D7" s="8"/>
      <c r="E7" s="2"/>
      <c r="F7" s="2"/>
      <c r="G7" s="2"/>
      <c r="O7" s="17"/>
    </row>
    <row r="8" spans="1:17" x14ac:dyDescent="0.2">
      <c r="A8" s="55"/>
      <c r="B8" s="56" t="s">
        <v>0</v>
      </c>
      <c r="C8" s="57" t="s">
        <v>24</v>
      </c>
      <c r="D8" s="58" t="s">
        <v>4</v>
      </c>
      <c r="E8" s="58" t="s">
        <v>5</v>
      </c>
      <c r="F8" s="58" t="s">
        <v>6</v>
      </c>
      <c r="G8" s="58" t="s">
        <v>7</v>
      </c>
      <c r="H8" s="58" t="s">
        <v>8</v>
      </c>
      <c r="I8" s="58" t="s">
        <v>9</v>
      </c>
      <c r="J8" s="58" t="s">
        <v>10</v>
      </c>
      <c r="K8" s="58" t="s">
        <v>11</v>
      </c>
      <c r="L8" s="58" t="s">
        <v>12</v>
      </c>
      <c r="M8" s="58" t="s">
        <v>13</v>
      </c>
      <c r="N8" s="58" t="s">
        <v>14</v>
      </c>
      <c r="O8" s="58" t="s">
        <v>15</v>
      </c>
    </row>
    <row r="9" spans="1:17" x14ac:dyDescent="0.2">
      <c r="A9" s="6"/>
      <c r="B9" t="str">
        <f>IF(ISBLANK(Report!A22)," - ",Report!A22)</f>
        <v>Sound Meter Data Collection</v>
      </c>
      <c r="C9">
        <f>Report!B22</f>
        <v>675</v>
      </c>
      <c r="D9" s="30"/>
      <c r="E9" s="30"/>
      <c r="F9" s="30"/>
      <c r="G9" s="30">
        <v>0.4</v>
      </c>
      <c r="H9" s="30">
        <v>0.4</v>
      </c>
      <c r="I9" s="30">
        <v>0.8</v>
      </c>
      <c r="J9" s="30">
        <v>0.9</v>
      </c>
      <c r="K9" s="30">
        <v>0.9</v>
      </c>
      <c r="L9" s="30">
        <v>0.9</v>
      </c>
      <c r="M9" s="30">
        <v>0.9</v>
      </c>
      <c r="N9" s="30">
        <v>0.9</v>
      </c>
      <c r="O9" s="30">
        <v>0.9</v>
      </c>
    </row>
    <row r="10" spans="1:17" x14ac:dyDescent="0.2">
      <c r="A10" s="6"/>
      <c r="B10" t="str">
        <f>IF(ISBLANK(Report!A23)," - ",Report!A23)</f>
        <v>MATLAB Analysis of Data</v>
      </c>
      <c r="C10">
        <f>Report!B23</f>
        <v>1050</v>
      </c>
      <c r="D10" s="30"/>
      <c r="E10" s="30"/>
      <c r="F10" s="30"/>
      <c r="G10" s="30"/>
      <c r="H10" s="30">
        <v>0.1</v>
      </c>
      <c r="I10" s="30">
        <v>0.2</v>
      </c>
      <c r="J10" s="30">
        <v>0.3</v>
      </c>
      <c r="K10" s="30">
        <v>0.4</v>
      </c>
      <c r="L10" s="30">
        <v>0.5</v>
      </c>
      <c r="M10" s="30">
        <v>0.6</v>
      </c>
      <c r="N10" s="30">
        <v>0.7</v>
      </c>
      <c r="O10" s="30">
        <v>0.8</v>
      </c>
    </row>
    <row r="11" spans="1:17" x14ac:dyDescent="0.2">
      <c r="A11" s="6"/>
      <c r="B11" t="str">
        <f>IF(ISBLANK(Report!A24)," - ",Report!A24)</f>
        <v>Project Design and Planning</v>
      </c>
      <c r="C11">
        <f>Report!B24</f>
        <v>165</v>
      </c>
      <c r="D11" s="30"/>
      <c r="E11" s="30">
        <v>0.1</v>
      </c>
      <c r="F11" s="30">
        <v>0.2</v>
      </c>
      <c r="G11" s="30">
        <v>0.3</v>
      </c>
      <c r="H11" s="30">
        <v>0.4</v>
      </c>
      <c r="I11" s="30">
        <v>0.5</v>
      </c>
      <c r="J11" s="30">
        <v>0.6</v>
      </c>
      <c r="K11" s="30">
        <v>0.7</v>
      </c>
      <c r="L11" s="30">
        <v>0.8</v>
      </c>
      <c r="M11" s="30">
        <v>0.9</v>
      </c>
      <c r="N11" s="30">
        <v>1</v>
      </c>
      <c r="O11" s="30">
        <v>1</v>
      </c>
    </row>
    <row r="12" spans="1:17" x14ac:dyDescent="0.2">
      <c r="A12" s="6"/>
      <c r="B12" t="str">
        <f>IF(ISBLANK(Report!A25)," - ",Report!A25)</f>
        <v>Meetings with Advisor/Customer</v>
      </c>
      <c r="C12">
        <f>Report!B25</f>
        <v>300</v>
      </c>
      <c r="D12" s="30"/>
      <c r="E12" s="30"/>
      <c r="F12" s="30">
        <v>0.2</v>
      </c>
      <c r="G12" s="30">
        <v>0.2</v>
      </c>
      <c r="H12" s="30">
        <v>0.4</v>
      </c>
      <c r="I12" s="30">
        <v>0.4</v>
      </c>
      <c r="J12" s="30">
        <v>0.6</v>
      </c>
      <c r="K12" s="66">
        <v>0.6</v>
      </c>
      <c r="L12" s="30">
        <v>0.8</v>
      </c>
      <c r="M12" s="30">
        <v>0.8</v>
      </c>
      <c r="N12" s="30">
        <v>1</v>
      </c>
      <c r="O12" s="30">
        <v>1</v>
      </c>
    </row>
    <row r="13" spans="1:17" x14ac:dyDescent="0.2">
      <c r="A13" s="6"/>
      <c r="B13" t="str">
        <f>IF(ISBLANK(Report!A26)," - ",Report!A26)</f>
        <v>Microcontroller Programming</v>
      </c>
      <c r="C13">
        <f>Report!B26</f>
        <v>600</v>
      </c>
      <c r="D13" s="30"/>
      <c r="E13" s="30"/>
      <c r="F13" s="30"/>
      <c r="G13" s="30"/>
      <c r="H13" s="30"/>
      <c r="I13" s="30"/>
      <c r="J13" s="30"/>
      <c r="K13" s="30"/>
      <c r="L13" s="30">
        <v>0.15</v>
      </c>
      <c r="M13" s="30">
        <v>0.35</v>
      </c>
      <c r="N13" s="30">
        <v>0.5</v>
      </c>
      <c r="O13" s="30">
        <v>0.6</v>
      </c>
    </row>
    <row r="14" spans="1:17" x14ac:dyDescent="0.2">
      <c r="A14" s="6"/>
      <c r="B14" t="str">
        <f>IF(ISBLANK(Report!A27)," - ",Report!A27)</f>
        <v>Testing of Components</v>
      </c>
      <c r="C14">
        <f>Report!B27</f>
        <v>240</v>
      </c>
      <c r="D14" s="30"/>
      <c r="E14" s="30"/>
      <c r="F14" s="30"/>
      <c r="G14" s="30"/>
      <c r="H14" s="30"/>
      <c r="I14" s="30"/>
      <c r="J14" s="30"/>
      <c r="K14" s="30">
        <v>0.15</v>
      </c>
      <c r="L14" s="30">
        <v>0.3</v>
      </c>
      <c r="M14" s="30">
        <v>0.5</v>
      </c>
      <c r="N14" s="30">
        <v>0.9</v>
      </c>
      <c r="O14" s="30">
        <v>0.9</v>
      </c>
    </row>
    <row r="15" spans="1:17" x14ac:dyDescent="0.2">
      <c r="A15" s="6"/>
      <c r="B15" t="str">
        <f>IF(ISBLANK(Report!A28)," - ",Report!A28)</f>
        <v xml:space="preserve"> - </v>
      </c>
      <c r="C15">
        <f>Report!B28</f>
        <v>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7" x14ac:dyDescent="0.2">
      <c r="A16" s="6"/>
      <c r="B16" t="str">
        <f>IF(ISBLANK(Report!A29)," - ",Report!A29)</f>
        <v xml:space="preserve"> - </v>
      </c>
      <c r="C16">
        <f>Report!B29</f>
        <v>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2">
      <c r="A17" s="6"/>
      <c r="B17" t="str">
        <f>IF(ISBLANK(Report!A30)," - ",Report!A30)</f>
        <v xml:space="preserve"> - </v>
      </c>
      <c r="C17">
        <f>Report!B30</f>
        <v>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2">
      <c r="A18" s="6"/>
      <c r="B18" t="str">
        <f>IF(ISBLANK(Report!A31)," - ",Report!A31)</f>
        <v xml:space="preserve"> - </v>
      </c>
      <c r="C18">
        <f>Report!B31</f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2">
      <c r="A19" s="6"/>
      <c r="B19" t="str">
        <f>IF(ISBLANK(Report!A32)," - ",Report!A32)</f>
        <v xml:space="preserve"> - </v>
      </c>
      <c r="C19">
        <f>Report!B32</f>
        <v>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2">
      <c r="A20" s="6"/>
      <c r="B20" t="str">
        <f>IF(ISBLANK(Report!A33)," - ",Report!A33)</f>
        <v xml:space="preserve"> - </v>
      </c>
      <c r="C20">
        <f>Report!B33</f>
        <v>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2">
      <c r="A21" s="14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">
      <c r="C22" s="7" t="s">
        <v>16</v>
      </c>
      <c r="D22" s="19">
        <f>SUMPRODUCT(D9:D21,$C$9:$C$21)</f>
        <v>0</v>
      </c>
      <c r="E22" s="19">
        <f t="shared" ref="E22:O22" si="0">SUMPRODUCT(E9:E21,$C$9:$C$21)</f>
        <v>16.5</v>
      </c>
      <c r="F22" s="19">
        <f t="shared" si="0"/>
        <v>93</v>
      </c>
      <c r="G22" s="19">
        <f t="shared" si="0"/>
        <v>379.5</v>
      </c>
      <c r="H22" s="19">
        <f t="shared" si="0"/>
        <v>561</v>
      </c>
      <c r="I22" s="19">
        <f t="shared" si="0"/>
        <v>952.5</v>
      </c>
      <c r="J22" s="19">
        <f t="shared" si="0"/>
        <v>1201.5</v>
      </c>
      <c r="K22" s="19">
        <f t="shared" si="0"/>
        <v>1359</v>
      </c>
      <c r="L22" s="19">
        <f t="shared" si="0"/>
        <v>1666.5</v>
      </c>
      <c r="M22" s="19">
        <f t="shared" si="0"/>
        <v>1956</v>
      </c>
      <c r="N22" s="19">
        <f t="shared" si="0"/>
        <v>2323.5</v>
      </c>
      <c r="O22" s="19">
        <f t="shared" si="0"/>
        <v>2488.5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4"/>
  <sheetViews>
    <sheetView showGridLines="0" workbookViewId="0">
      <selection activeCell="G41" sqref="G41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0" t="s">
        <v>37</v>
      </c>
    </row>
    <row r="2" spans="1:17" ht="15.75" x14ac:dyDescent="0.25">
      <c r="A2" s="11"/>
      <c r="B2" s="2"/>
      <c r="C2" s="2"/>
      <c r="D2" s="2"/>
      <c r="E2" s="2"/>
      <c r="F2" s="2"/>
      <c r="G2" s="2"/>
    </row>
    <row r="3" spans="1:17" x14ac:dyDescent="0.2">
      <c r="A3" s="8" t="s">
        <v>38</v>
      </c>
      <c r="B3" s="2"/>
      <c r="C3" s="2"/>
      <c r="D3" s="2"/>
      <c r="E3" s="2"/>
      <c r="F3" s="2"/>
      <c r="G3" s="2"/>
      <c r="Q3" s="1" t="s">
        <v>27</v>
      </c>
    </row>
    <row r="4" spans="1:17" x14ac:dyDescent="0.2">
      <c r="A4" s="8" t="s">
        <v>30</v>
      </c>
      <c r="Q4" s="15" t="s">
        <v>46</v>
      </c>
    </row>
    <row r="5" spans="1:17" x14ac:dyDescent="0.2">
      <c r="A5" s="12" t="s">
        <v>36</v>
      </c>
      <c r="B5" s="2"/>
      <c r="C5" s="2"/>
      <c r="D5" s="8"/>
      <c r="E5" s="2"/>
      <c r="F5" s="2"/>
    </row>
    <row r="7" spans="1:17" ht="18" x14ac:dyDescent="0.25">
      <c r="A7" s="11" t="s">
        <v>32</v>
      </c>
      <c r="B7" s="2"/>
      <c r="C7" s="2"/>
      <c r="D7" s="8"/>
      <c r="E7" s="2"/>
      <c r="F7" s="2"/>
      <c r="G7" s="2"/>
      <c r="O7" s="17"/>
    </row>
    <row r="8" spans="1:17" x14ac:dyDescent="0.2">
      <c r="A8" s="55"/>
      <c r="B8" s="56" t="s">
        <v>0</v>
      </c>
      <c r="C8" s="57"/>
      <c r="D8" s="58" t="s">
        <v>4</v>
      </c>
      <c r="E8" s="58" t="s">
        <v>5</v>
      </c>
      <c r="F8" s="58" t="s">
        <v>6</v>
      </c>
      <c r="G8" s="58" t="s">
        <v>7</v>
      </c>
      <c r="H8" s="58" t="s">
        <v>8</v>
      </c>
      <c r="I8" s="58" t="s">
        <v>9</v>
      </c>
      <c r="J8" s="58" t="s">
        <v>10</v>
      </c>
      <c r="K8" s="58" t="s">
        <v>11</v>
      </c>
      <c r="L8" s="58" t="s">
        <v>12</v>
      </c>
      <c r="M8" s="58" t="s">
        <v>13</v>
      </c>
      <c r="N8" s="58" t="s">
        <v>14</v>
      </c>
      <c r="O8" s="58" t="s">
        <v>15</v>
      </c>
    </row>
    <row r="9" spans="1:17" x14ac:dyDescent="0.2">
      <c r="A9" s="6"/>
      <c r="B9" t="str">
        <f>IF(ISBLANK(Report!A22)," - ",Report!A22)</f>
        <v>Sound Meter Data Collection</v>
      </c>
      <c r="D9" s="29"/>
      <c r="E9" s="29"/>
      <c r="F9" s="29"/>
      <c r="G9" s="29">
        <v>45</v>
      </c>
      <c r="H9" s="29"/>
      <c r="I9" s="29">
        <v>45</v>
      </c>
      <c r="J9" s="29">
        <v>15</v>
      </c>
      <c r="K9" s="29"/>
      <c r="L9" s="29"/>
      <c r="M9" s="29"/>
      <c r="N9" s="29"/>
      <c r="O9" s="29"/>
    </row>
    <row r="10" spans="1:17" x14ac:dyDescent="0.2">
      <c r="A10" s="6"/>
      <c r="B10" t="str">
        <f>IF(ISBLANK(Report!A23)," - ",Report!A23)</f>
        <v>MATLAB Analysis of Data</v>
      </c>
      <c r="D10" s="28"/>
      <c r="E10" s="28"/>
      <c r="F10" s="28"/>
      <c r="G10" s="28"/>
      <c r="H10" s="28">
        <v>150</v>
      </c>
      <c r="I10" s="28">
        <v>150</v>
      </c>
      <c r="J10" s="28">
        <v>75</v>
      </c>
      <c r="K10" s="28">
        <v>60</v>
      </c>
      <c r="L10" s="28">
        <v>75</v>
      </c>
      <c r="M10" s="28">
        <v>210</v>
      </c>
      <c r="N10" s="28">
        <v>90</v>
      </c>
      <c r="O10" s="28">
        <v>15</v>
      </c>
    </row>
    <row r="11" spans="1:17" x14ac:dyDescent="0.2">
      <c r="A11" s="6"/>
      <c r="B11" t="str">
        <f>IF(ISBLANK(Report!A24)," - ",Report!A24)</f>
        <v>Project Design and Planning</v>
      </c>
      <c r="D11" s="28"/>
      <c r="E11" s="28">
        <v>15</v>
      </c>
      <c r="F11" s="28">
        <v>15</v>
      </c>
      <c r="G11" s="28">
        <v>15</v>
      </c>
      <c r="H11" s="28">
        <v>15</v>
      </c>
      <c r="I11" s="28">
        <v>15</v>
      </c>
      <c r="J11" s="28">
        <v>15</v>
      </c>
      <c r="K11" s="28">
        <v>15</v>
      </c>
      <c r="L11" s="28">
        <v>15</v>
      </c>
      <c r="M11" s="28">
        <v>15</v>
      </c>
      <c r="N11" s="28">
        <v>15</v>
      </c>
      <c r="O11" s="28">
        <v>15</v>
      </c>
    </row>
    <row r="12" spans="1:17" x14ac:dyDescent="0.2">
      <c r="A12" s="6"/>
      <c r="B12" t="str">
        <f>IF(ISBLANK(Report!A25)," - ",Report!A25)</f>
        <v>Meetings with Advisor/Customer</v>
      </c>
      <c r="D12" s="28"/>
      <c r="E12" s="28"/>
      <c r="F12" s="28">
        <v>120</v>
      </c>
      <c r="G12" s="28"/>
      <c r="H12" s="28">
        <v>120</v>
      </c>
      <c r="I12" s="28"/>
      <c r="J12" s="28">
        <v>120</v>
      </c>
      <c r="K12" s="28"/>
      <c r="L12" s="28">
        <v>120</v>
      </c>
      <c r="M12" s="28"/>
      <c r="N12" s="28">
        <v>120</v>
      </c>
      <c r="O12" s="28"/>
    </row>
    <row r="13" spans="1:17" x14ac:dyDescent="0.2">
      <c r="A13" s="6"/>
      <c r="B13" t="str">
        <f>IF(ISBLANK(Report!A26)," - ",Report!A26)</f>
        <v>Microcontroller Programming</v>
      </c>
      <c r="D13" s="28"/>
      <c r="E13" s="28"/>
      <c r="F13" s="28"/>
      <c r="G13" s="28"/>
      <c r="H13" s="28"/>
      <c r="I13" s="28"/>
      <c r="J13" s="28"/>
      <c r="K13" s="28"/>
      <c r="L13" s="28">
        <v>195</v>
      </c>
      <c r="M13" s="28">
        <v>180</v>
      </c>
      <c r="N13" s="28">
        <v>225</v>
      </c>
      <c r="O13" s="28">
        <v>435</v>
      </c>
    </row>
    <row r="14" spans="1:17" x14ac:dyDescent="0.2">
      <c r="A14" s="6"/>
      <c r="B14" t="str">
        <f>IF(ISBLANK(Report!A27)," - ",Report!A27)</f>
        <v>Testing of Components</v>
      </c>
      <c r="D14" s="28"/>
      <c r="E14" s="28"/>
      <c r="F14" s="28"/>
      <c r="G14" s="28"/>
      <c r="H14" s="28"/>
      <c r="I14" s="28"/>
      <c r="J14" s="28"/>
      <c r="K14" s="28">
        <v>60</v>
      </c>
      <c r="L14" s="28">
        <v>60</v>
      </c>
      <c r="M14" s="28">
        <v>300</v>
      </c>
      <c r="N14" s="28">
        <v>300</v>
      </c>
      <c r="O14" s="28"/>
    </row>
    <row r="15" spans="1:17" x14ac:dyDescent="0.2">
      <c r="A15" s="6"/>
      <c r="B15" t="str">
        <f>IF(ISBLANK(Report!A28)," - ",Report!A28)</f>
        <v xml:space="preserve"> - 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 spans="1:17" x14ac:dyDescent="0.2">
      <c r="A16" s="6"/>
      <c r="B16" t="str">
        <f>IF(ISBLANK(Report!A29)," - ",Report!A29)</f>
        <v xml:space="preserve"> - 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15" x14ac:dyDescent="0.2">
      <c r="A17" s="6"/>
      <c r="B17" t="str">
        <f>IF(ISBLANK(Report!A30)," - ",Report!A30)</f>
        <v xml:space="preserve"> - 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x14ac:dyDescent="0.2">
      <c r="A18" s="6"/>
      <c r="B18" t="str">
        <f>IF(ISBLANK(Report!A31)," - ",Report!A31)</f>
        <v xml:space="preserve"> - 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6"/>
      <c r="B19" t="str">
        <f>IF(ISBLANK(Report!A32)," - ",Report!A32)</f>
        <v xml:space="preserve"> - 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 x14ac:dyDescent="0.2">
      <c r="A20" s="6"/>
      <c r="B20" t="str">
        <f>IF(ISBLANK(Report!A33)," - ",Report!A33)</f>
        <v xml:space="preserve"> - 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 x14ac:dyDescent="0.2">
      <c r="A21" s="14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">
      <c r="C22" s="13" t="s">
        <v>34</v>
      </c>
      <c r="D22" s="19">
        <f>SUM(D9:D21)</f>
        <v>0</v>
      </c>
      <c r="E22" s="19">
        <f t="shared" ref="E22:O22" si="0">SUM(E9:E21)</f>
        <v>15</v>
      </c>
      <c r="F22" s="19">
        <f t="shared" si="0"/>
        <v>135</v>
      </c>
      <c r="G22" s="19">
        <f t="shared" si="0"/>
        <v>60</v>
      </c>
      <c r="H22" s="19">
        <f t="shared" si="0"/>
        <v>285</v>
      </c>
      <c r="I22" s="19">
        <f t="shared" si="0"/>
        <v>210</v>
      </c>
      <c r="J22" s="19">
        <f t="shared" si="0"/>
        <v>225</v>
      </c>
      <c r="K22" s="19">
        <f t="shared" si="0"/>
        <v>135</v>
      </c>
      <c r="L22" s="19">
        <f t="shared" si="0"/>
        <v>465</v>
      </c>
      <c r="M22" s="19">
        <f t="shared" si="0"/>
        <v>705</v>
      </c>
      <c r="N22" s="19">
        <f t="shared" si="0"/>
        <v>750</v>
      </c>
      <c r="O22" s="19">
        <f t="shared" si="0"/>
        <v>465</v>
      </c>
    </row>
    <row r="24" spans="1:15" x14ac:dyDescent="0.2">
      <c r="C24" s="7" t="s">
        <v>17</v>
      </c>
      <c r="D24" s="31">
        <f>SUM($D22:D22)</f>
        <v>0</v>
      </c>
      <c r="E24" s="31">
        <f>SUM($D22:E22)</f>
        <v>15</v>
      </c>
      <c r="F24" s="31">
        <f>SUM($D22:F22)</f>
        <v>150</v>
      </c>
      <c r="G24" s="31">
        <f>SUM($D22:G22)</f>
        <v>210</v>
      </c>
      <c r="H24" s="31">
        <f>SUM($D22:H22)</f>
        <v>495</v>
      </c>
      <c r="I24" s="31">
        <f>SUM($D22:I22)</f>
        <v>705</v>
      </c>
      <c r="J24" s="31">
        <f>SUM($D22:J22)</f>
        <v>930</v>
      </c>
      <c r="K24" s="31">
        <f>SUM($D22:K22)</f>
        <v>1065</v>
      </c>
      <c r="L24" s="31">
        <f>SUM($D22:L22)</f>
        <v>1530</v>
      </c>
      <c r="M24" s="31">
        <f>SUM($D22:M22)</f>
        <v>2235</v>
      </c>
      <c r="N24" s="31">
        <f>SUM($D22:N22)</f>
        <v>2985</v>
      </c>
      <c r="O24" s="31">
        <f>SUM($D22:O22)</f>
        <v>3450</v>
      </c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/>
  </sheetViews>
  <sheetFormatPr defaultColWidth="9.140625" defaultRowHeight="12.75" x14ac:dyDescent="0.2"/>
  <cols>
    <col min="1" max="1" width="5.5703125" customWidth="1"/>
    <col min="2" max="2" width="78.5703125" customWidth="1"/>
    <col min="3" max="3" width="5.28515625" customWidth="1"/>
    <col min="4" max="4" width="10.28515625" customWidth="1"/>
  </cols>
  <sheetData>
    <row r="1" spans="1:4" s="2" customFormat="1" ht="30" customHeight="1" x14ac:dyDescent="0.2">
      <c r="A1" s="34" t="s">
        <v>43</v>
      </c>
      <c r="B1" s="34"/>
      <c r="C1" s="34"/>
      <c r="D1" s="27"/>
    </row>
    <row r="2" spans="1:4" ht="16.5" x14ac:dyDescent="0.2">
      <c r="A2" s="35"/>
      <c r="B2" s="36"/>
      <c r="C2" s="35"/>
    </row>
    <row r="3" spans="1:4" s="39" customFormat="1" ht="14.25" x14ac:dyDescent="0.2">
      <c r="A3" s="37"/>
      <c r="B3" s="38" t="s">
        <v>39</v>
      </c>
      <c r="C3" s="37"/>
    </row>
    <row r="4" spans="1:4" s="39" customFormat="1" x14ac:dyDescent="0.2">
      <c r="A4" s="37"/>
      <c r="B4" s="40" t="s">
        <v>44</v>
      </c>
      <c r="C4" s="37"/>
    </row>
    <row r="5" spans="1:4" s="39" customFormat="1" ht="15" x14ac:dyDescent="0.2">
      <c r="A5" s="37"/>
      <c r="B5" s="41"/>
      <c r="C5" s="37"/>
    </row>
    <row r="6" spans="1:4" s="39" customFormat="1" ht="15.75" x14ac:dyDescent="0.25">
      <c r="A6" s="37"/>
      <c r="B6" s="42" t="s">
        <v>46</v>
      </c>
      <c r="C6" s="37"/>
    </row>
    <row r="7" spans="1:4" s="39" customFormat="1" ht="15.75" x14ac:dyDescent="0.25">
      <c r="A7" s="43"/>
      <c r="B7" s="41"/>
      <c r="C7" s="44"/>
    </row>
    <row r="8" spans="1:4" s="39" customFormat="1" ht="30" x14ac:dyDescent="0.2">
      <c r="A8" s="45"/>
      <c r="B8" s="41" t="s">
        <v>40</v>
      </c>
      <c r="C8" s="37"/>
    </row>
    <row r="9" spans="1:4" s="39" customFormat="1" ht="15" x14ac:dyDescent="0.2">
      <c r="A9" s="45"/>
      <c r="B9" s="41"/>
      <c r="C9" s="37"/>
    </row>
    <row r="10" spans="1:4" s="39" customFormat="1" ht="30" x14ac:dyDescent="0.2">
      <c r="A10" s="45"/>
      <c r="B10" s="41" t="s">
        <v>41</v>
      </c>
      <c r="C10" s="37"/>
    </row>
    <row r="11" spans="1:4" s="39" customFormat="1" ht="15" x14ac:dyDescent="0.2">
      <c r="A11" s="45"/>
      <c r="B11" s="41"/>
      <c r="C11" s="37"/>
    </row>
    <row r="12" spans="1:4" s="39" customFormat="1" ht="30" x14ac:dyDescent="0.2">
      <c r="A12" s="45"/>
      <c r="B12" s="41" t="s">
        <v>42</v>
      </c>
      <c r="C12" s="37"/>
    </row>
    <row r="13" spans="1:4" s="39" customFormat="1" ht="15" x14ac:dyDescent="0.2">
      <c r="A13" s="45"/>
      <c r="B13" s="41"/>
      <c r="C13" s="37"/>
    </row>
    <row r="14" spans="1:4" s="39" customFormat="1" ht="15" x14ac:dyDescent="0.2">
      <c r="A14" s="45"/>
      <c r="B14" s="61" t="s">
        <v>45</v>
      </c>
      <c r="C14" s="37"/>
    </row>
    <row r="15" spans="1:4" s="39" customFormat="1" ht="15" x14ac:dyDescent="0.2">
      <c r="A15" s="45"/>
      <c r="B15" s="41"/>
      <c r="C15" s="37"/>
    </row>
    <row r="16" spans="1:4" s="39" customFormat="1" ht="15.75" x14ac:dyDescent="0.25">
      <c r="A16" s="45"/>
      <c r="B16" s="60" t="s">
        <v>47</v>
      </c>
      <c r="C16" s="37"/>
    </row>
    <row r="17" spans="1:3" s="39" customFormat="1" ht="16.5" x14ac:dyDescent="0.2">
      <c r="A17" s="45"/>
      <c r="B17" s="46"/>
      <c r="C17" s="37"/>
    </row>
    <row r="18" spans="1:3" s="39" customFormat="1" ht="16.5" x14ac:dyDescent="0.2">
      <c r="A18" s="45"/>
      <c r="B18" s="46"/>
      <c r="C18" s="37"/>
    </row>
    <row r="19" spans="1:3" s="39" customFormat="1" ht="14.25" x14ac:dyDescent="0.2">
      <c r="A19" s="45"/>
      <c r="B19" s="47"/>
      <c r="C19" s="37"/>
    </row>
    <row r="20" spans="1:3" s="39" customFormat="1" ht="15" x14ac:dyDescent="0.25">
      <c r="A20" s="43"/>
      <c r="B20" s="47"/>
      <c r="C20" s="44"/>
    </row>
    <row r="21" spans="1:3" s="39" customFormat="1" ht="14.25" x14ac:dyDescent="0.2">
      <c r="A21" s="37"/>
      <c r="B21" s="48"/>
      <c r="C21" s="37"/>
    </row>
    <row r="22" spans="1:3" s="39" customFormat="1" ht="14.25" x14ac:dyDescent="0.2">
      <c r="A22" s="37"/>
      <c r="B22" s="48"/>
      <c r="C22" s="37"/>
    </row>
    <row r="23" spans="1:3" s="39" customFormat="1" ht="15.75" x14ac:dyDescent="0.25">
      <c r="A23" s="49"/>
      <c r="B23" s="50"/>
    </row>
    <row r="24" spans="1:3" s="39" customFormat="1" x14ac:dyDescent="0.2"/>
    <row r="25" spans="1:3" s="39" customFormat="1" ht="15" x14ac:dyDescent="0.25">
      <c r="A25" s="51"/>
      <c r="B25" s="52"/>
    </row>
    <row r="26" spans="1:3" s="39" customFormat="1" x14ac:dyDescent="0.2"/>
    <row r="27" spans="1:3" s="39" customFormat="1" ht="15" x14ac:dyDescent="0.25">
      <c r="A27" s="51"/>
      <c r="B27" s="52"/>
    </row>
    <row r="28" spans="1:3" s="39" customFormat="1" x14ac:dyDescent="0.2"/>
    <row r="29" spans="1:3" s="39" customFormat="1" ht="15" x14ac:dyDescent="0.25">
      <c r="A29" s="51"/>
      <c r="B29" s="53"/>
    </row>
    <row r="30" spans="1:3" s="39" customFormat="1" ht="14.25" x14ac:dyDescent="0.2">
      <c r="B30" s="54"/>
    </row>
    <row r="31" spans="1:3" s="39" customFormat="1" x14ac:dyDescent="0.2"/>
    <row r="32" spans="1:3" s="39" customFormat="1" x14ac:dyDescent="0.2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jared</cp:lastModifiedBy>
  <cp:lastPrinted>2015-04-16T21:20:27Z</cp:lastPrinted>
  <dcterms:created xsi:type="dcterms:W3CDTF">2010-01-09T00:01:03Z</dcterms:created>
  <dcterms:modified xsi:type="dcterms:W3CDTF">2019-11-30T02:29:55Z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