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EIPA 2021\3. Materias CEIPA\Prospectiva 2\Nuevo Material AVA\Nuevo Ajuste\OA2\"/>
    </mc:Choice>
  </mc:AlternateContent>
  <bookViews>
    <workbookView xWindow="0" yWindow="0" windowWidth="20490" windowHeight="6795"/>
  </bookViews>
  <sheets>
    <sheet name="Población infinita" sheetId="1" r:id="rId1"/>
    <sheet name="Población finita" sheetId="2" r:id="rId2"/>
  </sheets>
  <calcPr calcId="162913"/>
</workbook>
</file>

<file path=xl/calcChain.xml><?xml version="1.0" encoding="utf-8"?>
<calcChain xmlns="http://schemas.openxmlformats.org/spreadsheetml/2006/main">
  <c r="D15" i="2" l="1"/>
  <c r="E15" i="2"/>
  <c r="E18" i="2"/>
  <c r="E19" i="2"/>
  <c r="F15" i="2"/>
  <c r="E20" i="2"/>
  <c r="E22" i="2"/>
  <c r="E24" i="2"/>
  <c r="E28" i="2"/>
  <c r="E30" i="2"/>
  <c r="E32" i="2"/>
  <c r="D36" i="2"/>
  <c r="D39" i="2"/>
  <c r="E43" i="2"/>
  <c r="D12" i="1"/>
  <c r="D19" i="1" s="1"/>
  <c r="E12" i="1"/>
  <c r="E17" i="1" s="1"/>
  <c r="F12" i="1"/>
  <c r="F32" i="1" s="1"/>
  <c r="F25" i="2"/>
  <c r="F33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43" i="2"/>
  <c r="E36" i="2"/>
  <c r="E35" i="2"/>
  <c r="E33" i="2"/>
  <c r="E29" i="2"/>
  <c r="E27" i="2"/>
  <c r="E25" i="2"/>
  <c r="E21" i="2"/>
  <c r="F19" i="2"/>
  <c r="F23" i="2"/>
  <c r="F27" i="2"/>
  <c r="F31" i="2"/>
  <c r="F35" i="2"/>
  <c r="F39" i="2"/>
  <c r="F20" i="2"/>
  <c r="F24" i="2"/>
  <c r="F28" i="2"/>
  <c r="F32" i="2"/>
  <c r="F43" i="2"/>
  <c r="F36" i="2"/>
  <c r="F30" i="2"/>
  <c r="F22" i="2"/>
  <c r="F29" i="2"/>
  <c r="F21" i="2"/>
  <c r="F34" i="2"/>
  <c r="F26" i="2"/>
  <c r="F18" i="2"/>
  <c r="E23" i="2"/>
  <c r="E31" i="2"/>
  <c r="E39" i="2"/>
  <c r="E34" i="2"/>
  <c r="E26" i="2"/>
  <c r="E22" i="1" l="1"/>
  <c r="E39" i="1"/>
  <c r="D22" i="1"/>
  <c r="D20" i="1"/>
  <c r="D26" i="1"/>
  <c r="D36" i="1"/>
  <c r="D16" i="1"/>
  <c r="F25" i="1"/>
  <c r="D33" i="1"/>
  <c r="E33" i="1"/>
  <c r="E28" i="1"/>
  <c r="F24" i="1"/>
  <c r="E20" i="1"/>
  <c r="D17" i="1"/>
  <c r="F30" i="1"/>
  <c r="E25" i="1"/>
  <c r="F23" i="1"/>
  <c r="F22" i="1"/>
  <c r="D25" i="1"/>
  <c r="D15" i="1"/>
  <c r="D21" i="1"/>
  <c r="D27" i="1"/>
  <c r="D30" i="1"/>
  <c r="F27" i="1"/>
  <c r="F36" i="1"/>
  <c r="E32" i="1"/>
  <c r="E27" i="1"/>
  <c r="E24" i="1"/>
  <c r="E19" i="1"/>
  <c r="F16" i="1"/>
  <c r="F20" i="1"/>
  <c r="F28" i="1"/>
  <c r="F15" i="1"/>
  <c r="F33" i="1"/>
  <c r="F29" i="1"/>
  <c r="D28" i="1"/>
  <c r="D31" i="1"/>
  <c r="D39" i="1"/>
  <c r="D18" i="1"/>
  <c r="D24" i="1"/>
  <c r="F17" i="1"/>
  <c r="F39" i="1"/>
  <c r="E30" i="1"/>
  <c r="F26" i="1"/>
  <c r="E23" i="1"/>
  <c r="F18" i="1"/>
  <c r="E16" i="1"/>
  <c r="E31" i="1"/>
  <c r="F31" i="1"/>
  <c r="F21" i="1"/>
  <c r="D23" i="1"/>
  <c r="D29" i="1"/>
  <c r="D32" i="1"/>
  <c r="F19" i="1"/>
  <c r="E36" i="1"/>
  <c r="E29" i="1"/>
  <c r="E26" i="1"/>
  <c r="E21" i="1"/>
  <c r="E18" i="1"/>
  <c r="E15" i="1"/>
</calcChain>
</file>

<file path=xl/sharedStrings.xml><?xml version="1.0" encoding="utf-8"?>
<sst xmlns="http://schemas.openxmlformats.org/spreadsheetml/2006/main" count="21" uniqueCount="15">
  <si>
    <t>Nivel de confianza</t>
  </si>
  <si>
    <t>Margen de error</t>
  </si>
  <si>
    <t>Tamaño población</t>
  </si>
  <si>
    <t>Prob. de ocurrencia</t>
  </si>
  <si>
    <t>Valor de Z (fijo)</t>
  </si>
  <si>
    <t>Margen de error % (opcional)</t>
  </si>
  <si>
    <t>TAMAÑO MUESTRAL PARA DIFERENTES NIVELES DE CONFIANZA Y MÁRGENES DE ERROR AL ESTIMAR UNA PROPORCIÓN EN POBLACIONES FINITAS</t>
  </si>
  <si>
    <t xml:space="preserve">Margen de error % </t>
  </si>
  <si>
    <t>Probabilidad de ocurrencia</t>
  </si>
  <si>
    <t>Tamaño de muestra</t>
  </si>
  <si>
    <t>Si se quiere establecer el error a partir de un tamaño de muestra conocido:</t>
  </si>
  <si>
    <t>Si se quiere usar un margen de error diferente:</t>
  </si>
  <si>
    <t xml:space="preserve">Tamaño de muestra </t>
  </si>
  <si>
    <t>TAMAÑO MUESTRAL PARA DIFERENTES NIVELES DE CONFIANZA Y MÁRGENES DE ERROR AL ESTIMAR UNA PROPORCIÓN EN POBLACIONES INFINITAS</t>
  </si>
  <si>
    <t>Los campos rellenos con color azul deben ser modificados, según la necesidad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</si>
</sst>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93" formatCode="_ * #,##0.00_ ;_ * \-#,##0.00_ ;_ * &quot;-&quot;??_ ;_ @_ "/>
    <numFmt numFmtId="194" formatCode="0.0%"/>
  </numFmts>
  <fonts count="6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93" fontId="1" fillId="0" borderId="0" applyFont="0" applyFill="0" applyBorder="0" applyAlignment="0" applyProtection="0"/>
  </cellStyleXfs>
  <cellXfs count="49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0" xfId="0" applyFill="1"/>
    <xf numFmtId="10" fontId="0" fillId="0" borderId="0" xfId="0" applyNumberFormat="1" applyFill="1"/>
    <xf numFmtId="0" fontId="0" fillId="0" borderId="0" xfId="0" applyBorder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2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0" fontId="0" fillId="3" borderId="2" xfId="0" applyNumberFormat="1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194" fontId="0" fillId="0" borderId="2" xfId="0" applyNumberForma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9" fontId="4" fillId="4" borderId="2" xfId="0" applyNumberFormat="1" applyFont="1" applyFill="1" applyBorder="1" applyAlignment="1">
      <alignment horizontal="center"/>
    </xf>
    <xf numFmtId="0" fontId="4" fillId="4" borderId="2" xfId="0" applyFont="1" applyFill="1" applyBorder="1"/>
    <xf numFmtId="0" fontId="4" fillId="4" borderId="0" xfId="0" applyFont="1" applyFill="1"/>
    <xf numFmtId="0" fontId="0" fillId="0" borderId="2" xfId="0" applyBorder="1"/>
    <xf numFmtId="0" fontId="3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9" fontId="2" fillId="4" borderId="2" xfId="0" applyNumberFormat="1" applyFon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4" fillId="0" borderId="0" xfId="0" applyFont="1" applyFill="1" applyAlignme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5" borderId="2" xfId="0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Alignment="1">
      <alignment horizontal="center"/>
    </xf>
    <xf numFmtId="0" fontId="4" fillId="4" borderId="2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3</xdr:row>
      <xdr:rowOff>47625</xdr:rowOff>
    </xdr:from>
    <xdr:to>
      <xdr:col>4</xdr:col>
      <xdr:colOff>266700</xdr:colOff>
      <xdr:row>7</xdr:row>
      <xdr:rowOff>104775</xdr:rowOff>
    </xdr:to>
    <xdr:pic>
      <xdr:nvPicPr>
        <xdr:cNvPr id="1041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78" t="29227" r="73517" b="62550"/>
        <a:stretch>
          <a:fillRect/>
        </a:stretch>
      </xdr:blipFill>
      <xdr:spPr bwMode="auto">
        <a:xfrm>
          <a:off x="3486150" y="533400"/>
          <a:ext cx="13906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361950</xdr:colOff>
      <xdr:row>3</xdr:row>
      <xdr:rowOff>114300</xdr:rowOff>
    </xdr:from>
    <xdr:to>
      <xdr:col>4</xdr:col>
      <xdr:colOff>409575</xdr:colOff>
      <xdr:row>8</xdr:row>
      <xdr:rowOff>85725</xdr:rowOff>
    </xdr:to>
    <xdr:pic>
      <xdr:nvPicPr>
        <xdr:cNvPr id="2065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209" t="63341" r="72449" b="27547"/>
        <a:stretch>
          <a:fillRect/>
        </a:stretch>
      </xdr:blipFill>
      <xdr:spPr bwMode="auto">
        <a:xfrm>
          <a:off x="2286000" y="600075"/>
          <a:ext cx="196215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1"/>
  </sheetPr>
  <dimension ref="B1:H51"/>
  <sheetViews>
    <sheetView showGridLines="0" tabSelected="1" zoomScale="120" zoomScaleNormal="120" workbookViewId="0">
      <selection activeCell="A12" sqref="A12"/>
    </sheetView>
  </sheetViews>
  <sheetFormatPr baseColWidth="10" defaultRowHeight="12.75" x14ac:dyDescent="0.2"/>
  <cols>
    <col min="1" max="1" width="15.5703125" bestFit="1" customWidth="1"/>
    <col min="2" max="2" width="24.85546875" customWidth="1"/>
    <col min="3" max="3" width="17.28515625" bestFit="1" customWidth="1"/>
  </cols>
  <sheetData>
    <row r="1" spans="2:7" ht="12.75" customHeight="1" x14ac:dyDescent="0.2">
      <c r="B1" s="36" t="s">
        <v>13</v>
      </c>
      <c r="C1" s="37"/>
      <c r="D1" s="37"/>
      <c r="E1" s="37"/>
      <c r="F1" s="37"/>
      <c r="G1" s="38"/>
    </row>
    <row r="2" spans="2:7" x14ac:dyDescent="0.2">
      <c r="B2" s="39"/>
      <c r="C2" s="40"/>
      <c r="D2" s="40"/>
      <c r="E2" s="40"/>
      <c r="F2" s="40"/>
      <c r="G2" s="41"/>
    </row>
    <row r="3" spans="2:7" x14ac:dyDescent="0.2">
      <c r="B3" s="42"/>
      <c r="C3" s="43"/>
      <c r="D3" s="43"/>
      <c r="E3" s="43"/>
      <c r="F3" s="43"/>
      <c r="G3" s="44"/>
    </row>
    <row r="4" spans="2:7" x14ac:dyDescent="0.2">
      <c r="B4" s="33"/>
      <c r="C4" s="33"/>
      <c r="D4" s="33"/>
      <c r="E4" s="33"/>
      <c r="F4" s="33"/>
      <c r="G4" s="33"/>
    </row>
    <row r="5" spans="2:7" x14ac:dyDescent="0.2">
      <c r="B5" s="33"/>
      <c r="C5" s="40"/>
      <c r="D5" s="40"/>
      <c r="E5" s="40"/>
      <c r="F5" s="33"/>
      <c r="G5" s="33"/>
    </row>
    <row r="6" spans="2:7" x14ac:dyDescent="0.2">
      <c r="B6" s="33"/>
      <c r="C6" s="40"/>
      <c r="D6" s="40"/>
      <c r="E6" s="40"/>
      <c r="F6" s="33"/>
      <c r="G6" s="33"/>
    </row>
    <row r="7" spans="2:7" x14ac:dyDescent="0.2">
      <c r="B7" s="33"/>
      <c r="C7" s="40"/>
      <c r="D7" s="40"/>
      <c r="E7" s="40"/>
      <c r="F7" s="33"/>
      <c r="G7" s="33"/>
    </row>
    <row r="8" spans="2:7" ht="12.75" customHeight="1" x14ac:dyDescent="0.2">
      <c r="B8" s="2"/>
      <c r="C8" s="2"/>
      <c r="D8" s="2"/>
      <c r="E8" s="2"/>
      <c r="F8" s="2"/>
      <c r="G8" s="2"/>
    </row>
    <row r="9" spans="2:7" x14ac:dyDescent="0.2">
      <c r="B9" s="45" t="s">
        <v>14</v>
      </c>
      <c r="C9" s="45"/>
      <c r="D9" s="45"/>
      <c r="E9" s="45"/>
      <c r="F9" s="45"/>
      <c r="G9" s="45"/>
    </row>
    <row r="10" spans="2:7" x14ac:dyDescent="0.2">
      <c r="B10" s="9"/>
      <c r="C10" s="9"/>
      <c r="D10" s="9"/>
      <c r="E10" s="9"/>
      <c r="F10" s="9"/>
      <c r="G10" s="9"/>
    </row>
    <row r="11" spans="2:7" x14ac:dyDescent="0.2">
      <c r="B11" s="14" t="s">
        <v>8</v>
      </c>
      <c r="C11" s="27">
        <v>0.5</v>
      </c>
      <c r="D11" s="9"/>
      <c r="E11" s="9"/>
      <c r="F11" s="9"/>
      <c r="G11" s="9"/>
    </row>
    <row r="12" spans="2:7" x14ac:dyDescent="0.2">
      <c r="B12" s="9"/>
      <c r="C12" s="10" t="s">
        <v>4</v>
      </c>
      <c r="D12" s="11">
        <f>+NORMSINV(0.995)</f>
        <v>2.5758293035488999</v>
      </c>
      <c r="E12" s="11">
        <f>+NORMSINV(0.975)</f>
        <v>1.9599639845400536</v>
      </c>
      <c r="F12" s="11">
        <f>+NORMSINV(0.95)</f>
        <v>1.6448536269514715</v>
      </c>
      <c r="G12" s="9"/>
    </row>
    <row r="13" spans="2:7" x14ac:dyDescent="0.2">
      <c r="C13" s="2"/>
      <c r="D13" s="46" t="s">
        <v>0</v>
      </c>
      <c r="E13" s="46"/>
      <c r="F13" s="46"/>
    </row>
    <row r="14" spans="2:7" x14ac:dyDescent="0.2">
      <c r="B14" s="32"/>
      <c r="C14" s="28" t="s">
        <v>1</v>
      </c>
      <c r="D14" s="29">
        <v>0.99</v>
      </c>
      <c r="E14" s="29">
        <v>0.95</v>
      </c>
      <c r="F14" s="29">
        <v>0.9</v>
      </c>
    </row>
    <row r="15" spans="2:7" x14ac:dyDescent="0.2">
      <c r="B15" s="32"/>
      <c r="C15" s="12">
        <v>0.01</v>
      </c>
      <c r="D15" s="10">
        <f t="shared" ref="D15:D33" si="0">+ROUNDUP((D$12^2/$C15^2)*$C$11*(1-$C$11),0)</f>
        <v>16588</v>
      </c>
      <c r="E15" s="10">
        <f t="shared" ref="E15:F30" si="1">+ROUNDUP((E$12^2/$C15^2)*$C$11*(1-$C$11),0)</f>
        <v>9604</v>
      </c>
      <c r="F15" s="10">
        <f t="shared" si="1"/>
        <v>6764</v>
      </c>
    </row>
    <row r="16" spans="2:7" x14ac:dyDescent="0.2">
      <c r="B16" s="32"/>
      <c r="C16" s="12">
        <v>1.4999999999999999E-2</v>
      </c>
      <c r="D16" s="10">
        <f t="shared" si="0"/>
        <v>7373</v>
      </c>
      <c r="E16" s="10">
        <f t="shared" si="1"/>
        <v>4269</v>
      </c>
      <c r="F16" s="10">
        <f t="shared" si="1"/>
        <v>3007</v>
      </c>
    </row>
    <row r="17" spans="2:6" x14ac:dyDescent="0.2">
      <c r="B17" s="32"/>
      <c r="C17" s="12">
        <v>0.02</v>
      </c>
      <c r="D17" s="10">
        <f t="shared" si="0"/>
        <v>4147</v>
      </c>
      <c r="E17" s="10">
        <f t="shared" si="1"/>
        <v>2401</v>
      </c>
      <c r="F17" s="10">
        <f t="shared" si="1"/>
        <v>1691</v>
      </c>
    </row>
    <row r="18" spans="2:6" x14ac:dyDescent="0.2">
      <c r="B18" s="32"/>
      <c r="C18" s="12">
        <v>2.5000000000000001E-2</v>
      </c>
      <c r="D18" s="10">
        <f t="shared" si="0"/>
        <v>2654</v>
      </c>
      <c r="E18" s="10">
        <f t="shared" si="1"/>
        <v>1537</v>
      </c>
      <c r="F18" s="10">
        <f t="shared" si="1"/>
        <v>1083</v>
      </c>
    </row>
    <row r="19" spans="2:6" x14ac:dyDescent="0.2">
      <c r="C19" s="12">
        <v>0.03</v>
      </c>
      <c r="D19" s="10">
        <f t="shared" si="0"/>
        <v>1844</v>
      </c>
      <c r="E19" s="10">
        <f t="shared" si="1"/>
        <v>1068</v>
      </c>
      <c r="F19" s="10">
        <f t="shared" si="1"/>
        <v>752</v>
      </c>
    </row>
    <row r="20" spans="2:6" x14ac:dyDescent="0.2">
      <c r="C20" s="12">
        <v>3.5000000000000003E-2</v>
      </c>
      <c r="D20" s="10">
        <f t="shared" si="0"/>
        <v>1355</v>
      </c>
      <c r="E20" s="10">
        <f t="shared" si="1"/>
        <v>784</v>
      </c>
      <c r="F20" s="10">
        <f t="shared" si="1"/>
        <v>553</v>
      </c>
    </row>
    <row r="21" spans="2:6" x14ac:dyDescent="0.2">
      <c r="C21" s="12">
        <v>0.04</v>
      </c>
      <c r="D21" s="10">
        <f t="shared" si="0"/>
        <v>1037</v>
      </c>
      <c r="E21" s="10">
        <f t="shared" si="1"/>
        <v>601</v>
      </c>
      <c r="F21" s="10">
        <f t="shared" si="1"/>
        <v>423</v>
      </c>
    </row>
    <row r="22" spans="2:6" x14ac:dyDescent="0.2">
      <c r="C22" s="12">
        <v>4.4999999999999998E-2</v>
      </c>
      <c r="D22" s="10">
        <f t="shared" si="0"/>
        <v>820</v>
      </c>
      <c r="E22" s="10">
        <f t="shared" si="1"/>
        <v>475</v>
      </c>
      <c r="F22" s="10">
        <f t="shared" si="1"/>
        <v>335</v>
      </c>
    </row>
    <row r="23" spans="2:6" x14ac:dyDescent="0.2">
      <c r="C23" s="12">
        <v>0.05</v>
      </c>
      <c r="D23" s="10">
        <f t="shared" si="0"/>
        <v>664</v>
      </c>
      <c r="E23" s="34">
        <f t="shared" si="1"/>
        <v>385</v>
      </c>
      <c r="F23" s="10">
        <f t="shared" si="1"/>
        <v>271</v>
      </c>
    </row>
    <row r="24" spans="2:6" x14ac:dyDescent="0.2">
      <c r="C24" s="12">
        <v>5.5E-2</v>
      </c>
      <c r="D24" s="10">
        <f t="shared" si="0"/>
        <v>549</v>
      </c>
      <c r="E24" s="10">
        <f t="shared" si="1"/>
        <v>318</v>
      </c>
      <c r="F24" s="10">
        <f t="shared" si="1"/>
        <v>224</v>
      </c>
    </row>
    <row r="25" spans="2:6" x14ac:dyDescent="0.2">
      <c r="C25" s="12">
        <v>0.06</v>
      </c>
      <c r="D25" s="10">
        <f t="shared" si="0"/>
        <v>461</v>
      </c>
      <c r="E25" s="10">
        <f t="shared" si="1"/>
        <v>267</v>
      </c>
      <c r="F25" s="10">
        <f t="shared" si="1"/>
        <v>188</v>
      </c>
    </row>
    <row r="26" spans="2:6" x14ac:dyDescent="0.2">
      <c r="C26" s="12">
        <v>6.5000000000000002E-2</v>
      </c>
      <c r="D26" s="10">
        <f t="shared" si="0"/>
        <v>393</v>
      </c>
      <c r="E26" s="10">
        <f t="shared" si="1"/>
        <v>228</v>
      </c>
      <c r="F26" s="10">
        <f t="shared" si="1"/>
        <v>161</v>
      </c>
    </row>
    <row r="27" spans="2:6" x14ac:dyDescent="0.2">
      <c r="C27" s="12">
        <v>7.0000000000000007E-2</v>
      </c>
      <c r="D27" s="10">
        <f t="shared" si="0"/>
        <v>339</v>
      </c>
      <c r="E27" s="10">
        <f t="shared" si="1"/>
        <v>196</v>
      </c>
      <c r="F27" s="10">
        <f t="shared" si="1"/>
        <v>139</v>
      </c>
    </row>
    <row r="28" spans="2:6" x14ac:dyDescent="0.2">
      <c r="C28" s="12">
        <v>7.4999999999999997E-2</v>
      </c>
      <c r="D28" s="10">
        <f t="shared" si="0"/>
        <v>295</v>
      </c>
      <c r="E28" s="10">
        <f t="shared" si="1"/>
        <v>171</v>
      </c>
      <c r="F28" s="10">
        <f t="shared" si="1"/>
        <v>121</v>
      </c>
    </row>
    <row r="29" spans="2:6" x14ac:dyDescent="0.2">
      <c r="C29" s="12">
        <v>0.08</v>
      </c>
      <c r="D29" s="10">
        <f t="shared" si="0"/>
        <v>260</v>
      </c>
      <c r="E29" s="10">
        <f t="shared" si="1"/>
        <v>151</v>
      </c>
      <c r="F29" s="10">
        <f t="shared" si="1"/>
        <v>106</v>
      </c>
    </row>
    <row r="30" spans="2:6" x14ac:dyDescent="0.2">
      <c r="C30" s="12">
        <v>8.5000000000000006E-2</v>
      </c>
      <c r="D30" s="10">
        <f t="shared" si="0"/>
        <v>230</v>
      </c>
      <c r="E30" s="10">
        <f t="shared" si="1"/>
        <v>133</v>
      </c>
      <c r="F30" s="10">
        <f t="shared" si="1"/>
        <v>94</v>
      </c>
    </row>
    <row r="31" spans="2:6" x14ac:dyDescent="0.2">
      <c r="C31" s="12">
        <v>0.09</v>
      </c>
      <c r="D31" s="10">
        <f t="shared" si="0"/>
        <v>205</v>
      </c>
      <c r="E31" s="10">
        <f t="shared" ref="E31:F33" si="2">+ROUNDUP((E$12^2/$C31^2)*$C$11*(1-$C$11),0)</f>
        <v>119</v>
      </c>
      <c r="F31" s="10">
        <f t="shared" si="2"/>
        <v>84</v>
      </c>
    </row>
    <row r="32" spans="2:6" x14ac:dyDescent="0.2">
      <c r="C32" s="12">
        <v>9.5000000000000001E-2</v>
      </c>
      <c r="D32" s="10">
        <f t="shared" si="0"/>
        <v>184</v>
      </c>
      <c r="E32" s="10">
        <f t="shared" si="2"/>
        <v>107</v>
      </c>
      <c r="F32" s="10">
        <f t="shared" si="2"/>
        <v>75</v>
      </c>
    </row>
    <row r="33" spans="2:8" x14ac:dyDescent="0.2">
      <c r="C33" s="13">
        <v>0.1</v>
      </c>
      <c r="D33" s="10">
        <f t="shared" si="0"/>
        <v>166</v>
      </c>
      <c r="E33" s="34">
        <f t="shared" si="2"/>
        <v>97</v>
      </c>
      <c r="F33" s="35">
        <f t="shared" si="2"/>
        <v>68</v>
      </c>
    </row>
    <row r="34" spans="2:8" x14ac:dyDescent="0.2">
      <c r="C34" s="8"/>
      <c r="D34" s="7"/>
      <c r="E34" s="7"/>
      <c r="F34" s="7"/>
    </row>
    <row r="35" spans="2:8" x14ac:dyDescent="0.2">
      <c r="B35" s="46" t="s">
        <v>11</v>
      </c>
      <c r="C35" s="46"/>
      <c r="D35" s="46"/>
      <c r="E35" s="46"/>
      <c r="F35" s="46"/>
      <c r="H35" s="31"/>
    </row>
    <row r="36" spans="2:8" x14ac:dyDescent="0.2">
      <c r="B36" s="24" t="s">
        <v>5</v>
      </c>
      <c r="C36" s="18"/>
      <c r="D36" s="10" t="e">
        <f>+ROUNDUP((D$12^2/$C36^2)*$C$11*(1-$C$11),0)</f>
        <v>#DIV/0!</v>
      </c>
      <c r="E36" s="10" t="e">
        <f>+ROUNDUP((E$12^2/$C36^2)*$C$11*(1-$C$11),0)</f>
        <v>#DIV/0!</v>
      </c>
      <c r="F36" s="10" t="e">
        <f>+ROUNDUP((F$12^2/$C36^2)*$C$11*(1-$C$11),0)</f>
        <v>#DIV/0!</v>
      </c>
    </row>
    <row r="37" spans="2:8" x14ac:dyDescent="0.2">
      <c r="B37" s="5"/>
      <c r="C37" s="6"/>
      <c r="D37" s="3"/>
      <c r="E37" s="3"/>
      <c r="F37" s="4"/>
    </row>
    <row r="38" spans="2:8" x14ac:dyDescent="0.2">
      <c r="B38" s="47" t="s">
        <v>10</v>
      </c>
      <c r="C38" s="47"/>
      <c r="D38" s="47"/>
      <c r="E38" s="47"/>
      <c r="F38" s="47"/>
    </row>
    <row r="39" spans="2:8" x14ac:dyDescent="0.2">
      <c r="B39" s="22" t="s">
        <v>12</v>
      </c>
      <c r="C39" s="30"/>
      <c r="D39" s="20" t="e">
        <f>SQRT((D$12*D$12*$C$11*(1-$C$11))/$C$39)</f>
        <v>#DIV/0!</v>
      </c>
      <c r="E39" s="20" t="e">
        <f>SQRT((E$12*E$12*$C$11*(1-$C$11))/$C$39)</f>
        <v>#DIV/0!</v>
      </c>
      <c r="F39" s="20" t="e">
        <f>SQRT((F$12*F$12*$C$11*(1-$C$11))/$C$39)</f>
        <v>#DIV/0!</v>
      </c>
    </row>
    <row r="40" spans="2:8" x14ac:dyDescent="0.2">
      <c r="B40" s="5"/>
      <c r="C40" s="6"/>
      <c r="D40" s="5"/>
      <c r="E40" s="5"/>
      <c r="F40" s="5"/>
    </row>
    <row r="41" spans="2:8" x14ac:dyDescent="0.2">
      <c r="B41" s="5"/>
      <c r="C41" s="6"/>
      <c r="D41" s="5"/>
      <c r="E41" s="5"/>
      <c r="F41" s="5"/>
    </row>
    <row r="42" spans="2:8" x14ac:dyDescent="0.2">
      <c r="C42" s="1"/>
      <c r="H42" s="26"/>
    </row>
    <row r="43" spans="2:8" x14ac:dyDescent="0.2">
      <c r="C43" s="1"/>
    </row>
    <row r="44" spans="2:8" x14ac:dyDescent="0.2">
      <c r="C44" s="1"/>
    </row>
    <row r="45" spans="2:8" x14ac:dyDescent="0.2">
      <c r="C45" s="1"/>
    </row>
    <row r="46" spans="2:8" x14ac:dyDescent="0.2">
      <c r="C46" s="1"/>
    </row>
    <row r="47" spans="2:8" x14ac:dyDescent="0.2">
      <c r="C47" s="1"/>
    </row>
    <row r="48" spans="2:8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</sheetData>
  <mergeCells count="6">
    <mergeCell ref="B38:F38"/>
    <mergeCell ref="D13:F13"/>
    <mergeCell ref="B1:G3"/>
    <mergeCell ref="B9:G9"/>
    <mergeCell ref="B35:F35"/>
    <mergeCell ref="C5:E7"/>
  </mergeCells>
  <phoneticPr fontId="0" type="noConversion"/>
  <pageMargins left="0.75" right="0.75" top="1" bottom="1" header="0" footer="0"/>
  <pageSetup orientation="landscape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6"/>
  </sheetPr>
  <dimension ref="B1:G45"/>
  <sheetViews>
    <sheetView showGridLines="0" workbookViewId="0">
      <selection activeCell="B14" sqref="B14"/>
    </sheetView>
  </sheetViews>
  <sheetFormatPr baseColWidth="10" defaultRowHeight="12.75" x14ac:dyDescent="0.2"/>
  <cols>
    <col min="2" max="2" width="17.42578125" customWidth="1"/>
    <col min="3" max="3" width="17.28515625" bestFit="1" customWidth="1"/>
  </cols>
  <sheetData>
    <row r="1" spans="2:7" ht="12.75" customHeight="1" x14ac:dyDescent="0.2">
      <c r="B1" s="36" t="s">
        <v>6</v>
      </c>
      <c r="C1" s="37"/>
      <c r="D1" s="37"/>
      <c r="E1" s="37"/>
      <c r="F1" s="37"/>
      <c r="G1" s="38"/>
    </row>
    <row r="2" spans="2:7" x14ac:dyDescent="0.2">
      <c r="B2" s="39"/>
      <c r="C2" s="40"/>
      <c r="D2" s="40"/>
      <c r="E2" s="40"/>
      <c r="F2" s="40"/>
      <c r="G2" s="41"/>
    </row>
    <row r="3" spans="2:7" x14ac:dyDescent="0.2">
      <c r="B3" s="42"/>
      <c r="C3" s="43"/>
      <c r="D3" s="43"/>
      <c r="E3" s="43"/>
      <c r="F3" s="43"/>
      <c r="G3" s="44"/>
    </row>
    <row r="4" spans="2:7" x14ac:dyDescent="0.2">
      <c r="B4" s="33"/>
      <c r="C4" s="33"/>
      <c r="D4" s="33"/>
      <c r="E4" s="33"/>
      <c r="F4" s="33"/>
      <c r="G4" s="33"/>
    </row>
    <row r="5" spans="2:7" x14ac:dyDescent="0.2">
      <c r="B5" s="33"/>
      <c r="C5" s="40"/>
      <c r="D5" s="40"/>
      <c r="E5" s="40"/>
      <c r="F5" s="33"/>
      <c r="G5" s="33"/>
    </row>
    <row r="6" spans="2:7" x14ac:dyDescent="0.2">
      <c r="B6" s="33"/>
      <c r="C6" s="40"/>
      <c r="D6" s="40"/>
      <c r="E6" s="40"/>
      <c r="F6" s="33"/>
      <c r="G6" s="33"/>
    </row>
    <row r="7" spans="2:7" x14ac:dyDescent="0.2">
      <c r="B7" s="33"/>
      <c r="C7" s="40"/>
      <c r="D7" s="40"/>
      <c r="E7" s="40"/>
      <c r="F7" s="33"/>
      <c r="G7" s="33"/>
    </row>
    <row r="8" spans="2:7" x14ac:dyDescent="0.2">
      <c r="B8" s="33"/>
      <c r="C8" s="40"/>
      <c r="D8" s="40"/>
      <c r="E8" s="40"/>
      <c r="F8" s="33"/>
      <c r="G8" s="33"/>
    </row>
    <row r="9" spans="2:7" x14ac:dyDescent="0.2">
      <c r="B9" s="2"/>
      <c r="C9" s="2"/>
      <c r="D9" s="2"/>
      <c r="E9" s="2"/>
      <c r="F9" s="2"/>
      <c r="G9" s="2"/>
    </row>
    <row r="10" spans="2:7" x14ac:dyDescent="0.2">
      <c r="B10" s="45" t="s">
        <v>14</v>
      </c>
      <c r="C10" s="45"/>
      <c r="D10" s="45"/>
      <c r="E10" s="45"/>
      <c r="F10" s="45"/>
      <c r="G10" s="45"/>
    </row>
    <row r="11" spans="2:7" x14ac:dyDescent="0.2">
      <c r="B11" s="9"/>
      <c r="C11" s="9"/>
      <c r="D11" s="9"/>
      <c r="E11" s="9"/>
      <c r="F11" s="9"/>
      <c r="G11" s="9"/>
    </row>
    <row r="12" spans="2:7" x14ac:dyDescent="0.2">
      <c r="C12" s="10" t="s">
        <v>2</v>
      </c>
      <c r="D12" s="17"/>
      <c r="E12" s="2"/>
      <c r="F12" s="2"/>
    </row>
    <row r="13" spans="2:7" x14ac:dyDescent="0.2">
      <c r="C13" s="10" t="s">
        <v>3</v>
      </c>
      <c r="D13" s="17">
        <v>0.5</v>
      </c>
      <c r="E13" s="2"/>
      <c r="F13" s="2"/>
    </row>
    <row r="14" spans="2:7" x14ac:dyDescent="0.2">
      <c r="C14" s="2"/>
      <c r="D14" s="2"/>
      <c r="E14" s="2"/>
      <c r="F14" s="2"/>
    </row>
    <row r="15" spans="2:7" x14ac:dyDescent="0.2">
      <c r="C15" s="10" t="s">
        <v>4</v>
      </c>
      <c r="D15" s="11">
        <f>+NORMSINV(0.995)</f>
        <v>2.5758293035488999</v>
      </c>
      <c r="E15" s="11">
        <f>+NORMSINV(0.975)</f>
        <v>1.9599639845400536</v>
      </c>
      <c r="F15" s="11">
        <f>+NORMSINV(0.95)</f>
        <v>1.6448536269514715</v>
      </c>
    </row>
    <row r="16" spans="2:7" x14ac:dyDescent="0.2">
      <c r="C16" s="21"/>
      <c r="D16" s="48" t="s">
        <v>0</v>
      </c>
      <c r="E16" s="48"/>
      <c r="F16" s="48"/>
    </row>
    <row r="17" spans="3:6" x14ac:dyDescent="0.2">
      <c r="C17" s="21" t="s">
        <v>1</v>
      </c>
      <c r="D17" s="23">
        <v>0.99</v>
      </c>
      <c r="E17" s="23">
        <v>0.95</v>
      </c>
      <c r="F17" s="23">
        <v>0.9</v>
      </c>
    </row>
    <row r="18" spans="3:6" x14ac:dyDescent="0.2">
      <c r="C18" s="12">
        <v>0.01</v>
      </c>
      <c r="D18" s="10">
        <f t="shared" ref="D18:F36" si="0">+ROUNDUP((D$15^2*$D$13*(1-$D$13)*$D$12)/(($D$12-1)*$C18^2+D$15^2*$D$13*(1-$D$13)),0)</f>
        <v>0</v>
      </c>
      <c r="E18" s="10">
        <f t="shared" si="0"/>
        <v>0</v>
      </c>
      <c r="F18" s="10">
        <f t="shared" si="0"/>
        <v>0</v>
      </c>
    </row>
    <row r="19" spans="3:6" x14ac:dyDescent="0.2">
      <c r="C19" s="12">
        <v>1.4999999999999999E-2</v>
      </c>
      <c r="D19" s="10">
        <f t="shared" si="0"/>
        <v>0</v>
      </c>
      <c r="E19" s="10">
        <f t="shared" si="0"/>
        <v>0</v>
      </c>
      <c r="F19" s="10">
        <f t="shared" si="0"/>
        <v>0</v>
      </c>
    </row>
    <row r="20" spans="3:6" x14ac:dyDescent="0.2">
      <c r="C20" s="12">
        <v>0.02</v>
      </c>
      <c r="D20" s="10">
        <f t="shared" si="0"/>
        <v>0</v>
      </c>
      <c r="E20" s="10">
        <f t="shared" si="0"/>
        <v>0</v>
      </c>
      <c r="F20" s="10">
        <f t="shared" si="0"/>
        <v>0</v>
      </c>
    </row>
    <row r="21" spans="3:6" x14ac:dyDescent="0.2">
      <c r="C21" s="12">
        <v>2.5000000000000001E-2</v>
      </c>
      <c r="D21" s="10">
        <f t="shared" si="0"/>
        <v>0</v>
      </c>
      <c r="E21" s="10">
        <f t="shared" si="0"/>
        <v>0</v>
      </c>
      <c r="F21" s="10">
        <f t="shared" si="0"/>
        <v>0</v>
      </c>
    </row>
    <row r="22" spans="3:6" x14ac:dyDescent="0.2">
      <c r="C22" s="12">
        <v>0.03</v>
      </c>
      <c r="D22" s="10">
        <f t="shared" si="0"/>
        <v>0</v>
      </c>
      <c r="E22" s="10">
        <f t="shared" si="0"/>
        <v>0</v>
      </c>
      <c r="F22" s="10">
        <f t="shared" si="0"/>
        <v>0</v>
      </c>
    </row>
    <row r="23" spans="3:6" x14ac:dyDescent="0.2">
      <c r="C23" s="12">
        <v>3.5000000000000003E-2</v>
      </c>
      <c r="D23" s="10">
        <f t="shared" si="0"/>
        <v>0</v>
      </c>
      <c r="E23" s="10">
        <f t="shared" si="0"/>
        <v>0</v>
      </c>
      <c r="F23" s="10">
        <f t="shared" si="0"/>
        <v>0</v>
      </c>
    </row>
    <row r="24" spans="3:6" x14ac:dyDescent="0.2">
      <c r="C24" s="12">
        <v>0.04</v>
      </c>
      <c r="D24" s="10">
        <f t="shared" si="0"/>
        <v>0</v>
      </c>
      <c r="E24" s="10">
        <f t="shared" si="0"/>
        <v>0</v>
      </c>
      <c r="F24" s="10">
        <f t="shared" si="0"/>
        <v>0</v>
      </c>
    </row>
    <row r="25" spans="3:6" x14ac:dyDescent="0.2">
      <c r="C25" s="12">
        <v>4.4999999999999998E-2</v>
      </c>
      <c r="D25" s="10">
        <f t="shared" si="0"/>
        <v>0</v>
      </c>
      <c r="E25" s="10">
        <f t="shared" si="0"/>
        <v>0</v>
      </c>
      <c r="F25" s="10">
        <f t="shared" si="0"/>
        <v>0</v>
      </c>
    </row>
    <row r="26" spans="3:6" x14ac:dyDescent="0.2">
      <c r="C26" s="12">
        <v>0.05</v>
      </c>
      <c r="D26" s="10">
        <f t="shared" si="0"/>
        <v>0</v>
      </c>
      <c r="E26" s="10">
        <f t="shared" si="0"/>
        <v>0</v>
      </c>
      <c r="F26" s="10">
        <f t="shared" si="0"/>
        <v>0</v>
      </c>
    </row>
    <row r="27" spans="3:6" x14ac:dyDescent="0.2">
      <c r="C27" s="12">
        <v>5.5E-2</v>
      </c>
      <c r="D27" s="10">
        <f t="shared" si="0"/>
        <v>0</v>
      </c>
      <c r="E27" s="10">
        <f t="shared" si="0"/>
        <v>0</v>
      </c>
      <c r="F27" s="10">
        <f t="shared" si="0"/>
        <v>0</v>
      </c>
    </row>
    <row r="28" spans="3:6" x14ac:dyDescent="0.2">
      <c r="C28" s="12">
        <v>0.06</v>
      </c>
      <c r="D28" s="10">
        <f t="shared" si="0"/>
        <v>0</v>
      </c>
      <c r="E28" s="10">
        <f t="shared" si="0"/>
        <v>0</v>
      </c>
      <c r="F28" s="10">
        <f t="shared" si="0"/>
        <v>0</v>
      </c>
    </row>
    <row r="29" spans="3:6" x14ac:dyDescent="0.2">
      <c r="C29" s="12">
        <v>6.5000000000000002E-2</v>
      </c>
      <c r="D29" s="10">
        <f t="shared" si="0"/>
        <v>0</v>
      </c>
      <c r="E29" s="10">
        <f t="shared" si="0"/>
        <v>0</v>
      </c>
      <c r="F29" s="10">
        <f t="shared" si="0"/>
        <v>0</v>
      </c>
    </row>
    <row r="30" spans="3:6" x14ac:dyDescent="0.2">
      <c r="C30" s="12">
        <v>7.0000000000000007E-2</v>
      </c>
      <c r="D30" s="10">
        <f t="shared" si="0"/>
        <v>0</v>
      </c>
      <c r="E30" s="10">
        <f t="shared" si="0"/>
        <v>0</v>
      </c>
      <c r="F30" s="10">
        <f t="shared" si="0"/>
        <v>0</v>
      </c>
    </row>
    <row r="31" spans="3:6" x14ac:dyDescent="0.2">
      <c r="C31" s="12">
        <v>7.4999999999999997E-2</v>
      </c>
      <c r="D31" s="10">
        <f t="shared" si="0"/>
        <v>0</v>
      </c>
      <c r="E31" s="10">
        <f t="shared" si="0"/>
        <v>0</v>
      </c>
      <c r="F31" s="10">
        <f t="shared" si="0"/>
        <v>0</v>
      </c>
    </row>
    <row r="32" spans="3:6" x14ac:dyDescent="0.2">
      <c r="C32" s="12">
        <v>0.08</v>
      </c>
      <c r="D32" s="10">
        <f t="shared" si="0"/>
        <v>0</v>
      </c>
      <c r="E32" s="10">
        <f t="shared" si="0"/>
        <v>0</v>
      </c>
      <c r="F32" s="10">
        <f t="shared" si="0"/>
        <v>0</v>
      </c>
    </row>
    <row r="33" spans="2:6" x14ac:dyDescent="0.2">
      <c r="C33" s="12">
        <v>8.5000000000000006E-2</v>
      </c>
      <c r="D33" s="10">
        <f t="shared" si="0"/>
        <v>0</v>
      </c>
      <c r="E33" s="10">
        <f t="shared" si="0"/>
        <v>0</v>
      </c>
      <c r="F33" s="10">
        <f t="shared" si="0"/>
        <v>0</v>
      </c>
    </row>
    <row r="34" spans="2:6" x14ac:dyDescent="0.2">
      <c r="C34" s="12">
        <v>0.09</v>
      </c>
      <c r="D34" s="10">
        <f t="shared" si="0"/>
        <v>0</v>
      </c>
      <c r="E34" s="10">
        <f t="shared" si="0"/>
        <v>0</v>
      </c>
      <c r="F34" s="10">
        <f t="shared" si="0"/>
        <v>0</v>
      </c>
    </row>
    <row r="35" spans="2:6" x14ac:dyDescent="0.2">
      <c r="C35" s="12">
        <v>9.5000000000000001E-2</v>
      </c>
      <c r="D35" s="10">
        <f t="shared" si="0"/>
        <v>0</v>
      </c>
      <c r="E35" s="10">
        <f t="shared" si="0"/>
        <v>0</v>
      </c>
      <c r="F35" s="10">
        <f t="shared" si="0"/>
        <v>0</v>
      </c>
    </row>
    <row r="36" spans="2:6" x14ac:dyDescent="0.2">
      <c r="C36" s="13">
        <v>0.1</v>
      </c>
      <c r="D36" s="10">
        <f t="shared" si="0"/>
        <v>0</v>
      </c>
      <c r="E36" s="10">
        <f t="shared" si="0"/>
        <v>0</v>
      </c>
      <c r="F36" s="10">
        <f t="shared" si="0"/>
        <v>0</v>
      </c>
    </row>
    <row r="37" spans="2:6" x14ac:dyDescent="0.2">
      <c r="C37" s="8"/>
      <c r="D37" s="7"/>
      <c r="E37" s="7"/>
      <c r="F37" s="7"/>
    </row>
    <row r="38" spans="2:6" x14ac:dyDescent="0.2">
      <c r="B38" s="46" t="s">
        <v>11</v>
      </c>
      <c r="C38" s="46"/>
      <c r="D38" s="46"/>
      <c r="E38" s="46"/>
      <c r="F38" s="46"/>
    </row>
    <row r="39" spans="2:6" x14ac:dyDescent="0.2">
      <c r="B39" s="24" t="s">
        <v>7</v>
      </c>
      <c r="C39" s="18"/>
      <c r="D39" s="10">
        <f>+ROUNDUP((D$15^2*$D$13*(1-$D$13)*$D$12)/(($D$12-1)*$C39^2+D$15^2*$D$13*(1-$D$13)),0)</f>
        <v>0</v>
      </c>
      <c r="E39" s="10">
        <f>+ROUNDUP((E$15^2*$D$13*(1-$D$13)*$D$12)/(($D$12-1)*$C39^2+E$15^2*$D$13*(1-$D$13)),0)</f>
        <v>0</v>
      </c>
      <c r="F39" s="10">
        <f>+ROUNDUP((F$15^2*$D$13*(1-$D$13)*$D$12)/(($D$12-1)*$C39^2+F$15^2*$D$13*(1-$D$13)),0)</f>
        <v>0</v>
      </c>
    </row>
    <row r="40" spans="2:6" x14ac:dyDescent="0.2">
      <c r="B40" s="3"/>
      <c r="C40" s="16"/>
      <c r="D40" s="15"/>
      <c r="E40" s="7"/>
      <c r="F40" s="7"/>
    </row>
    <row r="41" spans="2:6" x14ac:dyDescent="0.2">
      <c r="B41" s="5"/>
      <c r="C41" s="6"/>
      <c r="D41" s="3"/>
      <c r="E41" s="3"/>
      <c r="F41" s="3"/>
    </row>
    <row r="42" spans="2:6" x14ac:dyDescent="0.2">
      <c r="B42" s="47" t="s">
        <v>10</v>
      </c>
      <c r="C42" s="47"/>
      <c r="D42" s="47"/>
      <c r="E42" s="47"/>
      <c r="F42" s="47"/>
    </row>
    <row r="43" spans="2:6" x14ac:dyDescent="0.2">
      <c r="B43" s="25" t="s">
        <v>9</v>
      </c>
      <c r="C43" s="19"/>
      <c r="D43" s="20" t="e">
        <f>SQRT(((D$15*D$15*$D$13*(1-$D$13)*$D$12)/$C$43-D$15*D$15*$D$13*(1-$D$13))/($D$12-1))</f>
        <v>#DIV/0!</v>
      </c>
      <c r="E43" s="20" t="e">
        <f>SQRT(((E$15*E$15*$D$13*(1-$D$13)*$D$12)/$C$43-E$15*E$15*$D$13*(1-$D$13))/($D$12-1))</f>
        <v>#DIV/0!</v>
      </c>
      <c r="F43" s="20" t="e">
        <f>SQRT(((F$15*F$15*$D$13*(1-$D$13)*$D$12)/$C$43-F$15*F$15*$D$13*(1-$D$13))/($D$12-1))</f>
        <v>#DIV/0!</v>
      </c>
    </row>
    <row r="44" spans="2:6" x14ac:dyDescent="0.2">
      <c r="B44" s="5"/>
      <c r="C44" s="6"/>
      <c r="D44" s="3"/>
      <c r="E44" s="3"/>
      <c r="F44" s="3"/>
    </row>
    <row r="45" spans="2:6" x14ac:dyDescent="0.2">
      <c r="B45" s="5"/>
      <c r="C45" s="6"/>
      <c r="D45" s="3"/>
      <c r="E45" s="3"/>
      <c r="F45" s="3"/>
    </row>
  </sheetData>
  <mergeCells count="6">
    <mergeCell ref="C5:E8"/>
    <mergeCell ref="B42:F42"/>
    <mergeCell ref="D16:F16"/>
    <mergeCell ref="B1:G3"/>
    <mergeCell ref="B10:G10"/>
    <mergeCell ref="B38:F38"/>
  </mergeCells>
  <phoneticPr fontId="0" type="noConversion"/>
  <pageMargins left="0.75" right="0.75" top="1" bottom="1" header="0" footer="0"/>
  <pageSetup orientation="landscape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Población infinita</vt:lpstr>
      <vt:lpstr>Población finita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</dc:creator>
  <cp:lastModifiedBy>Antonio Jose Boada</cp:lastModifiedBy>
  <dcterms:created xsi:type="dcterms:W3CDTF">2009-05-17T23:12:08Z</dcterms:created>
  <dcterms:modified xsi:type="dcterms:W3CDTF">2021-07-09T00:39:53Z</dcterms:modified>
</cp:coreProperties>
</file>