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oja2" sheetId="1" r:id="rId4"/>
    <sheet state="visible" name="1. Costo Estimados Implantación" sheetId="2" r:id="rId5"/>
    <sheet state="visible" name="1.1 Arg. Riesgos" sheetId="3" r:id="rId6"/>
    <sheet state="visible" name="2. ingresos proyectados" sheetId="4" r:id="rId7"/>
    <sheet state="visible" name="3.gastos fuera de los gastos pr" sheetId="5" r:id="rId8"/>
    <sheet state="visible" name="4.Evaluación financiera del pro" sheetId="6" r:id="rId9"/>
    <sheet state="visible" name="Otras preguntas" sheetId="7" r:id="rId10"/>
  </sheets>
  <definedNames/>
  <calcPr/>
  <extLst>
    <ext uri="GoogleSheetsCustomDataVersion1">
      <go:sheetsCustomData xmlns:go="http://customooxmlschemas.google.com/" r:id="rId11" roundtripDataSignature="AMtx7mgqlhCJDUXNky/S2Dz/Qx9louUnRw=="/>
    </ext>
  </extLst>
</workbook>
</file>

<file path=xl/sharedStrings.xml><?xml version="1.0" encoding="utf-8"?>
<sst xmlns="http://schemas.openxmlformats.org/spreadsheetml/2006/main" count="260" uniqueCount="201">
  <si>
    <t xml:space="preserve">    QUE ES UNA IMPLANTACION </t>
  </si>
  <si>
    <t>Hacen entrega de Solución  Software + manuales</t>
  </si>
  <si>
    <t>b) Debo verificar que la plataforma se encuentra operativa.</t>
  </si>
  <si>
    <t>c) Desplegar el software  Desplegar Base de Datos + APP</t>
  </si>
  <si>
    <t>d) Parametrizar los datos necesarios para que el software opere.</t>
  </si>
  <si>
    <t>e) Cargar las tablas de datos necesarias para que el software opere.</t>
  </si>
  <si>
    <t>f) Verificación de transaccionalidad.  Roll Back.</t>
  </si>
  <si>
    <t>g) Tomar el respaldo 0.</t>
  </si>
  <si>
    <t>h) Instruir al equipo de operadores de que actividades debe realizar.</t>
  </si>
  <si>
    <t>i) Verificar con usuarios fidelizados  Operación del Sistema</t>
  </si>
  <si>
    <t>j) Constituir la Mesa de Ayuda para el soporte del sistema</t>
  </si>
  <si>
    <t>k) Instruir a los operadores de la mesa de ayuda.</t>
  </si>
  <si>
    <t>Hacer la planilla de costos estimados</t>
  </si>
  <si>
    <t>l) Si todo funciona OK  Restauro respaldo 0.</t>
  </si>
  <si>
    <t>m) Doy la partida de la operación del sistema.</t>
  </si>
  <si>
    <t>los costos,</t>
  </si>
  <si>
    <t>costo por administración del 5%,</t>
  </si>
  <si>
    <t>costo por riesgo del 4%</t>
  </si>
  <si>
    <t>(Donde efectivamente lo haya, para ello debe argumentar cada caso,</t>
  </si>
  <si>
    <t>un margen del 8% en máquinas</t>
  </si>
  <si>
    <t>20% en servicios.</t>
  </si>
  <si>
    <t>Items de Inversión</t>
  </si>
  <si>
    <t>se cobrará al postulante de capacidad de</t>
  </si>
  <si>
    <t xml:space="preserve"> mas 1,6% del valor del flete.  </t>
  </si>
  <si>
    <t>carga</t>
  </si>
  <si>
    <t>1.6 % valor flete</t>
  </si>
  <si>
    <t>Compra de un equipo</t>
  </si>
  <si>
    <t>Notebook/Tablet</t>
  </si>
  <si>
    <t>8000 comision</t>
  </si>
  <si>
    <t xml:space="preserve">Servidor IBM </t>
  </si>
  <si>
    <t>Smartphone Nokia 2.3 32GB</t>
  </si>
  <si>
    <t>Pago de una licencia</t>
  </si>
  <si>
    <t>BD Oracle 10G</t>
  </si>
  <si>
    <t>Windows Server 2017</t>
  </si>
  <si>
    <t>Otro Hardware</t>
  </si>
  <si>
    <t xml:space="preserve">Rack Cisco </t>
  </si>
  <si>
    <t>UPS Servidor</t>
  </si>
  <si>
    <t>Discos Respaldo 4TB WD</t>
  </si>
  <si>
    <t>El pago del equipo de RRHH para desarrollar la implantación</t>
  </si>
  <si>
    <t>Analista Programador</t>
  </si>
  <si>
    <t>Jefe Proyecto</t>
  </si>
  <si>
    <t>Capacitador</t>
  </si>
  <si>
    <t>Mantención / Mesa de ayuda</t>
  </si>
  <si>
    <t>QA y Documentación</t>
  </si>
  <si>
    <t>Compra del SIM de Telefonía</t>
  </si>
  <si>
    <t>Plan Intet Móvil SIM Card Entel</t>
  </si>
  <si>
    <t>Los volúmenes estimados por año son:</t>
  </si>
  <si>
    <t>Items de Gasto</t>
  </si>
  <si>
    <t>Año 1</t>
  </si>
  <si>
    <t>900 postulantes</t>
  </si>
  <si>
    <t>500 acuerdos concretados.</t>
  </si>
  <si>
    <t>Pago anual de Soporte de licencia ( 22% del costo de la licencia)</t>
  </si>
  <si>
    <t>año 2 al 5</t>
  </si>
  <si>
    <t>año 1 + 13,5% anual</t>
  </si>
  <si>
    <t>Pagos de remuneraciones (costo) por personal de soporte</t>
  </si>
  <si>
    <t>Pago de arriendo de espacio de oficinas</t>
  </si>
  <si>
    <t>Pagos de gastos generales</t>
  </si>
  <si>
    <t>Pago servicio de telefonía.</t>
  </si>
  <si>
    <t>MESA DE AYUDA</t>
  </si>
  <si>
    <t xml:space="preserve">RESPALDO DE BASES DE DATOS </t>
  </si>
  <si>
    <t>Algún otro ingreso que ud. identifique,</t>
  </si>
  <si>
    <t>Los gastos a incurrir fuera de los gastos propios de plataforma</t>
  </si>
  <si>
    <t>computacional,</t>
  </si>
  <si>
    <t xml:space="preserve">Gastos. </t>
  </si>
  <si>
    <t>Personal</t>
  </si>
  <si>
    <r>
      <rPr>
        <rFont val="Calibri"/>
        <b/>
        <color theme="1"/>
        <sz val="11.0"/>
      </rPr>
      <t>Año 1</t>
    </r>
    <r>
      <rPr>
        <rFont val="Calibri"/>
        <color theme="1"/>
        <sz val="11.0"/>
      </rPr>
      <t>: 2.500.000</t>
    </r>
  </si>
  <si>
    <r>
      <rPr>
        <rFont val="Calibri"/>
        <b/>
        <color theme="1"/>
        <sz val="11.0"/>
      </rPr>
      <t>año 2 al 5</t>
    </r>
    <r>
      <rPr>
        <rFont val="Calibri"/>
        <color theme="1"/>
        <sz val="11.0"/>
      </rPr>
      <t xml:space="preserve"> decrementando 7% anual.</t>
    </r>
  </si>
  <si>
    <t>Infraestructura</t>
  </si>
  <si>
    <t>todos años $550.000 anual</t>
  </si>
  <si>
    <t>Administración del servicio</t>
  </si>
  <si>
    <r>
      <rPr>
        <rFont val="Calibri"/>
        <b/>
        <color theme="1"/>
        <sz val="11.0"/>
      </rPr>
      <t>Año 1</t>
    </r>
    <r>
      <rPr>
        <rFont val="Calibri"/>
        <color theme="1"/>
        <sz val="11.0"/>
      </rPr>
      <t>: 250.000</t>
    </r>
  </si>
  <si>
    <r>
      <rPr>
        <rFont val="Calibri"/>
        <b/>
        <color theme="1"/>
        <sz val="11.0"/>
      </rPr>
      <t>año 2 al 5.</t>
    </r>
    <r>
      <rPr>
        <rFont val="Calibri"/>
        <color theme="1"/>
        <sz val="11.0"/>
      </rPr>
      <t xml:space="preserve"> incrementando 9% anual</t>
    </r>
  </si>
  <si>
    <t>Depreciación</t>
  </si>
  <si>
    <t>los equipos se deprecian 1/5 por año</t>
  </si>
  <si>
    <t>Algún otro costo que ud. identifique. Argumente</t>
  </si>
  <si>
    <t>Entregar una planilla con la evaluación financiera del proyecto a 5</t>
  </si>
  <si>
    <t>Esto es la planilla VAR Y TIR</t>
  </si>
  <si>
    <t>años.- considerar una tasa de descuento anual del 10%.-</t>
  </si>
  <si>
    <t>1. Defina una estrategia para poner en operación este Proyecto.</t>
  </si>
  <si>
    <t>2. Identifique, argumentando su respuesta; dos aspectos bien identificados, de</t>
  </si>
  <si>
    <t>la plataforma, que permitan dar el servicio, considerando que la</t>
  </si>
  <si>
    <t>disponibilidad, rendimiento y continuidad operacional; no se ve afectada.</t>
  </si>
  <si>
    <t>3. Establezca un criterio de termino y de éxito para la implantación de este</t>
  </si>
  <si>
    <t>Proyecto.</t>
  </si>
  <si>
    <t>Valores expresados en peso chileno</t>
  </si>
  <si>
    <t>Cantidad</t>
  </si>
  <si>
    <t>Concepto</t>
  </si>
  <si>
    <t>Costo Unitario</t>
  </si>
  <si>
    <t>Costo total</t>
  </si>
  <si>
    <t>Administración</t>
  </si>
  <si>
    <t>Riesgo</t>
  </si>
  <si>
    <t>Total</t>
  </si>
  <si>
    <t>Margen Hardware 8%</t>
  </si>
  <si>
    <t>Margen Servicios 20 %</t>
  </si>
  <si>
    <t>Costos</t>
  </si>
  <si>
    <t>Equipos</t>
  </si>
  <si>
    <t>6</t>
  </si>
  <si>
    <t>1</t>
  </si>
  <si>
    <t>4</t>
  </si>
  <si>
    <t>Smartphone Nokia 2.3 32GB (repuesto)</t>
  </si>
  <si>
    <t>2</t>
  </si>
  <si>
    <t>RRHH</t>
  </si>
  <si>
    <t>Total Costos de inversion</t>
  </si>
  <si>
    <t xml:space="preserve">Licencias </t>
  </si>
  <si>
    <t>Total Gastos</t>
  </si>
  <si>
    <t>Gastos</t>
  </si>
  <si>
    <t>BD Oracle 10G / Mensual</t>
  </si>
  <si>
    <t>x</t>
  </si>
  <si>
    <t>Azure (DRP)</t>
  </si>
  <si>
    <t>Total Implantación</t>
  </si>
  <si>
    <t>Implementación</t>
  </si>
  <si>
    <t>Tipo Profesional</t>
  </si>
  <si>
    <t>Margen Hardware</t>
  </si>
  <si>
    <t>Por Empresa</t>
  </si>
  <si>
    <t>Mensual</t>
  </si>
  <si>
    <t>Hora</t>
  </si>
  <si>
    <t>Margen Mesa de Ayuda / Soporte</t>
  </si>
  <si>
    <t>Jefe de Proyecto</t>
  </si>
  <si>
    <t>Margen Administración</t>
  </si>
  <si>
    <t>Mesa de Ayuda</t>
  </si>
  <si>
    <t>QA / Documentación</t>
  </si>
  <si>
    <t>Valor UF</t>
  </si>
  <si>
    <t>Costo Total Proyecto Servicios en peso chileno</t>
  </si>
  <si>
    <t>Años a Devengar la Inversión</t>
  </si>
  <si>
    <t>Argumentación Riesgos Asociados</t>
  </si>
  <si>
    <t>Item</t>
  </si>
  <si>
    <t>Notebook/tablet</t>
  </si>
  <si>
    <t>Existe el riesgo de perdida de la información por falla del hardware, ademas de rotura accidental por uso.</t>
  </si>
  <si>
    <t>Servidor IBM</t>
  </si>
  <si>
    <t>Existe el riesgo de falla de servidor por el mal desgaste de l servidor o por falla interna.</t>
  </si>
  <si>
    <t>Rack Cisco</t>
  </si>
  <si>
    <t>Existe el riesgo de perdida de información por falla del aparato o posibles Hackeos.</t>
  </si>
  <si>
    <t>Existe el riesgo de perdida información por falla del dispositivo.</t>
  </si>
  <si>
    <t>Existe el riesgo de atraso por ausentismo o licencias del Analista Programador.</t>
  </si>
  <si>
    <t>Existe el riesgo de atraso por ausentismo o licencias del JEfe Proyecto.</t>
  </si>
  <si>
    <t>Existe el riesgo de atraso por ausentismo o licencias del Capacitador.</t>
  </si>
  <si>
    <t>Existe el riesgo de atraso por ausentismo o licencias del Analista QA.</t>
  </si>
  <si>
    <t>Mantención/mesa Ayuda</t>
  </si>
  <si>
    <t>Existe el riesgo de merma en la producción por ausentismo o licencias de operadores.</t>
  </si>
  <si>
    <t>Postulante por tarifa</t>
  </si>
  <si>
    <t>1,6% valor flete del valor promedio</t>
  </si>
  <si>
    <t>Acuerdo concretado</t>
  </si>
  <si>
    <t>Total de operación</t>
  </si>
  <si>
    <t>año 1</t>
  </si>
  <si>
    <t>año 2</t>
  </si>
  <si>
    <t>año 3</t>
  </si>
  <si>
    <t xml:space="preserve">año 4 </t>
  </si>
  <si>
    <t>año 5</t>
  </si>
  <si>
    <t>Algún otro ingreso que ud. identifique, argumente su aplicación.</t>
  </si>
  <si>
    <t>Publicidad en aplicación</t>
  </si>
  <si>
    <t>Valor por vista</t>
  </si>
  <si>
    <t>La aplicación puede incorporar publicidad de terceros que implique un ingreso extra por click de los usuarios.</t>
  </si>
  <si>
    <t>Envío de publicidad por mail</t>
  </si>
  <si>
    <t>Los registros de usuarios contienen sus mails de contacto, los que previo a una confirmación en la que acepten recibir mails de productos y servicios afines pueden ser facilitados a las agencias de publicidad, aprovechando que el giro de los usuarios está claramente definido.</t>
  </si>
  <si>
    <t>Total Año 1</t>
  </si>
  <si>
    <t>AÑO 2= (Año anterior - 7% anual)</t>
  </si>
  <si>
    <t>AÑO 3= (Año anterior - 7% anual)</t>
  </si>
  <si>
    <t>AÑO 4= (Año anterior - 7% anual)</t>
  </si>
  <si>
    <t>AÑO 5= (Año anterior - 7% anual)</t>
  </si>
  <si>
    <t>Total Año 2</t>
  </si>
  <si>
    <t>Total Año 3</t>
  </si>
  <si>
    <t>Total Año 4</t>
  </si>
  <si>
    <t>Total Año 5</t>
  </si>
  <si>
    <t>AÑO 2= (Año anterior +9 % anual)</t>
  </si>
  <si>
    <t>AÑO 3= (Año anterior +9 % anual)</t>
  </si>
  <si>
    <t>AÑO 4= (Año anterior +9 % anual)</t>
  </si>
  <si>
    <t>AÑO 5= (Año anterior +9 % anual)</t>
  </si>
  <si>
    <t>Costo del equipamiento llevado en moneda
constante, sin considerar inflación; a 1/5 por año.</t>
  </si>
  <si>
    <t>Ejercicio de TIR y VAN</t>
  </si>
  <si>
    <t>Tasa</t>
  </si>
  <si>
    <t>Año 0</t>
  </si>
  <si>
    <t>Año 2</t>
  </si>
  <si>
    <t>Año 3</t>
  </si>
  <si>
    <t>Año 4</t>
  </si>
  <si>
    <t>Año 5</t>
  </si>
  <si>
    <t>Inversión</t>
  </si>
  <si>
    <t>Ingresos</t>
  </si>
  <si>
    <t>Valor flete 1,6%</t>
  </si>
  <si>
    <t>Publicidad en la aplicación</t>
  </si>
  <si>
    <t>1000*500</t>
  </si>
  <si>
    <t>Egresos</t>
  </si>
  <si>
    <t>Gs Operativos (agua ,luz, etc)</t>
  </si>
  <si>
    <t>Imptos</t>
  </si>
  <si>
    <t>Otros gs</t>
  </si>
  <si>
    <t>Arriendo de oficina</t>
  </si>
  <si>
    <t>rrhh</t>
  </si>
  <si>
    <t>Administración de Servicios</t>
  </si>
  <si>
    <t>Flujo</t>
  </si>
  <si>
    <t>TIR</t>
  </si>
  <si>
    <t>OK</t>
  </si>
  <si>
    <t xml:space="preserve">Bancos </t>
  </si>
  <si>
    <t>VAN</t>
  </si>
  <si>
    <t>NOK --&gt; OK debe ser &gt; 0</t>
  </si>
  <si>
    <t>El equipo de implantación debe dejar definidos los aspectos de operación mientras se imparte la capacitación del sistema a la persona que quedará encargada</t>
  </si>
  <si>
    <t>Se debe partir con la instalación y configuración del hardware, desde los routers Cisco, hasta el servidor en la oficina.</t>
  </si>
  <si>
    <t>El acceso al servidor de Azure debe estar listo el primer día para hacer el proceso de respaldo 0, además de copias físicas en los discos que se enfocarán a mantener un respaldo inmediato.</t>
  </si>
  <si>
    <t>Los teléfonos están dedicados a la comunicación directa que los operarios, no estarán dedicados a uso personal ya que es necesario que haya una disponibilidad constante de su usuario.</t>
  </si>
  <si>
    <t>Una vez instalado el software, que se contempla en 2 semanas, se sigue con 2 semanas de revisión QA y posterior marcha blanca una vez que se hayan corregido eventualidades</t>
  </si>
  <si>
    <t>a : El aspecto de que consideramos importante es poder  hacer match entre los clientes y los Camioneros , con los criterios de capacidad de los camiones, ademas de tener base de datos que almacenan backup de sus datos  ,hace que el sistema sea mas robusto y mas seguro.</t>
  </si>
  <si>
    <t>b: Pensamos que esta plataforma , uno de los pilares fundamentales es poder implementar una mesa de ayuda (MDA) , ya que con el nivel de operatividad y los numeros que maneja la empresa , la misma mesa puede ayudar al usuario a dar una continuidad a la gestion de camiones o espacios de estos , Ademas de contar con esta ayuda como soporte .</t>
  </si>
  <si>
    <t xml:space="preserve">Uno de los criterios que de termino importante detro de la implementación de esta solucion es que se cumplan los tiempos definidos para esta, ya que por cada dia de retraso significa  perdida y el retorno de la inverción será mas lento.  otro criterio importante es cumplir con todas las pruebas y correspondientes par asegurar la calidad y el correcto funcionamiento de las funcionalidades de la solución  </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</si>
</sst>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
    <numFmt numFmtId="165" formatCode="_-* #,##0\ _$_-;\-* #,##0\ _$_-;_-* &quot;-&quot;\ _$_-;_-@"/>
    <numFmt numFmtId="166" formatCode="0.0%"/>
    <numFmt numFmtId="167" formatCode="_-* #,##0.00\ _$_-;\-* #,##0.00\ _$_-;_-* &quot;-&quot;\ _$_-;_-@"/>
    <numFmt numFmtId="168" formatCode="[$$]#,##0"/>
    <numFmt numFmtId="169" formatCode="&quot;$&quot;\ #,##0"/>
    <numFmt numFmtId="170" formatCode="&quot;$&quot;\ #,##0.00;[Red]\-&quot;$&quot;\ #,##0.00"/>
    <numFmt numFmtId="171" formatCode="&quot;$&quot;\ #,##0.0000000;[Red]\-&quot;$&quot;\ #,##0.0000000"/>
  </numFmts>
  <fonts count="40">
    <font>
      <sz val="11.0"/>
      <color theme="1"/>
      <name val="Arial"/>
    </font>
    <font>
      <b/>
      <sz val="14.0"/>
      <color theme="1"/>
      <name val="Calibri"/>
    </font>
    <font>
      <sz val="11.0"/>
      <color theme="1"/>
      <name val="Calibri"/>
    </font>
    <font>
      <color theme="1"/>
      <name val="Calibri"/>
    </font>
    <font>
      <b/>
      <sz val="14.0"/>
      <color rgb="FF548DD4"/>
      <name val="Calibri"/>
    </font>
    <font/>
    <font>
      <b/>
      <sz val="12.0"/>
      <color theme="1"/>
      <name val="Calibri"/>
    </font>
    <font>
      <sz val="16.0"/>
      <color rgb="FFFF0000"/>
      <name val="Calibri"/>
    </font>
    <font>
      <b/>
      <sz val="11.0"/>
      <color theme="1"/>
      <name val="Calibri"/>
    </font>
    <font>
      <name val="Calibri"/>
    </font>
    <font>
      <b/>
      <i/>
      <sz val="14.0"/>
      <color rgb="FFFF0000"/>
      <name val="Arial"/>
    </font>
    <font>
      <b/>
      <color theme="1"/>
      <name val="Arial"/>
    </font>
    <font>
      <b/>
      <name val="Arial"/>
    </font>
    <font>
      <b/>
      <sz val="11.0"/>
      <color rgb="FF000000"/>
      <name val="Arial"/>
    </font>
    <font>
      <color rgb="FF000000"/>
      <name val="Arial"/>
    </font>
    <font>
      <b/>
      <color rgb="FFFF0000"/>
    </font>
    <font>
      <i/>
      <color theme="1"/>
      <name val="Arial"/>
    </font>
    <font>
      <b/>
      <i/>
      <color rgb="FF000000"/>
      <name val="Arial"/>
    </font>
    <font>
      <b/>
      <i/>
      <color theme="1"/>
      <name val="Arial"/>
    </font>
    <font>
      <b/>
      <color theme="1"/>
      <name val="Calibri"/>
    </font>
    <font>
      <color rgb="FF99CC00"/>
      <name val="Arial"/>
    </font>
    <font>
      <b/>
      <i/>
      <sz val="20.0"/>
      <color rgb="FF000000"/>
      <name val="Calibri"/>
    </font>
    <font>
      <sz val="11.0"/>
      <color rgb="FF000000"/>
      <name val="Calibri"/>
    </font>
    <font>
      <sz val="20.0"/>
      <color rgb="FF000000"/>
      <name val="Calibri"/>
    </font>
    <font>
      <i/>
      <color rgb="FF000000"/>
      <name val="Arial"/>
    </font>
    <font>
      <b/>
      <color rgb="FF000000"/>
      <name val="Arial"/>
    </font>
    <font>
      <b/>
    </font>
    <font>
      <sz val="11.0"/>
      <color rgb="FF000000"/>
      <name val="Inconsolata"/>
    </font>
    <font>
      <b/>
      <sz val="18.0"/>
      <color rgb="FF000000"/>
      <name val="Calibri"/>
    </font>
    <font>
      <i/>
      <name val="Arial"/>
    </font>
    <font>
      <b/>
      <color rgb="FF0000FF"/>
    </font>
    <font>
      <name val="Arial"/>
    </font>
    <font>
      <color theme="1"/>
      <name val="Arial"/>
    </font>
    <font>
      <b/>
      <sz val="14.0"/>
      <color rgb="FFFFFFFF"/>
      <name val="Arial"/>
    </font>
    <font>
      <sz val="14.0"/>
      <color rgb="FFFFFFFF"/>
      <name val="Arial"/>
    </font>
    <font>
      <b/>
      <color rgb="FFFF0000"/>
      <name val="Arial"/>
    </font>
    <font>
      <b/>
      <i/>
      <name val="Arial"/>
    </font>
    <font>
      <b/>
      <sz val="11.0"/>
      <color rgb="FF000000"/>
      <name val="Calibri"/>
    </font>
    <font>
      <b/>
      <sz val="20.0"/>
      <color rgb="FF000000"/>
      <name val="Calibri"/>
    </font>
    <font>
      <sz val="11.0"/>
      <color theme="1"/>
    </font>
  </fonts>
  <fills count="22">
    <fill>
      <patternFill patternType="none"/>
    </fill>
    <fill>
      <patternFill patternType="lightGray"/>
    </fill>
    <fill>
      <patternFill patternType="solid">
        <fgColor rgb="FFC4BD97"/>
        <bgColor rgb="FFC4BD97"/>
      </patternFill>
    </fill>
    <fill>
      <patternFill patternType="solid">
        <fgColor rgb="FFFFFF00"/>
        <bgColor rgb="FFFFFF00"/>
      </patternFill>
    </fill>
    <fill>
      <patternFill patternType="solid">
        <fgColor rgb="FF92D050"/>
        <bgColor rgb="FF92D050"/>
      </patternFill>
    </fill>
    <fill>
      <patternFill patternType="solid">
        <fgColor rgb="FFCCC0D9"/>
        <bgColor rgb="FFCCC0D9"/>
      </patternFill>
    </fill>
    <fill>
      <patternFill patternType="solid">
        <fgColor rgb="FFE36C09"/>
        <bgColor rgb="FFE36C09"/>
      </patternFill>
    </fill>
    <fill>
      <patternFill patternType="solid">
        <fgColor rgb="FF8DB3E2"/>
        <bgColor rgb="FF8DB3E2"/>
      </patternFill>
    </fill>
    <fill>
      <patternFill patternType="solid">
        <fgColor rgb="FF95B3D7"/>
        <bgColor rgb="FF95B3D7"/>
      </patternFill>
    </fill>
    <fill>
      <patternFill patternType="solid">
        <fgColor rgb="FFCC99FF"/>
        <bgColor rgb="FFCC99FF"/>
      </patternFill>
    </fill>
    <fill>
      <patternFill patternType="solid">
        <fgColor rgb="FFF4CCCC"/>
        <bgColor rgb="FFF4CCCC"/>
      </patternFill>
    </fill>
    <fill>
      <patternFill patternType="solid">
        <fgColor rgb="FFFFFFFF"/>
        <bgColor rgb="FFFFFFFF"/>
      </patternFill>
    </fill>
    <fill>
      <patternFill patternType="solid">
        <fgColor rgb="FF333333"/>
        <bgColor rgb="FF333333"/>
      </patternFill>
    </fill>
    <fill>
      <patternFill patternType="solid">
        <fgColor rgb="FFFFCC00"/>
        <bgColor rgb="FFFFCC00"/>
      </patternFill>
    </fill>
    <fill>
      <patternFill patternType="solid">
        <fgColor rgb="FFFFCC99"/>
        <bgColor rgb="FFFFCC99"/>
      </patternFill>
    </fill>
    <fill>
      <patternFill patternType="solid">
        <fgColor rgb="FFFFFF99"/>
        <bgColor rgb="FFFFFF99"/>
      </patternFill>
    </fill>
    <fill>
      <patternFill patternType="solid">
        <fgColor rgb="FFFF99CC"/>
        <bgColor rgb="FFFF99CC"/>
      </patternFill>
    </fill>
    <fill>
      <patternFill patternType="solid">
        <fgColor rgb="FF99CC00"/>
        <bgColor rgb="FF99CC00"/>
      </patternFill>
    </fill>
    <fill>
      <patternFill patternType="solid">
        <fgColor theme="0"/>
        <bgColor theme="0"/>
      </patternFill>
    </fill>
    <fill>
      <patternFill patternType="solid">
        <fgColor rgb="FFFF9900"/>
        <bgColor rgb="FFFF9900"/>
      </patternFill>
    </fill>
    <fill>
      <patternFill patternType="solid">
        <fgColor theme="9"/>
        <bgColor theme="9"/>
      </patternFill>
    </fill>
    <fill>
      <patternFill patternType="solid">
        <fgColor rgb="FFBFBFBF"/>
        <bgColor rgb="FFBFBFBF"/>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2" numFmtId="0" xfId="0" applyBorder="1" applyFill="1" applyFont="1"/>
    <xf borderId="0" fillId="0" fontId="1" numFmtId="0" xfId="0" applyFont="1"/>
    <xf borderId="0" fillId="0" fontId="3" numFmtId="0" xfId="0" applyFont="1"/>
    <xf borderId="0" fillId="0" fontId="4" numFmtId="0" xfId="0" applyFont="1"/>
    <xf borderId="0" fillId="0" fontId="2" numFmtId="164" xfId="0" applyFont="1" applyNumberFormat="1"/>
    <xf borderId="0" fillId="0" fontId="3" numFmtId="0" xfId="0" applyAlignment="1" applyFont="1">
      <alignment readingOrder="0"/>
    </xf>
    <xf borderId="0" fillId="0" fontId="5" numFmtId="0" xfId="0" applyAlignment="1" applyFont="1">
      <alignment readingOrder="0"/>
    </xf>
    <xf borderId="0" fillId="0" fontId="2" numFmtId="164" xfId="0" applyAlignment="1" applyFont="1" applyNumberFormat="1">
      <alignment horizontal="left"/>
    </xf>
    <xf borderId="0" fillId="0" fontId="5" numFmtId="0" xfId="0" applyFont="1"/>
    <xf borderId="0" fillId="0" fontId="6" numFmtId="0" xfId="0" applyFont="1"/>
    <xf borderId="0" fillId="0" fontId="7" numFmtId="0" xfId="0" applyFont="1"/>
    <xf borderId="1" fillId="4" fontId="2" numFmtId="0" xfId="0" applyBorder="1" applyFill="1" applyFont="1"/>
    <xf borderId="1" fillId="5" fontId="2" numFmtId="0" xfId="0" applyBorder="1" applyFill="1" applyFont="1"/>
    <xf borderId="1" fillId="4" fontId="8" numFmtId="0" xfId="0" applyBorder="1" applyFont="1"/>
    <xf borderId="1" fillId="6" fontId="8" numFmtId="0" xfId="0" applyBorder="1" applyFill="1" applyFont="1"/>
    <xf borderId="1" fillId="6" fontId="2" numFmtId="0" xfId="0" applyBorder="1" applyFont="1"/>
    <xf borderId="0" fillId="6" fontId="2" numFmtId="0" xfId="0" applyFont="1"/>
    <xf borderId="1" fillId="7" fontId="2" numFmtId="0" xfId="0" applyBorder="1" applyFill="1" applyFont="1"/>
    <xf borderId="1" fillId="8" fontId="8" numFmtId="0" xfId="0" applyBorder="1" applyFill="1" applyFont="1"/>
    <xf borderId="2" fillId="0" fontId="9" numFmtId="49" xfId="0" applyAlignment="1" applyBorder="1" applyFont="1" applyNumberFormat="1">
      <alignment horizontal="center" vertical="bottom"/>
    </xf>
    <xf borderId="2" fillId="0" fontId="10" numFmtId="0" xfId="0" applyAlignment="1" applyBorder="1" applyFont="1">
      <alignment horizontal="center" readingOrder="0" vertical="bottom"/>
    </xf>
    <xf borderId="2" fillId="0" fontId="3" numFmtId="0" xfId="0" applyAlignment="1" applyBorder="1" applyFont="1">
      <alignment vertical="bottom"/>
    </xf>
    <xf borderId="2" fillId="0" fontId="9" numFmtId="0" xfId="0" applyAlignment="1" applyBorder="1" applyFont="1">
      <alignment vertical="bottom"/>
    </xf>
    <xf borderId="2" fillId="0" fontId="3" numFmtId="165" xfId="0" applyAlignment="1" applyBorder="1" applyFont="1" applyNumberFormat="1">
      <alignment vertical="bottom"/>
    </xf>
    <xf borderId="3" fillId="9" fontId="11" numFmtId="49" xfId="0" applyAlignment="1" applyBorder="1" applyFill="1" applyFont="1" applyNumberFormat="1">
      <alignment horizontal="center" readingOrder="0"/>
    </xf>
    <xf borderId="3" fillId="9" fontId="11" numFmtId="0" xfId="0" applyAlignment="1" applyBorder="1" applyFont="1">
      <alignment horizontal="center"/>
    </xf>
    <xf borderId="3" fillId="9" fontId="11" numFmtId="0" xfId="0" applyAlignment="1" applyBorder="1" applyFont="1">
      <alignment horizontal="center" readingOrder="0"/>
    </xf>
    <xf borderId="2" fillId="9" fontId="12" numFmtId="165" xfId="0" applyAlignment="1" applyBorder="1" applyFont="1" applyNumberFormat="1">
      <alignment horizontal="center" vertical="bottom"/>
    </xf>
    <xf borderId="2" fillId="9" fontId="11" numFmtId="165" xfId="0" applyAlignment="1" applyBorder="1" applyFont="1" applyNumberFormat="1">
      <alignment horizontal="center" vertical="bottom"/>
    </xf>
    <xf borderId="3" fillId="9" fontId="11" numFmtId="165" xfId="0" applyAlignment="1" applyBorder="1" applyFont="1" applyNumberFormat="1">
      <alignment horizontal="center" vertical="bottom"/>
    </xf>
    <xf borderId="4" fillId="0" fontId="5" numFmtId="0" xfId="0" applyBorder="1" applyFont="1"/>
    <xf borderId="0" fillId="9" fontId="13" numFmtId="165" xfId="0" applyAlignment="1" applyFont="1" applyNumberFormat="1">
      <alignment horizontal="left" readingOrder="0"/>
    </xf>
    <xf borderId="2" fillId="9" fontId="12" numFmtId="165" xfId="0" applyAlignment="1" applyBorder="1" applyFont="1" applyNumberFormat="1">
      <alignment horizontal="center" readingOrder="0" vertical="bottom"/>
    </xf>
    <xf borderId="2" fillId="0" fontId="14" numFmtId="49" xfId="0" applyAlignment="1" applyBorder="1" applyFont="1" applyNumberFormat="1">
      <alignment horizontal="center" vertical="bottom"/>
    </xf>
    <xf borderId="2" fillId="0" fontId="15" numFmtId="0" xfId="0" applyAlignment="1" applyBorder="1" applyFont="1">
      <alignment readingOrder="0"/>
    </xf>
    <xf borderId="2" fillId="0" fontId="16" numFmtId="165" xfId="0" applyAlignment="1" applyBorder="1" applyFont="1" applyNumberFormat="1">
      <alignment horizontal="right" vertical="bottom"/>
    </xf>
    <xf borderId="2" fillId="0" fontId="17" numFmtId="165" xfId="0" applyAlignment="1" applyBorder="1" applyFont="1" applyNumberFormat="1">
      <alignment horizontal="right" vertical="bottom"/>
    </xf>
    <xf borderId="2" fillId="0" fontId="18" numFmtId="165" xfId="0" applyAlignment="1" applyBorder="1" applyFont="1" applyNumberFormat="1">
      <alignment horizontal="right" vertical="bottom"/>
    </xf>
    <xf borderId="2" fillId="0" fontId="19" numFmtId="0" xfId="0" applyAlignment="1" applyBorder="1" applyFont="1">
      <alignment readingOrder="0"/>
    </xf>
    <xf borderId="2" fillId="0" fontId="14" numFmtId="49" xfId="0" applyAlignment="1" applyBorder="1" applyFont="1" applyNumberFormat="1">
      <alignment horizontal="center" readingOrder="0" vertical="bottom"/>
    </xf>
    <xf borderId="2" fillId="10" fontId="3" numFmtId="0" xfId="0" applyAlignment="1" applyBorder="1" applyFill="1" applyFont="1">
      <alignment readingOrder="0"/>
    </xf>
    <xf borderId="2" fillId="0" fontId="14" numFmtId="165" xfId="0" applyAlignment="1" applyBorder="1" applyFont="1" applyNumberFormat="1">
      <alignment horizontal="right" readingOrder="0" vertical="bottom"/>
    </xf>
    <xf borderId="2" fillId="0" fontId="14" numFmtId="165" xfId="0" applyAlignment="1" applyBorder="1" applyFont="1" applyNumberFormat="1">
      <alignment horizontal="right" vertical="bottom"/>
    </xf>
    <xf borderId="2" fillId="0" fontId="20" numFmtId="165" xfId="0" applyAlignment="1" applyBorder="1" applyFont="1" applyNumberFormat="1">
      <alignment horizontal="right" vertical="bottom"/>
    </xf>
    <xf borderId="2" fillId="0" fontId="20" numFmtId="165" xfId="0" applyAlignment="1" applyBorder="1" applyFont="1" applyNumberFormat="1">
      <alignment horizontal="right" readingOrder="0" vertical="bottom"/>
    </xf>
    <xf borderId="0" fillId="0" fontId="21" numFmtId="0" xfId="0" applyAlignment="1" applyFont="1">
      <alignment readingOrder="0" shrinkToFit="0" vertical="bottom" wrapText="0"/>
    </xf>
    <xf borderId="0" fillId="0" fontId="22" numFmtId="0" xfId="0" applyAlignment="1" applyFont="1">
      <alignment shrinkToFit="0" vertical="bottom" wrapText="0"/>
    </xf>
    <xf borderId="0" fillId="0" fontId="23" numFmtId="0" xfId="0" applyAlignment="1" applyFont="1">
      <alignment readingOrder="0" shrinkToFit="0" vertical="bottom" wrapText="0"/>
    </xf>
    <xf borderId="2" fillId="0" fontId="3" numFmtId="0" xfId="0" applyBorder="1" applyFont="1"/>
    <xf borderId="2" fillId="0" fontId="24" numFmtId="165" xfId="0" applyAlignment="1" applyBorder="1" applyFont="1" applyNumberFormat="1">
      <alignment horizontal="right" readingOrder="0" vertical="bottom"/>
    </xf>
    <xf borderId="2" fillId="0" fontId="5" numFmtId="0" xfId="0" applyAlignment="1" applyBorder="1" applyFont="1">
      <alignment readingOrder="0"/>
    </xf>
    <xf borderId="0" fillId="0" fontId="22" numFmtId="0" xfId="0" applyAlignment="1" applyFont="1">
      <alignment readingOrder="0" shrinkToFit="0" vertical="bottom" wrapText="0"/>
    </xf>
    <xf borderId="2" fillId="0" fontId="3" numFmtId="0" xfId="0" applyBorder="1" applyFont="1"/>
    <xf borderId="2" fillId="0" fontId="25" numFmtId="165" xfId="0" applyAlignment="1" applyBorder="1" applyFont="1" applyNumberFormat="1">
      <alignment horizontal="right" vertical="bottom"/>
    </xf>
    <xf borderId="2" fillId="0" fontId="26" numFmtId="0" xfId="0" applyAlignment="1" applyBorder="1" applyFont="1">
      <alignment readingOrder="0"/>
    </xf>
    <xf borderId="2" fillId="0" fontId="24" numFmtId="165" xfId="0" applyAlignment="1" applyBorder="1" applyFont="1" applyNumberFormat="1">
      <alignment horizontal="right" vertical="bottom"/>
    </xf>
    <xf borderId="2" fillId="11" fontId="27" numFmtId="165" xfId="0" applyAlignment="1" applyBorder="1" applyFill="1" applyFont="1" applyNumberFormat="1">
      <alignment horizontal="left"/>
    </xf>
    <xf borderId="2" fillId="0" fontId="3" numFmtId="0" xfId="0" applyAlignment="1" applyBorder="1" applyFont="1">
      <alignment readingOrder="0"/>
    </xf>
    <xf borderId="2" fillId="0" fontId="19" numFmtId="165" xfId="0" applyBorder="1" applyFont="1" applyNumberFormat="1"/>
    <xf borderId="0" fillId="0" fontId="28" numFmtId="0" xfId="0" applyAlignment="1" applyFont="1">
      <alignment shrinkToFit="0" vertical="bottom" wrapText="0"/>
    </xf>
    <xf borderId="2" fillId="0" fontId="11" numFmtId="49" xfId="0" applyAlignment="1" applyBorder="1" applyFont="1" applyNumberFormat="1">
      <alignment horizontal="center" vertical="bottom"/>
    </xf>
    <xf borderId="2" fillId="0" fontId="18" numFmtId="0" xfId="0" applyAlignment="1" applyBorder="1" applyFont="1">
      <alignment vertical="bottom"/>
    </xf>
    <xf borderId="2" fillId="0" fontId="29" numFmtId="165" xfId="0" applyAlignment="1" applyBorder="1" applyFont="1" applyNumberFormat="1">
      <alignment horizontal="right" vertical="bottom"/>
    </xf>
    <xf borderId="2" fillId="0" fontId="30" numFmtId="0" xfId="0" applyAlignment="1" applyBorder="1" applyFont="1">
      <alignment readingOrder="0"/>
    </xf>
    <xf borderId="2" fillId="0" fontId="12" numFmtId="49" xfId="0" applyAlignment="1" applyBorder="1" applyFont="1" applyNumberFormat="1">
      <alignment horizontal="center" readingOrder="0" vertical="bottom"/>
    </xf>
    <xf borderId="2" fillId="10" fontId="5" numFmtId="0" xfId="0" applyAlignment="1" applyBorder="1" applyFont="1">
      <alignment readingOrder="0"/>
    </xf>
    <xf borderId="2" fillId="0" fontId="31" numFmtId="49" xfId="0" applyAlignment="1" applyBorder="1" applyFont="1" applyNumberFormat="1">
      <alignment horizontal="center" readingOrder="0" vertical="bottom"/>
    </xf>
    <xf borderId="2" fillId="0" fontId="31" numFmtId="165" xfId="0" applyAlignment="1" applyBorder="1" applyFont="1" applyNumberFormat="1">
      <alignment horizontal="right" readingOrder="0" vertical="bottom"/>
    </xf>
    <xf borderId="2" fillId="0" fontId="32" numFmtId="49" xfId="0" applyAlignment="1" applyBorder="1" applyFont="1" applyNumberFormat="1">
      <alignment horizontal="center" vertical="bottom"/>
    </xf>
    <xf borderId="2" fillId="0" fontId="32" numFmtId="0" xfId="0" applyAlignment="1" applyBorder="1" applyFont="1">
      <alignment vertical="bottom"/>
    </xf>
    <xf borderId="2" fillId="0" fontId="31" numFmtId="165" xfId="0" applyAlignment="1" applyBorder="1" applyFont="1" applyNumberFormat="1">
      <alignment horizontal="right" vertical="bottom"/>
    </xf>
    <xf borderId="2" fillId="12" fontId="3" numFmtId="49" xfId="0" applyAlignment="1" applyBorder="1" applyFill="1" applyFont="1" applyNumberFormat="1">
      <alignment horizontal="center" vertical="bottom"/>
    </xf>
    <xf borderId="2" fillId="12" fontId="33" numFmtId="0" xfId="0" applyAlignment="1" applyBorder="1" applyFont="1">
      <alignment readingOrder="0" vertical="bottom"/>
    </xf>
    <xf borderId="2" fillId="12" fontId="34" numFmtId="165" xfId="0" applyAlignment="1" applyBorder="1" applyFont="1" applyNumberFormat="1">
      <alignment horizontal="center" vertical="bottom"/>
    </xf>
    <xf borderId="2" fillId="12" fontId="33" numFmtId="165" xfId="0" applyAlignment="1" applyBorder="1" applyFont="1" applyNumberFormat="1">
      <alignment horizontal="center" vertical="bottom"/>
    </xf>
    <xf borderId="0" fillId="0" fontId="3" numFmtId="49" xfId="0" applyAlignment="1" applyFont="1" applyNumberFormat="1">
      <alignment horizontal="center" vertical="bottom"/>
    </xf>
    <xf borderId="2" fillId="0" fontId="3" numFmtId="49" xfId="0" applyAlignment="1" applyBorder="1" applyFont="1" applyNumberFormat="1">
      <alignment horizontal="center" vertical="bottom"/>
    </xf>
    <xf borderId="2" fillId="13" fontId="3" numFmtId="0" xfId="0" applyAlignment="1" applyBorder="1" applyFill="1" applyFont="1">
      <alignment vertical="bottom"/>
    </xf>
    <xf borderId="2" fillId="13" fontId="32" numFmtId="0" xfId="0" applyAlignment="1" applyBorder="1" applyFont="1">
      <alignment horizontal="center" vertical="bottom"/>
    </xf>
    <xf borderId="2" fillId="0" fontId="35" numFmtId="0" xfId="0" applyAlignment="1" applyBorder="1" applyFont="1">
      <alignment horizontal="center" vertical="bottom"/>
    </xf>
    <xf borderId="2" fillId="0" fontId="35" numFmtId="0" xfId="0" applyAlignment="1" applyBorder="1" applyFont="1">
      <alignment horizontal="center" readingOrder="0" vertical="bottom"/>
    </xf>
    <xf borderId="2" fillId="14" fontId="11" numFmtId="0" xfId="0" applyAlignment="1" applyBorder="1" applyFill="1" applyFont="1">
      <alignment vertical="bottom"/>
    </xf>
    <xf borderId="2" fillId="14" fontId="32" numFmtId="166" xfId="0" applyAlignment="1" applyBorder="1" applyFont="1" applyNumberFormat="1">
      <alignment horizontal="center" readingOrder="0" vertical="bottom"/>
    </xf>
    <xf borderId="2" fillId="15" fontId="18" numFmtId="0" xfId="0" applyAlignment="1" applyBorder="1" applyFill="1" applyFont="1">
      <alignment horizontal="center" vertical="bottom"/>
    </xf>
    <xf borderId="2" fillId="14" fontId="11" numFmtId="0" xfId="0" applyAlignment="1" applyBorder="1" applyFont="1">
      <alignment readingOrder="0" vertical="bottom"/>
    </xf>
    <xf borderId="2" fillId="14" fontId="18" numFmtId="165" xfId="0" applyAlignment="1" applyBorder="1" applyFont="1" applyNumberFormat="1">
      <alignment horizontal="left" readingOrder="0" vertical="bottom"/>
    </xf>
    <xf borderId="2" fillId="14" fontId="36" numFmtId="165" xfId="0" applyAlignment="1" applyBorder="1" applyFont="1" applyNumberFormat="1">
      <alignment horizontal="right" readingOrder="0" vertical="bottom"/>
    </xf>
    <xf borderId="2" fillId="14" fontId="18" numFmtId="167" xfId="0" applyAlignment="1" applyBorder="1" applyFont="1" applyNumberFormat="1">
      <alignment horizontal="right" vertical="bottom"/>
    </xf>
    <xf borderId="0" fillId="0" fontId="28" numFmtId="0" xfId="0" applyAlignment="1" applyFont="1">
      <alignment readingOrder="0" shrinkToFit="0" vertical="bottom" wrapText="0"/>
    </xf>
    <xf borderId="0" fillId="0" fontId="3" numFmtId="0" xfId="0" applyAlignment="1" applyFont="1">
      <alignment vertical="bottom"/>
    </xf>
    <xf borderId="2" fillId="14" fontId="18" numFmtId="165" xfId="0" applyAlignment="1" applyBorder="1" applyFont="1" applyNumberFormat="1">
      <alignment horizontal="left" readingOrder="0" shrinkToFit="0" vertical="bottom" wrapText="0"/>
    </xf>
    <xf borderId="2" fillId="14" fontId="18" numFmtId="165" xfId="0" applyAlignment="1" applyBorder="1" applyFont="1" applyNumberFormat="1">
      <alignment horizontal="right" readingOrder="0" vertical="bottom"/>
    </xf>
    <xf borderId="2" fillId="16" fontId="11" numFmtId="0" xfId="0" applyAlignment="1" applyBorder="1" applyFill="1" applyFont="1">
      <alignment vertical="bottom"/>
    </xf>
    <xf borderId="2" fillId="16" fontId="32" numFmtId="165" xfId="0" applyAlignment="1" applyBorder="1" applyFont="1" applyNumberFormat="1">
      <alignment horizontal="right" readingOrder="0" vertical="bottom"/>
    </xf>
    <xf borderId="5" fillId="0" fontId="32" numFmtId="0" xfId="0" applyAlignment="1" applyBorder="1" applyFont="1">
      <alignment horizontal="center" readingOrder="0" vertical="bottom"/>
    </xf>
    <xf borderId="6" fillId="0" fontId="5" numFmtId="0" xfId="0" applyBorder="1" applyFont="1"/>
    <xf borderId="7" fillId="0" fontId="5" numFmtId="0" xfId="0" applyBorder="1" applyFont="1"/>
    <xf borderId="2" fillId="17" fontId="11" numFmtId="0" xfId="0" applyAlignment="1" applyBorder="1" applyFill="1" applyFont="1">
      <alignment vertical="bottom"/>
    </xf>
    <xf borderId="2" fillId="17" fontId="32" numFmtId="165" xfId="0" applyAlignment="1" applyBorder="1" applyFont="1" applyNumberFormat="1">
      <alignment horizontal="right" vertical="bottom"/>
    </xf>
    <xf borderId="0" fillId="0" fontId="3" numFmtId="165" xfId="0" applyAlignment="1" applyFont="1" applyNumberFormat="1">
      <alignment vertical="bottom"/>
    </xf>
    <xf borderId="0" fillId="0" fontId="3" numFmtId="49" xfId="0" applyAlignment="1" applyFont="1" applyNumberFormat="1">
      <alignment horizontal="center"/>
    </xf>
    <xf borderId="0" fillId="0" fontId="5" numFmtId="49" xfId="0" applyAlignment="1" applyFont="1" applyNumberFormat="1">
      <alignment horizontal="center"/>
    </xf>
    <xf borderId="0" fillId="0" fontId="9" numFmtId="49" xfId="0" applyAlignment="1" applyFont="1" applyNumberFormat="1">
      <alignment horizontal="center" vertical="bottom"/>
    </xf>
    <xf borderId="0" fillId="0" fontId="9" numFmtId="0" xfId="0" applyAlignment="1" applyFont="1">
      <alignment vertical="bottom"/>
    </xf>
    <xf borderId="5" fillId="12" fontId="33" numFmtId="0" xfId="0" applyAlignment="1" applyBorder="1" applyFont="1">
      <alignment readingOrder="0" vertical="bottom"/>
    </xf>
    <xf borderId="2" fillId="10" fontId="26" numFmtId="0" xfId="0" applyAlignment="1" applyBorder="1" applyFont="1">
      <alignment readingOrder="0"/>
    </xf>
    <xf borderId="0" fillId="18" fontId="37" numFmtId="0" xfId="0" applyAlignment="1" applyFill="1" applyFont="1">
      <alignment readingOrder="0" shrinkToFit="0" vertical="bottom" wrapText="0"/>
    </xf>
    <xf borderId="2" fillId="0" fontId="3" numFmtId="168" xfId="0" applyAlignment="1" applyBorder="1" applyFont="1" applyNumberFormat="1">
      <alignment readingOrder="0"/>
    </xf>
    <xf borderId="2" fillId="0" fontId="19" numFmtId="168" xfId="0" applyAlignment="1" applyBorder="1" applyFont="1" applyNumberFormat="1">
      <alignment readingOrder="0"/>
    </xf>
    <xf borderId="2" fillId="0" fontId="19" numFmtId="168" xfId="0" applyBorder="1" applyFont="1" applyNumberFormat="1"/>
    <xf borderId="5" fillId="0" fontId="3" numFmtId="168" xfId="0" applyAlignment="1" applyBorder="1" applyFont="1" applyNumberFormat="1">
      <alignment readingOrder="0"/>
    </xf>
    <xf borderId="2" fillId="0" fontId="3" numFmtId="168" xfId="0" applyBorder="1" applyFont="1" applyNumberFormat="1"/>
    <xf borderId="0" fillId="0" fontId="26" numFmtId="0" xfId="0" applyAlignment="1" applyFont="1">
      <alignment readingOrder="0"/>
    </xf>
    <xf borderId="2" fillId="19" fontId="26" numFmtId="0" xfId="0" applyAlignment="1" applyBorder="1" applyFill="1" applyFont="1">
      <alignment readingOrder="0"/>
    </xf>
    <xf borderId="2" fillId="19" fontId="5" numFmtId="0" xfId="0" applyAlignment="1" applyBorder="1" applyFont="1">
      <alignment readingOrder="0"/>
    </xf>
    <xf borderId="2" fillId="0" fontId="5" numFmtId="0" xfId="0" applyAlignment="1" applyBorder="1" applyFont="1">
      <alignment readingOrder="0" shrinkToFit="0" wrapText="1"/>
    </xf>
    <xf borderId="2" fillId="0" fontId="5" numFmtId="168" xfId="0" applyAlignment="1" applyBorder="1" applyFont="1" applyNumberFormat="1">
      <alignment horizontal="center" readingOrder="0" vertical="center"/>
    </xf>
    <xf borderId="2" fillId="0" fontId="22" numFmtId="0" xfId="0" applyAlignment="1" applyBorder="1" applyFont="1">
      <alignment readingOrder="0" shrinkToFit="0" vertical="bottom" wrapText="0"/>
    </xf>
    <xf borderId="2" fillId="20" fontId="22" numFmtId="168" xfId="0" applyAlignment="1" applyBorder="1" applyFill="1" applyFont="1" applyNumberFormat="1">
      <alignment horizontal="right" readingOrder="0" shrinkToFit="0" vertical="bottom" wrapText="0"/>
    </xf>
    <xf borderId="2" fillId="0" fontId="22" numFmtId="168" xfId="0" applyAlignment="1" applyBorder="1" applyFont="1" applyNumberFormat="1">
      <alignment shrinkToFit="0" vertical="bottom" wrapText="0"/>
    </xf>
    <xf borderId="2" fillId="19" fontId="22" numFmtId="168" xfId="0" applyAlignment="1" applyBorder="1" applyFont="1" applyNumberFormat="1">
      <alignment horizontal="right" readingOrder="0" shrinkToFit="0" vertical="bottom" wrapText="0"/>
    </xf>
    <xf borderId="2" fillId="0" fontId="22" numFmtId="168" xfId="0" applyAlignment="1" applyBorder="1" applyFont="1" applyNumberFormat="1">
      <alignment horizontal="right" readingOrder="0" shrinkToFit="0" vertical="bottom" wrapText="0"/>
    </xf>
    <xf borderId="0" fillId="0" fontId="22" numFmtId="3" xfId="0" applyAlignment="1" applyFont="1" applyNumberFormat="1">
      <alignment horizontal="right" readingOrder="0" shrinkToFit="0" vertical="bottom" wrapText="0"/>
    </xf>
    <xf borderId="2" fillId="0" fontId="22" numFmtId="168" xfId="0" applyAlignment="1" applyBorder="1" applyFont="1" applyNumberFormat="1">
      <alignment shrinkToFit="0" vertical="bottom" wrapText="0"/>
    </xf>
    <xf borderId="0" fillId="0" fontId="38" numFmtId="0" xfId="0" applyAlignment="1" applyFont="1">
      <alignment shrinkToFit="0" vertical="bottom" wrapText="0"/>
    </xf>
    <xf borderId="0" fillId="0" fontId="22" numFmtId="3" xfId="0" applyAlignment="1" applyFont="1" applyNumberFormat="1">
      <alignment readingOrder="0" shrinkToFit="0" vertical="bottom" wrapText="0"/>
    </xf>
    <xf borderId="0" fillId="0" fontId="8" numFmtId="0" xfId="0" applyFont="1"/>
    <xf borderId="2" fillId="0" fontId="2" numFmtId="0" xfId="0" applyBorder="1" applyFont="1"/>
    <xf borderId="2" fillId="0" fontId="39" numFmtId="166" xfId="0" applyAlignment="1" applyBorder="1" applyFont="1" applyNumberFormat="1">
      <alignment readingOrder="0"/>
    </xf>
    <xf borderId="1" fillId="21" fontId="2" numFmtId="0" xfId="0" applyBorder="1" applyFill="1" applyFont="1"/>
    <xf borderId="0" fillId="0" fontId="2" numFmtId="0" xfId="0" applyAlignment="1" applyFont="1">
      <alignment horizontal="center"/>
    </xf>
    <xf borderId="0" fillId="0" fontId="2" numFmtId="169" xfId="0" applyAlignment="1" applyFont="1" applyNumberFormat="1">
      <alignment readingOrder="0"/>
    </xf>
    <xf borderId="0" fillId="0" fontId="2" numFmtId="169" xfId="0" applyFont="1" applyNumberFormat="1"/>
    <xf borderId="0" fillId="0" fontId="8" numFmtId="169" xfId="0" applyFont="1" applyNumberFormat="1"/>
    <xf borderId="0" fillId="0" fontId="39" numFmtId="169" xfId="0" applyAlignment="1" applyFont="1" applyNumberFormat="1">
      <alignment readingOrder="0"/>
    </xf>
    <xf borderId="0" fillId="0" fontId="39" numFmtId="169" xfId="0" applyFont="1" applyNumberFormat="1"/>
    <xf borderId="0" fillId="0" fontId="2" numFmtId="166" xfId="0" applyFont="1" applyNumberFormat="1"/>
    <xf borderId="0" fillId="0" fontId="2" numFmtId="9" xfId="0" applyFont="1" applyNumberFormat="1"/>
    <xf borderId="0" fillId="0" fontId="2" numFmtId="170" xfId="0" applyFont="1" applyNumberFormat="1"/>
    <xf borderId="0" fillId="0" fontId="2" numFmtId="171" xfId="0" applyFont="1" applyNumberFormat="1"/>
    <xf borderId="0" fillId="0" fontId="5"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1514475</xdr:colOff>
      <xdr:row>48</xdr:row>
      <xdr:rowOff>66675</xdr:rowOff>
    </xdr:from>
    <xdr:ext cx="2124075" cy="5553075"/>
    <xdr:grpSp>
      <xdr:nvGrpSpPr>
        <xdr:cNvPr id="2" name="Shape 2"/>
        <xdr:cNvGrpSpPr/>
      </xdr:nvGrpSpPr>
      <xdr:grpSpPr>
        <a:xfrm>
          <a:off x="2574225" y="2722725"/>
          <a:ext cx="5543550" cy="2114550"/>
          <a:chOff x="2574225" y="2722725"/>
          <a:chExt cx="5543550" cy="2114550"/>
        </a:xfrm>
      </xdr:grpSpPr>
      <xdr:cxnSp>
        <xdr:nvCxnSpPr>
          <xdr:cNvPr id="3" name="Shape 3"/>
          <xdr:cNvCxnSpPr/>
        </xdr:nvCxnSpPr>
        <xdr:spPr>
          <a:xfrm flipH="1" rot="-5400000">
            <a:off x="2574225" y="2722725"/>
            <a:ext cx="5543550" cy="2114550"/>
          </a:xfrm>
          <a:prstGeom prst="bentConnector3">
            <a:avLst>
              <a:gd fmla="val 50000" name="adj1"/>
            </a:avLst>
          </a:prstGeom>
          <a:noFill/>
          <a:ln cap="flat" cmpd="sng" w="9525">
            <a:solidFill>
              <a:srgbClr val="4A7DBA"/>
            </a:solidFill>
            <a:prstDash val="solid"/>
            <a:round/>
            <a:headEnd len="med" w="med" type="triangle"/>
            <a:tailEnd len="med" w="med" type="triangle"/>
          </a:ln>
        </xdr:spPr>
      </xdr:cxnSp>
    </xdr:grpSp>
    <xdr:clientData fLocksWithSheet="0"/>
  </xdr:oneCellAnchor>
  <xdr:oneCellAnchor>
    <xdr:from>
      <xdr:col>5</xdr:col>
      <xdr:colOff>323850</xdr:colOff>
      <xdr:row>90</xdr:row>
      <xdr:rowOff>19050</xdr:rowOff>
    </xdr:from>
    <xdr:ext cx="1352550" cy="1619250"/>
    <xdr:grpSp>
      <xdr:nvGrpSpPr>
        <xdr:cNvPr id="2" name="Shape 2"/>
        <xdr:cNvGrpSpPr/>
      </xdr:nvGrpSpPr>
      <xdr:grpSpPr>
        <a:xfrm>
          <a:off x="4541138" y="3108488"/>
          <a:ext cx="1609725" cy="1343025"/>
          <a:chOff x="4541138" y="3108488"/>
          <a:chExt cx="1609725" cy="1343025"/>
        </a:xfrm>
      </xdr:grpSpPr>
      <xdr:cxnSp>
        <xdr:nvCxnSpPr>
          <xdr:cNvPr id="4" name="Shape 4"/>
          <xdr:cNvCxnSpPr/>
        </xdr:nvCxnSpPr>
        <xdr:spPr>
          <a:xfrm flipH="1" rot="-5400000">
            <a:off x="4541138" y="3108488"/>
            <a:ext cx="1609725" cy="1343025"/>
          </a:xfrm>
          <a:prstGeom prst="bentConnector3">
            <a:avLst>
              <a:gd fmla="val 50000" name="adj1"/>
            </a:avLst>
          </a:prstGeom>
          <a:noFill/>
          <a:ln cap="flat" cmpd="sng" w="9525">
            <a:solidFill>
              <a:srgbClr val="4A7DBA"/>
            </a:solidFill>
            <a:prstDash val="solid"/>
            <a:round/>
            <a:headEnd len="med" w="med" type="triangl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88"/>
    <col customWidth="1" min="2" max="2" width="7.25"/>
    <col customWidth="1" min="3" max="3" width="25.13"/>
    <col customWidth="1" min="4" max="4" width="19.63"/>
    <col customWidth="1" min="5" max="5" width="9.38"/>
    <col customWidth="1" min="6" max="6" width="26.38"/>
    <col customWidth="1" min="7" max="7" width="18.75"/>
    <col customWidth="1" min="8" max="8" width="33.13"/>
    <col customWidth="1" min="9" max="9" width="49.75"/>
    <col customWidth="1" min="10" max="29" width="9.3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3" t="s">
        <v>10</v>
      </c>
    </row>
    <row r="12">
      <c r="A12" s="3" t="s">
        <v>11</v>
      </c>
      <c r="H12" s="4" t="s">
        <v>12</v>
      </c>
    </row>
    <row r="13">
      <c r="A13" s="2" t="s">
        <v>13</v>
      </c>
    </row>
    <row r="14">
      <c r="A14" s="2" t="s">
        <v>14</v>
      </c>
      <c r="F14" s="3" t="s">
        <v>15</v>
      </c>
      <c r="H14" s="5" t="s">
        <v>16</v>
      </c>
    </row>
    <row r="15">
      <c r="H15" s="5" t="s">
        <v>17</v>
      </c>
      <c r="I15" s="5" t="s">
        <v>18</v>
      </c>
    </row>
    <row r="16">
      <c r="H16" s="5" t="s">
        <v>19</v>
      </c>
    </row>
    <row r="17">
      <c r="H17" s="5" t="s">
        <v>20</v>
      </c>
    </row>
    <row r="20">
      <c r="A20" s="6" t="s">
        <v>21</v>
      </c>
    </row>
    <row r="21" ht="15.75" customHeight="1">
      <c r="F21" s="5" t="s">
        <v>22</v>
      </c>
      <c r="H21" s="7">
        <v>15000.0</v>
      </c>
      <c r="I21" s="5" t="s">
        <v>23</v>
      </c>
    </row>
    <row r="22" ht="15.75" customHeight="1">
      <c r="F22" s="5" t="s">
        <v>24</v>
      </c>
      <c r="I22" s="5" t="s">
        <v>25</v>
      </c>
    </row>
    <row r="23" ht="15.75" customHeight="1">
      <c r="A23" s="5" t="s">
        <v>26</v>
      </c>
      <c r="B23" s="8"/>
      <c r="C23" s="9" t="s">
        <v>27</v>
      </c>
      <c r="D23" s="8">
        <v>500000.0</v>
      </c>
      <c r="E23" s="8">
        <v>6.0</v>
      </c>
      <c r="I23" s="10" t="s">
        <v>28</v>
      </c>
    </row>
    <row r="24" ht="15.75" customHeight="1">
      <c r="B24" s="8"/>
      <c r="C24" s="9" t="s">
        <v>29</v>
      </c>
      <c r="D24" s="9">
        <v>888631.0</v>
      </c>
      <c r="E24" s="8">
        <v>1.0</v>
      </c>
    </row>
    <row r="25" ht="15.75" customHeight="1">
      <c r="B25" s="8"/>
      <c r="C25" s="11" t="s">
        <v>30</v>
      </c>
      <c r="D25" s="9">
        <v>99000.0</v>
      </c>
      <c r="E25" s="9">
        <v>13.0</v>
      </c>
    </row>
    <row r="26" ht="15.75" customHeight="1">
      <c r="A26" s="5" t="s">
        <v>31</v>
      </c>
      <c r="B26" s="8"/>
      <c r="C26" s="9" t="s">
        <v>32</v>
      </c>
      <c r="D26" s="8">
        <v>2500000.0</v>
      </c>
      <c r="E26" s="8">
        <v>1.0</v>
      </c>
    </row>
    <row r="27" ht="15.75" customHeight="1">
      <c r="B27" s="8"/>
      <c r="C27" s="9" t="s">
        <v>33</v>
      </c>
      <c r="D27" s="8">
        <v>1000000.0</v>
      </c>
      <c r="E27" s="8">
        <v>1.0</v>
      </c>
    </row>
    <row r="28" ht="15.75" customHeight="1">
      <c r="A28" s="8"/>
    </row>
    <row r="29" ht="15.75" customHeight="1">
      <c r="A29" s="9" t="s">
        <v>34</v>
      </c>
      <c r="C29" s="8" t="s">
        <v>35</v>
      </c>
      <c r="D29" s="8">
        <v>1000000.0</v>
      </c>
      <c r="E29" s="8">
        <v>1.0</v>
      </c>
    </row>
    <row r="30" ht="15.75" customHeight="1">
      <c r="C30" s="8" t="s">
        <v>36</v>
      </c>
      <c r="D30" s="8">
        <v>50000.0</v>
      </c>
      <c r="E30" s="8">
        <v>1.0</v>
      </c>
    </row>
    <row r="31" ht="15.75" customHeight="1">
      <c r="C31" s="9" t="s">
        <v>37</v>
      </c>
      <c r="D31" s="9">
        <v>108290.0</v>
      </c>
      <c r="E31" s="8">
        <v>2.0</v>
      </c>
    </row>
    <row r="32" ht="15.75" customHeight="1"/>
    <row r="33" ht="15.75" customHeight="1"/>
    <row r="34" ht="15.75" customHeight="1">
      <c r="A34" s="5" t="s">
        <v>38</v>
      </c>
      <c r="C34" s="9" t="s">
        <v>39</v>
      </c>
      <c r="D34" s="9">
        <v>900000.0</v>
      </c>
      <c r="E34" s="8">
        <v>6.0</v>
      </c>
    </row>
    <row r="35" ht="15.75" customHeight="1">
      <c r="C35" s="8" t="s">
        <v>40</v>
      </c>
      <c r="D35" s="8">
        <v>1000000.0</v>
      </c>
      <c r="E35" s="9">
        <v>1.0</v>
      </c>
      <c r="H35" s="12"/>
    </row>
    <row r="36" ht="15.75" customHeight="1">
      <c r="C36" s="9" t="s">
        <v>41</v>
      </c>
      <c r="D36" s="8">
        <v>900000.0</v>
      </c>
      <c r="E36" s="9">
        <v>4.0</v>
      </c>
      <c r="H36" s="12"/>
    </row>
    <row r="37" ht="15.75" customHeight="1">
      <c r="C37" s="8" t="s">
        <v>42</v>
      </c>
      <c r="D37" s="8">
        <v>900000.0</v>
      </c>
      <c r="E37" s="8">
        <v>1.0</v>
      </c>
      <c r="H37" s="12"/>
    </row>
    <row r="38" ht="15.75" customHeight="1">
      <c r="C38" s="8" t="s">
        <v>43</v>
      </c>
      <c r="D38" s="8">
        <v>1000000.0</v>
      </c>
      <c r="E38" s="8">
        <v>1.0</v>
      </c>
      <c r="H38" s="12"/>
    </row>
    <row r="39" ht="15.75" customHeight="1">
      <c r="H39" s="12"/>
    </row>
    <row r="40" ht="15.75" customHeight="1">
      <c r="A40" s="5" t="s">
        <v>44</v>
      </c>
      <c r="C40" s="8" t="s">
        <v>45</v>
      </c>
      <c r="D40" s="9">
        <v>10000.0</v>
      </c>
      <c r="E40" s="9">
        <v>13.0</v>
      </c>
      <c r="H40" s="12" t="s">
        <v>46</v>
      </c>
    </row>
    <row r="41" ht="15.75" customHeight="1"/>
    <row r="42" ht="15.75" customHeight="1">
      <c r="A42" s="13" t="s">
        <v>47</v>
      </c>
      <c r="G42" s="5" t="s">
        <v>48</v>
      </c>
      <c r="H42" s="5" t="s">
        <v>49</v>
      </c>
      <c r="I42" s="5" t="s">
        <v>50</v>
      </c>
    </row>
    <row r="43" ht="15.75" customHeight="1"/>
    <row r="44" ht="15.75" customHeight="1">
      <c r="A44" s="14" t="s">
        <v>51</v>
      </c>
      <c r="G44" s="5" t="s">
        <v>52</v>
      </c>
      <c r="H44" s="5" t="s">
        <v>53</v>
      </c>
    </row>
    <row r="45" ht="15.75" customHeight="1">
      <c r="A45" s="14" t="s">
        <v>54</v>
      </c>
    </row>
    <row r="46" ht="15.75" customHeight="1">
      <c r="A46" s="14" t="s">
        <v>55</v>
      </c>
    </row>
    <row r="47" ht="15.75" customHeight="1">
      <c r="A47" s="14" t="s">
        <v>56</v>
      </c>
    </row>
    <row r="48" ht="15.75" customHeight="1">
      <c r="A48" s="14" t="s">
        <v>57</v>
      </c>
    </row>
    <row r="49" ht="15.75" customHeight="1">
      <c r="A49" s="15" t="s">
        <v>58</v>
      </c>
    </row>
    <row r="50" ht="15.75" customHeight="1">
      <c r="A50" s="15" t="s">
        <v>59</v>
      </c>
      <c r="F50" s="16" t="s">
        <v>60</v>
      </c>
    </row>
    <row r="51" ht="15.75" customHeight="1"/>
    <row r="52" ht="15.75" customHeight="1"/>
    <row r="53" ht="15.75" customHeight="1"/>
    <row r="54" ht="15.75" customHeight="1"/>
    <row r="55" ht="15.75" customHeight="1"/>
    <row r="56" ht="15.75" customHeight="1"/>
    <row r="57" ht="15.75" customHeight="1">
      <c r="F57" s="17" t="s">
        <v>61</v>
      </c>
      <c r="G57" s="17"/>
    </row>
    <row r="58" ht="15.75" customHeight="1">
      <c r="F58" s="17" t="s">
        <v>62</v>
      </c>
      <c r="G58" s="17"/>
    </row>
    <row r="59" ht="15.75" customHeight="1"/>
    <row r="60" ht="15.75" customHeight="1"/>
    <row r="61" ht="15.75" customHeight="1"/>
    <row r="62" ht="15.75" customHeight="1">
      <c r="F62" s="18" t="s">
        <v>63</v>
      </c>
      <c r="G62" s="18" t="s">
        <v>64</v>
      </c>
      <c r="H62" s="18" t="s">
        <v>65</v>
      </c>
    </row>
    <row r="63" ht="15.75" customHeight="1">
      <c r="F63" s="18"/>
      <c r="G63" s="18"/>
      <c r="H63" s="18" t="s">
        <v>66</v>
      </c>
    </row>
    <row r="64" ht="15.75" customHeight="1">
      <c r="F64" s="18"/>
      <c r="G64" s="18"/>
      <c r="H64" s="18"/>
    </row>
    <row r="65" ht="15.75" customHeight="1">
      <c r="F65" s="18"/>
      <c r="G65" s="18"/>
      <c r="H65" s="18"/>
    </row>
    <row r="66" ht="15.75" customHeight="1">
      <c r="F66" s="18"/>
      <c r="G66" s="18" t="s">
        <v>67</v>
      </c>
      <c r="H66" s="18" t="s">
        <v>68</v>
      </c>
    </row>
    <row r="67" ht="15.75" customHeight="1">
      <c r="F67" s="18"/>
      <c r="G67" s="18"/>
      <c r="H67" s="18"/>
    </row>
    <row r="68" ht="15.75" customHeight="1">
      <c r="F68" s="18"/>
      <c r="G68" s="18"/>
      <c r="H68" s="18"/>
    </row>
    <row r="69" ht="15.75" customHeight="1">
      <c r="F69" s="18"/>
      <c r="G69" s="18" t="s">
        <v>69</v>
      </c>
      <c r="H69" s="18" t="s">
        <v>70</v>
      </c>
    </row>
    <row r="70" ht="15.75" customHeight="1">
      <c r="F70" s="18"/>
      <c r="G70" s="18"/>
      <c r="H70" s="18" t="s">
        <v>71</v>
      </c>
    </row>
    <row r="71" ht="15.75" customHeight="1">
      <c r="F71" s="18"/>
      <c r="G71" s="18"/>
      <c r="H71" s="18"/>
    </row>
    <row r="72" ht="15.75" customHeight="1">
      <c r="F72" s="18"/>
      <c r="G72" s="18"/>
      <c r="H72" s="18"/>
    </row>
    <row r="73" ht="15.75" customHeight="1">
      <c r="F73" s="18"/>
      <c r="G73" s="18" t="s">
        <v>72</v>
      </c>
      <c r="H73" s="18" t="s">
        <v>73</v>
      </c>
    </row>
    <row r="74" ht="15.75" customHeight="1">
      <c r="F74" s="18"/>
      <c r="G74" s="18"/>
      <c r="H74" s="18"/>
    </row>
    <row r="75" ht="15.75" customHeight="1"/>
    <row r="76" ht="15.75" customHeight="1"/>
    <row r="77" ht="15.75" customHeight="1">
      <c r="B77" s="19"/>
      <c r="C77" s="19"/>
      <c r="D77" s="19"/>
      <c r="E77" s="18"/>
      <c r="F77" s="18" t="s">
        <v>74</v>
      </c>
      <c r="G77" s="18"/>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c r="F89" s="20" t="s">
        <v>75</v>
      </c>
      <c r="G89" s="20"/>
      <c r="H89" s="21" t="s">
        <v>76</v>
      </c>
    </row>
    <row r="90" ht="15.75" customHeight="1">
      <c r="F90" s="20" t="s">
        <v>77</v>
      </c>
      <c r="G90" s="20"/>
    </row>
    <row r="91" ht="15.75" customHeight="1"/>
    <row r="92" ht="15.75" customHeight="1"/>
    <row r="93" ht="15.75" customHeight="1"/>
    <row r="94" ht="15.75" customHeight="1"/>
    <row r="95" ht="15.75" customHeight="1"/>
    <row r="96" ht="15.75" customHeight="1"/>
    <row r="97" ht="15.75" customHeight="1"/>
    <row r="98" ht="15.75" customHeight="1"/>
    <row r="99" ht="15.75" customHeight="1">
      <c r="E99" s="5" t="s">
        <v>78</v>
      </c>
    </row>
    <row r="100" ht="15.75" customHeight="1">
      <c r="E100" s="5" t="s">
        <v>79</v>
      </c>
    </row>
    <row r="101" ht="15.75" customHeight="1">
      <c r="E101" s="5" t="s">
        <v>80</v>
      </c>
    </row>
    <row r="102" ht="15.75" customHeight="1">
      <c r="E102" s="5" t="s">
        <v>81</v>
      </c>
    </row>
    <row r="103" ht="15.75" customHeight="1">
      <c r="E103" s="5" t="s">
        <v>82</v>
      </c>
    </row>
    <row r="104" ht="15.75" customHeight="1">
      <c r="E104" s="5" t="s">
        <v>83</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50.0"/>
    <col customWidth="1" min="3" max="3" width="20.63"/>
    <col customWidth="1" min="4" max="4" width="16.5"/>
    <col customWidth="1" min="5" max="5" width="23.5"/>
    <col customWidth="1" min="6" max="6" width="13.88"/>
    <col customWidth="1" min="7" max="7" width="20.38"/>
    <col customWidth="1" min="8" max="8" width="23.13"/>
    <col customWidth="1" min="9" max="9" width="16.25"/>
    <col customWidth="1" min="10" max="10" width="9.38"/>
    <col customWidth="1" min="11" max="11" width="25.88"/>
    <col customWidth="1" min="12" max="12" width="21.13"/>
    <col customWidth="1" min="13" max="15" width="9.38"/>
    <col customWidth="1" min="16" max="16" width="40.5"/>
    <col customWidth="1" min="17" max="17" width="9.38"/>
  </cols>
  <sheetData>
    <row r="1" ht="15.75" customHeight="1">
      <c r="A1" s="22"/>
      <c r="B1" s="23" t="s">
        <v>84</v>
      </c>
      <c r="C1" s="24"/>
      <c r="D1" s="25"/>
      <c r="E1" s="26"/>
      <c r="F1" s="26"/>
      <c r="G1" s="26"/>
      <c r="H1" s="26"/>
      <c r="I1" s="26"/>
    </row>
    <row r="2" ht="15.75" customHeight="1">
      <c r="A2" s="27" t="s">
        <v>85</v>
      </c>
      <c r="B2" s="28" t="s">
        <v>86</v>
      </c>
      <c r="C2" s="29" t="s">
        <v>87</v>
      </c>
      <c r="D2" s="29" t="s">
        <v>88</v>
      </c>
      <c r="E2" s="28" t="s">
        <v>89</v>
      </c>
      <c r="F2" s="28" t="s">
        <v>90</v>
      </c>
      <c r="G2" s="30"/>
      <c r="H2" s="31"/>
      <c r="I2" s="32" t="s">
        <v>91</v>
      </c>
    </row>
    <row r="3" ht="15.75" customHeight="1">
      <c r="A3" s="33"/>
      <c r="B3" s="33"/>
      <c r="C3" s="33"/>
      <c r="D3" s="33"/>
      <c r="E3" s="33"/>
      <c r="F3" s="33"/>
      <c r="G3" s="34" t="s">
        <v>92</v>
      </c>
      <c r="H3" s="35" t="s">
        <v>93</v>
      </c>
      <c r="I3" s="33"/>
    </row>
    <row r="4" ht="15.75" customHeight="1">
      <c r="A4" s="36"/>
      <c r="B4" s="37" t="s">
        <v>94</v>
      </c>
      <c r="C4" s="38"/>
      <c r="D4" s="38"/>
      <c r="E4" s="39"/>
      <c r="F4" s="40"/>
      <c r="G4" s="40"/>
      <c r="H4" s="40"/>
      <c r="I4" s="40"/>
    </row>
    <row r="5" ht="15.75" customHeight="1">
      <c r="A5" s="36"/>
      <c r="B5" s="41" t="s">
        <v>95</v>
      </c>
      <c r="C5" s="38"/>
      <c r="D5" s="38"/>
      <c r="E5" s="39"/>
      <c r="F5" s="40"/>
      <c r="G5" s="40"/>
      <c r="H5" s="40"/>
      <c r="I5" s="40"/>
    </row>
    <row r="6" ht="15.75" customHeight="1">
      <c r="A6" s="42" t="s">
        <v>96</v>
      </c>
      <c r="B6" s="43" t="s">
        <v>27</v>
      </c>
      <c r="C6" s="44">
        <v>500000.0</v>
      </c>
      <c r="D6" s="44">
        <f t="shared" ref="D6:D14" si="1">C6*A6</f>
        <v>3000000</v>
      </c>
      <c r="E6" s="45">
        <f t="shared" ref="E6:E24" si="2">D6*0.05</f>
        <v>150000</v>
      </c>
      <c r="F6" s="46">
        <f t="shared" ref="F6:F7" si="3">D6*0.04</f>
        <v>120000</v>
      </c>
      <c r="G6" s="47">
        <f t="shared" ref="G6:G14" si="4">D6*0.08</f>
        <v>240000</v>
      </c>
      <c r="H6" s="46"/>
      <c r="I6" s="46">
        <f t="shared" ref="I6:I24" si="5">SUM(D6:F6)</f>
        <v>3270000</v>
      </c>
    </row>
    <row r="7" ht="15.75" customHeight="1">
      <c r="A7" s="42" t="s">
        <v>97</v>
      </c>
      <c r="B7" s="43" t="s">
        <v>29</v>
      </c>
      <c r="C7" s="44">
        <v>888631.0</v>
      </c>
      <c r="D7" s="44">
        <f t="shared" si="1"/>
        <v>888631</v>
      </c>
      <c r="E7" s="45">
        <f t="shared" si="2"/>
        <v>44431.55</v>
      </c>
      <c r="F7" s="46">
        <f t="shared" si="3"/>
        <v>35545.24</v>
      </c>
      <c r="G7" s="47">
        <f t="shared" si="4"/>
        <v>71090.48</v>
      </c>
      <c r="H7" s="46"/>
      <c r="I7" s="46">
        <f t="shared" si="5"/>
        <v>968607.79</v>
      </c>
      <c r="M7" s="48"/>
      <c r="N7" s="49"/>
      <c r="O7" s="49"/>
      <c r="P7" s="50"/>
      <c r="Q7" s="49"/>
    </row>
    <row r="8">
      <c r="A8" s="42" t="s">
        <v>98</v>
      </c>
      <c r="B8" s="51" t="s">
        <v>30</v>
      </c>
      <c r="C8" s="52">
        <v>99000.0</v>
      </c>
      <c r="D8" s="44">
        <f t="shared" si="1"/>
        <v>396000</v>
      </c>
      <c r="E8" s="45">
        <f t="shared" si="2"/>
        <v>19800</v>
      </c>
      <c r="F8" s="46"/>
      <c r="G8" s="47">
        <f t="shared" si="4"/>
        <v>31680</v>
      </c>
      <c r="H8" s="46"/>
      <c r="I8" s="46">
        <f t="shared" si="5"/>
        <v>415800</v>
      </c>
      <c r="M8" s="49"/>
      <c r="N8" s="49"/>
      <c r="O8" s="49"/>
      <c r="P8" s="49"/>
      <c r="Q8" s="49"/>
    </row>
    <row r="9" ht="15.75" customHeight="1">
      <c r="A9" s="42" t="s">
        <v>97</v>
      </c>
      <c r="B9" s="53" t="s">
        <v>99</v>
      </c>
      <c r="C9" s="52">
        <v>99000.0</v>
      </c>
      <c r="D9" s="44">
        <f t="shared" si="1"/>
        <v>99000</v>
      </c>
      <c r="E9" s="45">
        <f t="shared" si="2"/>
        <v>4950</v>
      </c>
      <c r="F9" s="46"/>
      <c r="G9" s="47">
        <f t="shared" si="4"/>
        <v>7920</v>
      </c>
      <c r="H9" s="46"/>
      <c r="I9" s="46">
        <f t="shared" si="5"/>
        <v>103950</v>
      </c>
      <c r="M9" s="49"/>
      <c r="N9" s="49"/>
      <c r="O9" s="49"/>
      <c r="P9" s="49"/>
      <c r="Q9" s="49"/>
    </row>
    <row r="10" ht="15.75" customHeight="1">
      <c r="A10" s="36"/>
      <c r="C10" s="45"/>
      <c r="D10" s="44">
        <f t="shared" si="1"/>
        <v>0</v>
      </c>
      <c r="E10" s="45">
        <f t="shared" si="2"/>
        <v>0</v>
      </c>
      <c r="F10" s="46">
        <f t="shared" ref="F10:F22" si="6">D10*0.04</f>
        <v>0</v>
      </c>
      <c r="G10" s="47">
        <f t="shared" si="4"/>
        <v>0</v>
      </c>
      <c r="H10" s="46"/>
      <c r="I10" s="46">
        <f t="shared" si="5"/>
        <v>0</v>
      </c>
      <c r="M10" s="49"/>
      <c r="N10" s="49"/>
      <c r="O10" s="49"/>
      <c r="P10" s="49"/>
      <c r="Q10" s="49"/>
    </row>
    <row r="11" ht="15.75" customHeight="1">
      <c r="A11" s="36"/>
      <c r="B11" s="41" t="s">
        <v>34</v>
      </c>
      <c r="C11" s="44">
        <v>0.0</v>
      </c>
      <c r="D11" s="44">
        <f t="shared" si="1"/>
        <v>0</v>
      </c>
      <c r="E11" s="45">
        <f t="shared" si="2"/>
        <v>0</v>
      </c>
      <c r="F11" s="46">
        <f t="shared" si="6"/>
        <v>0</v>
      </c>
      <c r="G11" s="47">
        <f t="shared" si="4"/>
        <v>0</v>
      </c>
      <c r="H11" s="46"/>
      <c r="I11" s="46">
        <f t="shared" si="5"/>
        <v>0</v>
      </c>
      <c r="M11" s="49"/>
      <c r="N11" s="49"/>
      <c r="O11" s="49"/>
      <c r="P11" s="49"/>
      <c r="Q11" s="49"/>
    </row>
    <row r="12" ht="15.75" customHeight="1">
      <c r="A12" s="42" t="s">
        <v>97</v>
      </c>
      <c r="B12" s="43" t="s">
        <v>35</v>
      </c>
      <c r="C12" s="44">
        <v>1000000.0</v>
      </c>
      <c r="D12" s="44">
        <f t="shared" si="1"/>
        <v>1000000</v>
      </c>
      <c r="E12" s="45">
        <f t="shared" si="2"/>
        <v>50000</v>
      </c>
      <c r="F12" s="46">
        <f t="shared" si="6"/>
        <v>40000</v>
      </c>
      <c r="G12" s="47">
        <f t="shared" si="4"/>
        <v>80000</v>
      </c>
      <c r="H12" s="46"/>
      <c r="I12" s="46">
        <f t="shared" si="5"/>
        <v>1090000</v>
      </c>
      <c r="M12" s="49"/>
      <c r="N12" s="49"/>
      <c r="O12" s="49"/>
      <c r="P12" s="54"/>
      <c r="Q12" s="49"/>
    </row>
    <row r="13" ht="15.75" customHeight="1">
      <c r="A13" s="42" t="s">
        <v>97</v>
      </c>
      <c r="B13" s="43" t="s">
        <v>36</v>
      </c>
      <c r="C13" s="44">
        <v>50000.0</v>
      </c>
      <c r="D13" s="44">
        <f t="shared" si="1"/>
        <v>50000</v>
      </c>
      <c r="E13" s="45">
        <f t="shared" si="2"/>
        <v>2500</v>
      </c>
      <c r="F13" s="46">
        <f t="shared" si="6"/>
        <v>2000</v>
      </c>
      <c r="G13" s="47">
        <f t="shared" si="4"/>
        <v>4000</v>
      </c>
      <c r="H13" s="46"/>
      <c r="I13" s="46">
        <f t="shared" si="5"/>
        <v>54500</v>
      </c>
      <c r="M13" s="49"/>
      <c r="N13" s="49"/>
      <c r="O13" s="49"/>
      <c r="P13" s="54"/>
      <c r="Q13" s="49"/>
    </row>
    <row r="14" ht="15.75" customHeight="1">
      <c r="A14" s="42" t="s">
        <v>100</v>
      </c>
      <c r="B14" s="43" t="s">
        <v>37</v>
      </c>
      <c r="C14" s="44">
        <v>108290.0</v>
      </c>
      <c r="D14" s="44">
        <f t="shared" si="1"/>
        <v>216580</v>
      </c>
      <c r="E14" s="45">
        <f t="shared" si="2"/>
        <v>10829</v>
      </c>
      <c r="F14" s="46">
        <f t="shared" si="6"/>
        <v>8663.2</v>
      </c>
      <c r="G14" s="47">
        <f t="shared" si="4"/>
        <v>17326.4</v>
      </c>
      <c r="H14" s="46"/>
      <c r="I14" s="46">
        <f t="shared" si="5"/>
        <v>236072.2</v>
      </c>
      <c r="M14" s="49"/>
      <c r="N14" s="49"/>
      <c r="O14" s="49"/>
      <c r="P14" s="54"/>
      <c r="Q14" s="49"/>
    </row>
    <row r="15" ht="15.75" customHeight="1">
      <c r="A15" s="36"/>
      <c r="B15" s="55"/>
      <c r="C15" s="45"/>
      <c r="D15" s="44"/>
      <c r="E15" s="45">
        <f t="shared" si="2"/>
        <v>0</v>
      </c>
      <c r="F15" s="46">
        <f t="shared" si="6"/>
        <v>0</v>
      </c>
      <c r="G15" s="46"/>
      <c r="H15" s="46"/>
      <c r="I15" s="46">
        <f t="shared" si="5"/>
        <v>0</v>
      </c>
      <c r="M15" s="49"/>
      <c r="N15" s="49"/>
      <c r="O15" s="49"/>
      <c r="P15" s="54"/>
      <c r="Q15" s="49"/>
    </row>
    <row r="16" ht="15.75" customHeight="1">
      <c r="A16" s="36"/>
      <c r="B16" s="41" t="s">
        <v>101</v>
      </c>
      <c r="C16" s="45"/>
      <c r="D16" s="44">
        <f t="shared" ref="D16:D29" si="7">C16*A16</f>
        <v>0</v>
      </c>
      <c r="E16" s="45">
        <f t="shared" si="2"/>
        <v>0</v>
      </c>
      <c r="F16" s="46">
        <f t="shared" si="6"/>
        <v>0</v>
      </c>
      <c r="G16" s="46"/>
      <c r="H16" s="46"/>
      <c r="I16" s="46">
        <f t="shared" si="5"/>
        <v>0</v>
      </c>
      <c r="M16" s="49"/>
      <c r="N16" s="49"/>
      <c r="O16" s="49"/>
      <c r="P16" s="54"/>
      <c r="Q16" s="49"/>
    </row>
    <row r="17" ht="15.75" customHeight="1">
      <c r="A17" s="42" t="s">
        <v>98</v>
      </c>
      <c r="B17" s="43" t="s">
        <v>39</v>
      </c>
      <c r="C17" s="44">
        <v>1000000.0</v>
      </c>
      <c r="D17" s="44">
        <f t="shared" si="7"/>
        <v>4000000</v>
      </c>
      <c r="E17" s="45">
        <f t="shared" si="2"/>
        <v>200000</v>
      </c>
      <c r="F17" s="46">
        <f t="shared" si="6"/>
        <v>160000</v>
      </c>
      <c r="G17" s="46"/>
      <c r="H17" s="46"/>
      <c r="I17" s="46">
        <f t="shared" si="5"/>
        <v>4360000</v>
      </c>
      <c r="M17" s="49"/>
      <c r="N17" s="49"/>
      <c r="O17" s="49"/>
      <c r="P17" s="49"/>
      <c r="Q17" s="49"/>
    </row>
    <row r="18" ht="15.75" customHeight="1">
      <c r="A18" s="42" t="s">
        <v>97</v>
      </c>
      <c r="B18" s="43" t="s">
        <v>40</v>
      </c>
      <c r="C18" s="44">
        <v>1500000.0</v>
      </c>
      <c r="D18" s="44">
        <f t="shared" si="7"/>
        <v>1500000</v>
      </c>
      <c r="E18" s="45">
        <f t="shared" si="2"/>
        <v>75000</v>
      </c>
      <c r="F18" s="46">
        <f t="shared" si="6"/>
        <v>60000</v>
      </c>
      <c r="G18" s="46"/>
      <c r="H18" s="46"/>
      <c r="I18" s="46">
        <f t="shared" si="5"/>
        <v>1635000</v>
      </c>
      <c r="M18" s="49"/>
      <c r="N18" s="49"/>
      <c r="O18" s="49"/>
      <c r="P18" s="49"/>
      <c r="Q18" s="49"/>
    </row>
    <row r="19" ht="15.75" customHeight="1">
      <c r="A19" s="42" t="s">
        <v>97</v>
      </c>
      <c r="B19" s="43" t="s">
        <v>41</v>
      </c>
      <c r="C19" s="44">
        <v>700000.0</v>
      </c>
      <c r="D19" s="44">
        <f t="shared" si="7"/>
        <v>700000</v>
      </c>
      <c r="E19" s="45">
        <f t="shared" si="2"/>
        <v>35000</v>
      </c>
      <c r="F19" s="46">
        <f t="shared" si="6"/>
        <v>28000</v>
      </c>
      <c r="G19" s="46"/>
      <c r="H19" s="47"/>
      <c r="I19" s="46">
        <f t="shared" si="5"/>
        <v>763000</v>
      </c>
      <c r="M19" s="49"/>
      <c r="N19" s="49"/>
      <c r="O19" s="49"/>
      <c r="P19" s="49"/>
      <c r="Q19" s="49"/>
    </row>
    <row r="20" ht="15.75" customHeight="1">
      <c r="A20" s="42" t="s">
        <v>97</v>
      </c>
      <c r="B20" s="43" t="s">
        <v>43</v>
      </c>
      <c r="C20" s="44">
        <v>900000.0</v>
      </c>
      <c r="D20" s="44">
        <f t="shared" si="7"/>
        <v>900000</v>
      </c>
      <c r="E20" s="45">
        <f t="shared" si="2"/>
        <v>45000</v>
      </c>
      <c r="F20" s="46">
        <f t="shared" si="6"/>
        <v>36000</v>
      </c>
      <c r="G20" s="46"/>
      <c r="H20" s="46"/>
      <c r="I20" s="46">
        <f t="shared" si="5"/>
        <v>981000</v>
      </c>
      <c r="M20" s="49"/>
      <c r="N20" s="49"/>
      <c r="O20" s="49"/>
      <c r="P20" s="49"/>
      <c r="Q20" s="49"/>
    </row>
    <row r="21" ht="15.75" customHeight="1">
      <c r="A21" s="36"/>
      <c r="B21" s="55"/>
      <c r="C21" s="45"/>
      <c r="D21" s="44">
        <f t="shared" si="7"/>
        <v>0</v>
      </c>
      <c r="E21" s="45">
        <f t="shared" si="2"/>
        <v>0</v>
      </c>
      <c r="F21" s="46">
        <f t="shared" si="6"/>
        <v>0</v>
      </c>
      <c r="G21" s="46"/>
      <c r="H21" s="46"/>
      <c r="I21" s="46">
        <f t="shared" si="5"/>
        <v>0</v>
      </c>
      <c r="K21" s="53" t="s">
        <v>102</v>
      </c>
      <c r="L21" s="56">
        <f>I32</f>
        <v>38872059.98</v>
      </c>
      <c r="M21" s="49"/>
      <c r="N21" s="49"/>
      <c r="O21" s="49"/>
      <c r="P21" s="49"/>
      <c r="Q21" s="49"/>
    </row>
    <row r="22" ht="15.75" customHeight="1">
      <c r="A22" s="42"/>
      <c r="B22" s="57" t="s">
        <v>103</v>
      </c>
      <c r="C22" s="58"/>
      <c r="D22" s="44">
        <f t="shared" si="7"/>
        <v>0</v>
      </c>
      <c r="E22" s="45">
        <f t="shared" si="2"/>
        <v>0</v>
      </c>
      <c r="F22" s="46">
        <f t="shared" si="6"/>
        <v>0</v>
      </c>
      <c r="G22" s="46"/>
      <c r="H22" s="46"/>
      <c r="I22" s="46">
        <f t="shared" si="5"/>
        <v>0</v>
      </c>
      <c r="K22" s="53" t="s">
        <v>104</v>
      </c>
      <c r="L22" s="59">
        <f>SUM(I28:I29)</f>
        <v>2766200</v>
      </c>
      <c r="M22" s="49"/>
      <c r="N22" s="49"/>
      <c r="O22" s="49"/>
      <c r="P22" s="49"/>
      <c r="Q22" s="49"/>
    </row>
    <row r="23" ht="15.75" customHeight="1">
      <c r="A23" s="42" t="s">
        <v>97</v>
      </c>
      <c r="B23" s="60" t="s">
        <v>32</v>
      </c>
      <c r="C23" s="44">
        <v>2500000.0</v>
      </c>
      <c r="D23" s="44">
        <f t="shared" si="7"/>
        <v>2500000</v>
      </c>
      <c r="E23" s="45">
        <f t="shared" si="2"/>
        <v>125000</v>
      </c>
      <c r="F23" s="46"/>
      <c r="G23" s="46"/>
      <c r="H23" s="46"/>
      <c r="I23" s="46">
        <f t="shared" si="5"/>
        <v>2625000</v>
      </c>
      <c r="K23" s="55"/>
      <c r="L23" s="61">
        <f>SUM(L21:L22)</f>
        <v>41638259.98</v>
      </c>
      <c r="M23" s="49"/>
      <c r="N23" s="49"/>
      <c r="O23" s="49"/>
      <c r="P23" s="49"/>
      <c r="Q23" s="49"/>
    </row>
    <row r="24" ht="15.75" customHeight="1">
      <c r="A24" s="42" t="s">
        <v>97</v>
      </c>
      <c r="B24" s="60" t="s">
        <v>33</v>
      </c>
      <c r="C24" s="44">
        <v>1000000.0</v>
      </c>
      <c r="D24" s="44">
        <f t="shared" si="7"/>
        <v>1000000</v>
      </c>
      <c r="E24" s="45">
        <f t="shared" si="2"/>
        <v>50000</v>
      </c>
      <c r="F24" s="46"/>
      <c r="G24" s="46"/>
      <c r="H24" s="46"/>
      <c r="I24" s="46">
        <f t="shared" si="5"/>
        <v>1050000</v>
      </c>
      <c r="M24" s="48"/>
      <c r="N24" s="49"/>
      <c r="O24" s="49"/>
      <c r="P24" s="62"/>
      <c r="Q24" s="49"/>
    </row>
    <row r="25" ht="15.75" customHeight="1">
      <c r="A25" s="63"/>
      <c r="B25" s="64"/>
      <c r="C25" s="65"/>
      <c r="D25" s="44">
        <f t="shared" si="7"/>
        <v>0</v>
      </c>
      <c r="E25" s="45"/>
      <c r="F25" s="46"/>
      <c r="G25" s="46"/>
      <c r="H25" s="46"/>
      <c r="I25" s="46">
        <f>SUM(I6:I24)</f>
        <v>17552929.99</v>
      </c>
      <c r="M25" s="49"/>
      <c r="N25" s="49"/>
      <c r="O25" s="49"/>
      <c r="P25" s="49"/>
      <c r="Q25" s="49"/>
    </row>
    <row r="26" ht="15.75" customHeight="1">
      <c r="A26" s="63"/>
      <c r="B26" s="66" t="s">
        <v>105</v>
      </c>
      <c r="C26" s="65"/>
      <c r="D26" s="44">
        <f t="shared" si="7"/>
        <v>0</v>
      </c>
      <c r="E26" s="45"/>
      <c r="F26" s="46"/>
      <c r="G26" s="46"/>
      <c r="H26" s="46"/>
      <c r="I26" s="46"/>
      <c r="M26" s="49"/>
      <c r="N26" s="49"/>
      <c r="O26" s="49"/>
      <c r="P26" s="54"/>
      <c r="Q26" s="49"/>
    </row>
    <row r="27" ht="15.75" customHeight="1">
      <c r="A27" s="67" t="s">
        <v>97</v>
      </c>
      <c r="B27" s="53" t="s">
        <v>106</v>
      </c>
      <c r="C27" s="65"/>
      <c r="D27" s="44">
        <f t="shared" si="7"/>
        <v>0</v>
      </c>
      <c r="E27" s="45"/>
      <c r="F27" s="46"/>
      <c r="G27" s="46"/>
      <c r="H27" s="47" t="s">
        <v>107</v>
      </c>
      <c r="I27" s="46"/>
      <c r="M27" s="49"/>
      <c r="N27" s="49"/>
      <c r="O27" s="49"/>
      <c r="P27" s="54"/>
      <c r="Q27" s="49"/>
    </row>
    <row r="28" ht="15.75" customHeight="1">
      <c r="A28" s="42" t="s">
        <v>96</v>
      </c>
      <c r="B28" s="53" t="s">
        <v>45</v>
      </c>
      <c r="C28" s="52">
        <v>10000.0</v>
      </c>
      <c r="D28" s="44">
        <f t="shared" si="7"/>
        <v>60000</v>
      </c>
      <c r="E28" s="45">
        <f t="shared" ref="E28:E29" si="8">D28*0.05</f>
        <v>3000</v>
      </c>
      <c r="F28" s="46"/>
      <c r="G28" s="46"/>
      <c r="H28" s="47" t="s">
        <v>107</v>
      </c>
      <c r="I28" s="46">
        <f t="shared" ref="I28:I30" si="9">SUM(D28:F28)</f>
        <v>63000</v>
      </c>
      <c r="M28" s="49"/>
      <c r="N28" s="49"/>
      <c r="O28" s="49"/>
      <c r="P28" s="54"/>
      <c r="Q28" s="49"/>
    </row>
    <row r="29" ht="15.75" customHeight="1">
      <c r="A29" s="42" t="s">
        <v>98</v>
      </c>
      <c r="B29" s="68" t="s">
        <v>42</v>
      </c>
      <c r="C29" s="44">
        <v>620000.0</v>
      </c>
      <c r="D29" s="44">
        <f t="shared" si="7"/>
        <v>2480000</v>
      </c>
      <c r="E29" s="45">
        <f t="shared" si="8"/>
        <v>124000</v>
      </c>
      <c r="F29" s="46">
        <f>D29*0.04</f>
        <v>99200</v>
      </c>
      <c r="G29" s="46"/>
      <c r="H29" s="47" t="s">
        <v>107</v>
      </c>
      <c r="I29" s="46">
        <f t="shared" si="9"/>
        <v>2703200</v>
      </c>
      <c r="M29" s="49"/>
      <c r="N29" s="49"/>
      <c r="O29" s="49"/>
      <c r="P29" s="54"/>
      <c r="Q29" s="49"/>
    </row>
    <row r="30" ht="15.75" customHeight="1">
      <c r="A30" s="69" t="s">
        <v>97</v>
      </c>
      <c r="B30" s="68" t="s">
        <v>108</v>
      </c>
      <c r="C30" s="70"/>
      <c r="D30" s="44">
        <v>1000000.0</v>
      </c>
      <c r="E30" s="45"/>
      <c r="F30" s="46"/>
      <c r="G30" s="46"/>
      <c r="H30" s="46"/>
      <c r="I30" s="46">
        <f t="shared" si="9"/>
        <v>1000000</v>
      </c>
      <c r="M30" s="49"/>
      <c r="N30" s="49"/>
      <c r="O30" s="49"/>
      <c r="P30" s="54"/>
      <c r="Q30" s="49"/>
    </row>
    <row r="31" ht="15.75" customHeight="1">
      <c r="A31" s="71"/>
      <c r="B31" s="72"/>
      <c r="C31" s="73"/>
      <c r="D31" s="44">
        <f>C31*A31</f>
        <v>0</v>
      </c>
      <c r="E31" s="45">
        <f>D31*0.05</f>
        <v>0</v>
      </c>
      <c r="F31" s="46">
        <f>D31*0.04</f>
        <v>0</v>
      </c>
      <c r="G31" s="46"/>
      <c r="H31" s="46"/>
      <c r="I31" s="46"/>
      <c r="M31" s="49"/>
      <c r="N31" s="49"/>
      <c r="O31" s="49"/>
      <c r="P31" s="54"/>
      <c r="Q31" s="49"/>
    </row>
    <row r="32" ht="15.75" customHeight="1">
      <c r="A32" s="74"/>
      <c r="B32" s="75" t="s">
        <v>109</v>
      </c>
      <c r="C32" s="76"/>
      <c r="D32" s="76">
        <f t="shared" ref="D32:F32" si="10">SUM(D5:D31)</f>
        <v>19790211</v>
      </c>
      <c r="E32" s="77">
        <f t="shared" si="10"/>
        <v>939510.55</v>
      </c>
      <c r="F32" s="77">
        <f t="shared" si="10"/>
        <v>589408.44</v>
      </c>
      <c r="G32" s="77"/>
      <c r="H32" s="77"/>
      <c r="I32" s="77">
        <f>SUM(I5:I31)</f>
        <v>38872059.98</v>
      </c>
      <c r="M32" s="49"/>
      <c r="N32" s="49"/>
      <c r="O32" s="49"/>
      <c r="P32" s="49"/>
      <c r="Q32" s="49"/>
    </row>
    <row r="33" ht="15.75" customHeight="1">
      <c r="A33" s="78"/>
      <c r="B33" s="24"/>
      <c r="C33" s="24"/>
      <c r="D33" s="24"/>
      <c r="E33" s="26"/>
      <c r="F33" s="26"/>
      <c r="G33" s="26"/>
      <c r="H33" s="26"/>
      <c r="I33" s="26"/>
      <c r="M33" s="49"/>
      <c r="N33" s="49"/>
      <c r="O33" s="49"/>
      <c r="P33" s="49"/>
      <c r="Q33" s="49"/>
    </row>
    <row r="34" ht="15.75" customHeight="1">
      <c r="A34" s="79"/>
      <c r="B34" s="80"/>
      <c r="C34" s="81"/>
      <c r="D34" s="81" t="s">
        <v>110</v>
      </c>
      <c r="E34" s="82" t="s">
        <v>111</v>
      </c>
      <c r="F34" s="83" t="s">
        <v>94</v>
      </c>
      <c r="G34" s="83"/>
      <c r="H34" s="83"/>
      <c r="I34" s="83" t="s">
        <v>94</v>
      </c>
      <c r="M34" s="49"/>
      <c r="N34" s="49"/>
      <c r="O34" s="49"/>
      <c r="P34" s="49"/>
      <c r="Q34" s="49"/>
    </row>
    <row r="35" ht="15.75" customHeight="1">
      <c r="A35" s="79"/>
      <c r="B35" s="84" t="s">
        <v>112</v>
      </c>
      <c r="C35" s="85"/>
      <c r="D35" s="85">
        <v>0.08</v>
      </c>
      <c r="E35" s="86" t="s">
        <v>113</v>
      </c>
      <c r="F35" s="86" t="s">
        <v>114</v>
      </c>
      <c r="G35" s="86"/>
      <c r="H35" s="86"/>
      <c r="I35" s="86" t="s">
        <v>115</v>
      </c>
      <c r="M35" s="49"/>
      <c r="N35" s="49"/>
      <c r="O35" s="49"/>
      <c r="P35" s="49"/>
      <c r="Q35" s="49"/>
    </row>
    <row r="36" ht="15.75" customHeight="1">
      <c r="A36" s="79"/>
      <c r="B36" s="87" t="s">
        <v>116</v>
      </c>
      <c r="C36" s="85"/>
      <c r="D36" s="85">
        <v>0.2</v>
      </c>
      <c r="E36" s="88" t="s">
        <v>117</v>
      </c>
      <c r="F36" s="89">
        <v>1500000.0</v>
      </c>
      <c r="G36" s="90"/>
      <c r="H36" s="90"/>
      <c r="I36" s="90">
        <f t="shared" ref="I36:I40" si="11">F36/180</f>
        <v>8333.333333</v>
      </c>
      <c r="M36" s="49"/>
      <c r="N36" s="49"/>
      <c r="O36" s="49"/>
      <c r="P36" s="49"/>
      <c r="Q36" s="49"/>
    </row>
    <row r="37" ht="15.75" customHeight="1">
      <c r="A37" s="79"/>
      <c r="B37" s="84" t="s">
        <v>118</v>
      </c>
      <c r="C37" s="85"/>
      <c r="D37" s="85">
        <v>0.05</v>
      </c>
      <c r="E37" s="88" t="s">
        <v>39</v>
      </c>
      <c r="F37" s="89">
        <v>1000000.0</v>
      </c>
      <c r="G37" s="90"/>
      <c r="H37" s="90"/>
      <c r="I37" s="90">
        <f t="shared" si="11"/>
        <v>5555.555556</v>
      </c>
      <c r="M37" s="91"/>
      <c r="N37" s="49"/>
      <c r="O37" s="49"/>
      <c r="P37" s="62"/>
      <c r="Q37" s="49"/>
    </row>
    <row r="38" ht="15.75" customHeight="1">
      <c r="A38" s="79"/>
      <c r="B38" s="84" t="s">
        <v>90</v>
      </c>
      <c r="C38" s="85"/>
      <c r="D38" s="85">
        <v>0.04</v>
      </c>
      <c r="E38" s="88" t="s">
        <v>41</v>
      </c>
      <c r="F38" s="89">
        <v>700000.0</v>
      </c>
      <c r="G38" s="90"/>
      <c r="H38" s="90"/>
      <c r="I38" s="90">
        <f t="shared" si="11"/>
        <v>3888.888889</v>
      </c>
      <c r="M38" s="49"/>
      <c r="N38" s="49"/>
      <c r="O38" s="49"/>
      <c r="P38" s="62"/>
      <c r="Q38" s="49"/>
    </row>
    <row r="39" ht="15.75" customHeight="1">
      <c r="A39" s="78"/>
      <c r="B39" s="92"/>
      <c r="C39" s="92"/>
      <c r="D39" s="92"/>
      <c r="E39" s="93" t="s">
        <v>119</v>
      </c>
      <c r="F39" s="89">
        <v>620000.0</v>
      </c>
      <c r="G39" s="90"/>
      <c r="H39" s="90"/>
      <c r="I39" s="90">
        <f t="shared" si="11"/>
        <v>3444.444444</v>
      </c>
      <c r="M39" s="49"/>
      <c r="N39" s="49"/>
      <c r="O39" s="49"/>
      <c r="P39" s="54"/>
      <c r="Q39" s="49"/>
    </row>
    <row r="40" ht="15.75" customHeight="1">
      <c r="A40" s="78"/>
      <c r="B40" s="24"/>
      <c r="C40" s="24"/>
      <c r="D40" s="24"/>
      <c r="E40" s="88" t="s">
        <v>120</v>
      </c>
      <c r="F40" s="94">
        <v>900000.0</v>
      </c>
      <c r="G40" s="90"/>
      <c r="H40" s="90"/>
      <c r="I40" s="90">
        <f t="shared" si="11"/>
        <v>5000</v>
      </c>
      <c r="M40" s="49"/>
      <c r="N40" s="49"/>
      <c r="O40" s="49"/>
      <c r="P40" s="54"/>
      <c r="Q40" s="49"/>
    </row>
    <row r="41" ht="15.75" customHeight="1">
      <c r="A41" s="79"/>
      <c r="B41" s="95" t="s">
        <v>121</v>
      </c>
      <c r="C41" s="96"/>
      <c r="D41" s="96">
        <v>28685.0</v>
      </c>
      <c r="E41" s="97" t="s">
        <v>122</v>
      </c>
      <c r="F41" s="98"/>
      <c r="G41" s="98"/>
      <c r="H41" s="98"/>
      <c r="I41" s="99"/>
      <c r="M41" s="49"/>
      <c r="N41" s="49"/>
      <c r="O41" s="49"/>
      <c r="P41" s="54"/>
      <c r="Q41" s="49"/>
    </row>
    <row r="42" ht="15.75" customHeight="1">
      <c r="A42" s="79"/>
      <c r="B42" s="100" t="s">
        <v>123</v>
      </c>
      <c r="C42" s="101"/>
      <c r="D42" s="101">
        <v>5.0</v>
      </c>
      <c r="E42" s="102"/>
      <c r="F42" s="102"/>
      <c r="G42" s="102"/>
      <c r="H42" s="102"/>
      <c r="I42" s="102"/>
      <c r="M42" s="49"/>
      <c r="N42" s="49"/>
      <c r="O42" s="49"/>
      <c r="P42" s="54"/>
      <c r="Q42" s="49"/>
    </row>
    <row r="43" ht="15.75" customHeight="1">
      <c r="A43" s="78"/>
      <c r="B43" s="24"/>
      <c r="C43" s="24"/>
      <c r="D43" s="24"/>
      <c r="E43" s="102"/>
      <c r="F43" s="102"/>
      <c r="G43" s="102"/>
      <c r="H43" s="102"/>
      <c r="I43" s="102"/>
      <c r="M43" s="49"/>
      <c r="N43" s="49"/>
      <c r="O43" s="49"/>
      <c r="P43" s="54"/>
      <c r="Q43" s="49"/>
    </row>
    <row r="44" ht="15.75" customHeight="1">
      <c r="A44" s="103"/>
      <c r="M44" s="49"/>
      <c r="N44" s="49"/>
      <c r="O44" s="49"/>
      <c r="P44" s="49"/>
      <c r="Q44" s="49"/>
    </row>
    <row r="45" ht="15.75" customHeight="1">
      <c r="A45" s="103"/>
      <c r="M45" s="49"/>
      <c r="N45" s="49"/>
      <c r="O45" s="49"/>
      <c r="P45" s="49"/>
      <c r="Q45" s="49"/>
    </row>
    <row r="46" ht="15.75" customHeight="1">
      <c r="A46" s="104"/>
    </row>
    <row r="47" ht="15.75" customHeight="1">
      <c r="A47" s="105"/>
      <c r="B47" s="92"/>
      <c r="C47" s="92"/>
      <c r="D47" s="106"/>
      <c r="E47" s="102"/>
      <c r="F47" s="102"/>
      <c r="G47" s="102"/>
      <c r="H47" s="102"/>
      <c r="I47" s="102"/>
    </row>
    <row r="48" ht="15.75" customHeight="1">
      <c r="A48" s="104"/>
    </row>
    <row r="49" ht="15.75" customHeight="1">
      <c r="A49" s="104"/>
    </row>
    <row r="50" ht="15.75" customHeight="1">
      <c r="A50" s="104"/>
    </row>
    <row r="51" ht="15.75" customHeight="1">
      <c r="A51" s="104"/>
    </row>
    <row r="52" ht="15.75" customHeight="1">
      <c r="A52" s="104"/>
    </row>
    <row r="53" ht="15.75" customHeight="1">
      <c r="A53" s="104"/>
    </row>
    <row r="54" ht="15.75" customHeight="1">
      <c r="A54" s="104"/>
    </row>
    <row r="55" ht="15.75" customHeight="1">
      <c r="A55" s="104"/>
    </row>
    <row r="56" ht="15.75" customHeight="1">
      <c r="A56" s="104"/>
    </row>
    <row r="57" ht="15.75" customHeight="1">
      <c r="A57" s="104"/>
    </row>
    <row r="58" ht="15.75" customHeight="1">
      <c r="A58" s="104"/>
    </row>
    <row r="59" ht="15.75" customHeight="1">
      <c r="A59" s="104"/>
    </row>
    <row r="60" ht="15.75" customHeight="1">
      <c r="A60" s="104"/>
    </row>
    <row r="61" ht="15.75" customHeight="1">
      <c r="A61" s="104"/>
    </row>
    <row r="62" ht="15.75" customHeight="1">
      <c r="A62" s="104"/>
    </row>
    <row r="63" ht="15.75" customHeight="1">
      <c r="A63" s="104"/>
    </row>
    <row r="64" ht="15.75" customHeight="1">
      <c r="A64" s="104"/>
    </row>
    <row r="65" ht="15.75" customHeight="1">
      <c r="A65" s="104"/>
    </row>
    <row r="66" ht="15.75" customHeight="1">
      <c r="A66" s="104"/>
    </row>
    <row r="67" ht="15.75" customHeight="1">
      <c r="A67" s="104"/>
    </row>
    <row r="68" ht="15.75" customHeight="1">
      <c r="A68" s="104"/>
    </row>
    <row r="69" ht="15.75" customHeight="1">
      <c r="A69" s="104"/>
    </row>
    <row r="70" ht="15.75" customHeight="1">
      <c r="A70" s="104"/>
    </row>
    <row r="71" ht="15.75" customHeight="1">
      <c r="A71" s="104"/>
    </row>
    <row r="72" ht="15.75" customHeight="1">
      <c r="A72" s="104"/>
    </row>
    <row r="73" ht="15.75" customHeight="1">
      <c r="A73" s="104"/>
    </row>
    <row r="74" ht="15.75" customHeight="1">
      <c r="A74" s="104"/>
    </row>
    <row r="75" ht="15.75" customHeight="1">
      <c r="A75" s="104"/>
    </row>
    <row r="76" ht="15.75" customHeight="1">
      <c r="A76" s="104"/>
    </row>
    <row r="77" ht="15.75" customHeight="1">
      <c r="A77" s="104"/>
    </row>
    <row r="78" ht="15.75" customHeight="1">
      <c r="A78" s="104"/>
    </row>
    <row r="79" ht="15.75" customHeight="1">
      <c r="A79" s="104"/>
    </row>
    <row r="80" ht="15.75" customHeight="1">
      <c r="A80" s="104"/>
    </row>
    <row r="81" ht="15.75" customHeight="1">
      <c r="A81" s="104"/>
    </row>
    <row r="82" ht="15.75" customHeight="1">
      <c r="A82" s="104"/>
    </row>
    <row r="83" ht="15.75" customHeight="1">
      <c r="A83" s="104"/>
    </row>
    <row r="84" ht="15.75" customHeight="1">
      <c r="A84" s="104"/>
    </row>
    <row r="85" ht="15.75" customHeight="1">
      <c r="A85" s="104"/>
    </row>
    <row r="86" ht="15.75" customHeight="1">
      <c r="A86" s="104"/>
    </row>
    <row r="87" ht="15.75" customHeight="1">
      <c r="A87" s="104"/>
    </row>
    <row r="88" ht="15.75" customHeight="1">
      <c r="A88" s="104"/>
    </row>
    <row r="89" ht="15.75" customHeight="1">
      <c r="A89" s="104"/>
    </row>
    <row r="90" ht="15.75" customHeight="1">
      <c r="A90" s="104"/>
    </row>
    <row r="91" ht="15.75" customHeight="1">
      <c r="A91" s="104"/>
    </row>
    <row r="92" ht="15.75" customHeight="1">
      <c r="A92" s="104"/>
    </row>
    <row r="93" ht="15.75" customHeight="1">
      <c r="A93" s="104"/>
    </row>
    <row r="94" ht="15.75" customHeight="1">
      <c r="A94" s="104"/>
    </row>
    <row r="95" ht="15.75" customHeight="1">
      <c r="A95" s="104"/>
    </row>
    <row r="96" ht="15.75" customHeight="1">
      <c r="A96" s="104"/>
    </row>
    <row r="97" ht="15.75" customHeight="1">
      <c r="A97" s="104"/>
    </row>
    <row r="98" ht="15.75" customHeight="1">
      <c r="A98" s="104"/>
    </row>
    <row r="99" ht="15.75" customHeight="1">
      <c r="A99" s="104"/>
    </row>
    <row r="100" ht="15.75" customHeight="1">
      <c r="A100" s="104"/>
    </row>
    <row r="101" ht="15.75" customHeight="1">
      <c r="A101" s="104"/>
    </row>
    <row r="102" ht="15.75" customHeight="1">
      <c r="A102" s="104"/>
    </row>
    <row r="103" ht="15.75" customHeight="1">
      <c r="A103" s="104"/>
    </row>
    <row r="104" ht="15.75" customHeight="1">
      <c r="A104" s="104"/>
    </row>
    <row r="105" ht="15.75" customHeight="1">
      <c r="A105" s="104"/>
    </row>
    <row r="106" ht="15.75" customHeight="1">
      <c r="A106" s="104"/>
    </row>
    <row r="107" ht="15.75" customHeight="1">
      <c r="A107" s="104"/>
    </row>
    <row r="108" ht="15.75" customHeight="1">
      <c r="A108" s="104"/>
    </row>
    <row r="109" ht="15.75" customHeight="1">
      <c r="A109" s="104"/>
    </row>
    <row r="110" ht="15.75" customHeight="1">
      <c r="A110" s="104"/>
    </row>
    <row r="111" ht="15.75" customHeight="1">
      <c r="A111" s="104"/>
    </row>
    <row r="112" ht="15.75" customHeight="1">
      <c r="A112" s="104"/>
    </row>
    <row r="113" ht="15.75" customHeight="1">
      <c r="A113" s="104"/>
    </row>
    <row r="114" ht="15.75" customHeight="1">
      <c r="A114" s="104"/>
    </row>
    <row r="115" ht="15.75" customHeight="1">
      <c r="A115" s="104"/>
    </row>
    <row r="116" ht="15.75" customHeight="1">
      <c r="A116" s="104"/>
    </row>
    <row r="117" ht="15.75" customHeight="1">
      <c r="A117" s="104"/>
    </row>
    <row r="118" ht="15.75" customHeight="1">
      <c r="A118" s="104"/>
    </row>
    <row r="119" ht="15.75" customHeight="1">
      <c r="A119" s="104"/>
    </row>
    <row r="120" ht="15.75" customHeight="1">
      <c r="A120" s="104"/>
    </row>
    <row r="121" ht="15.75" customHeight="1">
      <c r="A121" s="104"/>
    </row>
    <row r="122" ht="15.75" customHeight="1">
      <c r="A122" s="104"/>
    </row>
    <row r="123" ht="15.75" customHeight="1">
      <c r="A123" s="104"/>
    </row>
    <row r="124" ht="15.75" customHeight="1">
      <c r="A124" s="104"/>
    </row>
    <row r="125" ht="15.75" customHeight="1">
      <c r="A125" s="104"/>
    </row>
    <row r="126" ht="15.75" customHeight="1">
      <c r="A126" s="104"/>
    </row>
    <row r="127" ht="15.75" customHeight="1">
      <c r="A127" s="104"/>
    </row>
    <row r="128" ht="15.75" customHeight="1">
      <c r="A128" s="104"/>
    </row>
    <row r="129" ht="15.75" customHeight="1">
      <c r="A129" s="104"/>
    </row>
    <row r="130" ht="15.75" customHeight="1">
      <c r="A130" s="104"/>
    </row>
    <row r="131" ht="15.75" customHeight="1">
      <c r="A131" s="104"/>
    </row>
    <row r="132" ht="15.75" customHeight="1">
      <c r="A132" s="104"/>
    </row>
    <row r="133" ht="15.75" customHeight="1">
      <c r="A133" s="104"/>
    </row>
    <row r="134" ht="15.75" customHeight="1">
      <c r="A134" s="104"/>
    </row>
    <row r="135" ht="15.75" customHeight="1">
      <c r="A135" s="104"/>
    </row>
    <row r="136" ht="15.75" customHeight="1">
      <c r="A136" s="104"/>
    </row>
    <row r="137" ht="15.75" customHeight="1">
      <c r="A137" s="104"/>
    </row>
    <row r="138" ht="15.75" customHeight="1">
      <c r="A138" s="104"/>
    </row>
    <row r="139" ht="15.75" customHeight="1">
      <c r="A139" s="104"/>
    </row>
    <row r="140" ht="15.75" customHeight="1">
      <c r="A140" s="104"/>
    </row>
    <row r="141" ht="15.75" customHeight="1">
      <c r="A141" s="104"/>
    </row>
    <row r="142" ht="15.75" customHeight="1">
      <c r="A142" s="104"/>
    </row>
    <row r="143" ht="15.75" customHeight="1">
      <c r="A143" s="104"/>
    </row>
    <row r="144" ht="15.75" customHeight="1">
      <c r="A144" s="104"/>
    </row>
    <row r="145" ht="15.75" customHeight="1">
      <c r="A145" s="104"/>
    </row>
    <row r="146" ht="15.75" customHeight="1">
      <c r="A146" s="104"/>
    </row>
    <row r="147" ht="15.75" customHeight="1">
      <c r="A147" s="104"/>
    </row>
    <row r="148" ht="15.75" customHeight="1">
      <c r="A148" s="104"/>
    </row>
    <row r="149" ht="15.75" customHeight="1">
      <c r="A149" s="104"/>
    </row>
    <row r="150" ht="15.75" customHeight="1">
      <c r="A150" s="104"/>
    </row>
    <row r="151" ht="15.75" customHeight="1">
      <c r="A151" s="104"/>
    </row>
    <row r="152" ht="15.75" customHeight="1">
      <c r="A152" s="104"/>
    </row>
    <row r="153" ht="15.75" customHeight="1">
      <c r="A153" s="104"/>
    </row>
    <row r="154" ht="15.75" customHeight="1">
      <c r="A154" s="104"/>
    </row>
    <row r="155" ht="15.75" customHeight="1">
      <c r="A155" s="104"/>
    </row>
    <row r="156" ht="15.75" customHeight="1">
      <c r="A156" s="104"/>
    </row>
    <row r="157" ht="15.75" customHeight="1">
      <c r="A157" s="104"/>
    </row>
    <row r="158" ht="15.75" customHeight="1">
      <c r="A158" s="104"/>
    </row>
    <row r="159" ht="15.75" customHeight="1">
      <c r="A159" s="104"/>
    </row>
    <row r="160" ht="15.75" customHeight="1">
      <c r="A160" s="104"/>
    </row>
    <row r="161" ht="15.75" customHeight="1">
      <c r="A161" s="104"/>
    </row>
    <row r="162" ht="15.75" customHeight="1">
      <c r="A162" s="104"/>
    </row>
    <row r="163" ht="15.75" customHeight="1">
      <c r="A163" s="104"/>
    </row>
    <row r="164" ht="15.75" customHeight="1">
      <c r="A164" s="104"/>
    </row>
    <row r="165" ht="15.75" customHeight="1">
      <c r="A165" s="104"/>
    </row>
    <row r="166" ht="15.75" customHeight="1">
      <c r="A166" s="104"/>
    </row>
    <row r="167" ht="15.75" customHeight="1">
      <c r="A167" s="104"/>
    </row>
    <row r="168" ht="15.75" customHeight="1">
      <c r="A168" s="104"/>
    </row>
    <row r="169" ht="15.75" customHeight="1">
      <c r="A169" s="104"/>
    </row>
    <row r="170" ht="15.75" customHeight="1">
      <c r="A170" s="104"/>
    </row>
    <row r="171" ht="15.75" customHeight="1">
      <c r="A171" s="104"/>
    </row>
    <row r="172" ht="15.75" customHeight="1">
      <c r="A172" s="104"/>
    </row>
    <row r="173" ht="15.75" customHeight="1">
      <c r="A173" s="104"/>
    </row>
    <row r="174" ht="15.75" customHeight="1">
      <c r="A174" s="104"/>
    </row>
    <row r="175" ht="15.75" customHeight="1">
      <c r="A175" s="104"/>
    </row>
    <row r="176" ht="15.75" customHeight="1">
      <c r="A176" s="104"/>
    </row>
    <row r="177" ht="15.75" customHeight="1">
      <c r="A177" s="104"/>
    </row>
    <row r="178" ht="15.75" customHeight="1">
      <c r="A178" s="104"/>
    </row>
    <row r="179" ht="15.75" customHeight="1">
      <c r="A179" s="104"/>
    </row>
    <row r="180" ht="15.75" customHeight="1">
      <c r="A180" s="104"/>
    </row>
    <row r="181" ht="15.75" customHeight="1">
      <c r="A181" s="104"/>
    </row>
    <row r="182" ht="15.75" customHeight="1">
      <c r="A182" s="104"/>
    </row>
    <row r="183" ht="15.75" customHeight="1">
      <c r="A183" s="104"/>
    </row>
    <row r="184" ht="15.75" customHeight="1">
      <c r="A184" s="104"/>
    </row>
    <row r="185" ht="15.75" customHeight="1">
      <c r="A185" s="104"/>
    </row>
    <row r="186" ht="15.75" customHeight="1">
      <c r="A186" s="104"/>
    </row>
    <row r="187" ht="15.75" customHeight="1">
      <c r="A187" s="104"/>
    </row>
    <row r="188" ht="15.75" customHeight="1">
      <c r="A188" s="104"/>
    </row>
    <row r="189" ht="15.75" customHeight="1">
      <c r="A189" s="104"/>
    </row>
    <row r="190" ht="15.75" customHeight="1">
      <c r="A190" s="104"/>
    </row>
    <row r="191" ht="15.75" customHeight="1">
      <c r="A191" s="104"/>
    </row>
    <row r="192" ht="15.75" customHeight="1">
      <c r="A192" s="104"/>
    </row>
    <row r="193" ht="15.75" customHeight="1">
      <c r="A193" s="104"/>
    </row>
    <row r="194" ht="15.75" customHeight="1">
      <c r="A194" s="104"/>
    </row>
    <row r="195" ht="15.75" customHeight="1">
      <c r="A195" s="104"/>
    </row>
    <row r="196" ht="15.75" customHeight="1">
      <c r="A196" s="104"/>
    </row>
    <row r="197" ht="15.75" customHeight="1">
      <c r="A197" s="104"/>
    </row>
    <row r="198" ht="15.75" customHeight="1">
      <c r="A198" s="104"/>
    </row>
    <row r="199" ht="15.75" customHeight="1">
      <c r="A199" s="104"/>
    </row>
    <row r="200" ht="15.75" customHeight="1">
      <c r="A200" s="104"/>
    </row>
    <row r="201" ht="15.75" customHeight="1">
      <c r="A201" s="104"/>
    </row>
    <row r="202" ht="15.75" customHeight="1">
      <c r="A202" s="104"/>
    </row>
    <row r="203" ht="15.75" customHeight="1">
      <c r="A203" s="104"/>
    </row>
    <row r="204" ht="15.75" customHeight="1">
      <c r="A204" s="104"/>
    </row>
    <row r="205" ht="15.75" customHeight="1">
      <c r="A205" s="104"/>
    </row>
    <row r="206" ht="15.75" customHeight="1">
      <c r="A206" s="104"/>
    </row>
    <row r="207" ht="15.75" customHeight="1">
      <c r="A207" s="104"/>
    </row>
    <row r="208" ht="15.75" customHeight="1">
      <c r="A208" s="104"/>
    </row>
    <row r="209" ht="15.75" customHeight="1">
      <c r="A209" s="104"/>
    </row>
    <row r="210" ht="15.75" customHeight="1">
      <c r="A210" s="104"/>
    </row>
    <row r="211" ht="15.75" customHeight="1">
      <c r="A211" s="104"/>
    </row>
    <row r="212" ht="15.75" customHeight="1">
      <c r="A212" s="104"/>
    </row>
    <row r="213" ht="15.75" customHeight="1">
      <c r="A213" s="104"/>
    </row>
    <row r="214" ht="15.75" customHeight="1">
      <c r="A214" s="104"/>
    </row>
    <row r="215" ht="15.75" customHeight="1">
      <c r="A215" s="104"/>
    </row>
    <row r="216" ht="15.75" customHeight="1">
      <c r="A216" s="104"/>
    </row>
    <row r="217" ht="15.75" customHeight="1">
      <c r="A217" s="104"/>
    </row>
    <row r="218" ht="15.75" customHeight="1">
      <c r="A218" s="104"/>
    </row>
    <row r="219" ht="15.75" customHeight="1">
      <c r="A219" s="104"/>
    </row>
    <row r="220" ht="15.75" customHeight="1">
      <c r="A220" s="104"/>
    </row>
    <row r="221" ht="15.75" customHeight="1">
      <c r="A221" s="104"/>
    </row>
    <row r="222" ht="15.75" customHeight="1">
      <c r="A222" s="104"/>
    </row>
    <row r="223" ht="15.75" customHeight="1">
      <c r="A223" s="104"/>
    </row>
    <row r="224" ht="15.75" customHeight="1">
      <c r="A224" s="104"/>
    </row>
    <row r="225" ht="15.75" customHeight="1">
      <c r="A225" s="104"/>
    </row>
    <row r="226" ht="15.75" customHeight="1">
      <c r="A226" s="104"/>
    </row>
    <row r="227" ht="15.75" customHeight="1">
      <c r="A227" s="104"/>
    </row>
    <row r="228" ht="15.75" customHeight="1">
      <c r="A228" s="104"/>
    </row>
    <row r="229" ht="15.75" customHeight="1">
      <c r="A229" s="104"/>
    </row>
    <row r="230" ht="15.75" customHeight="1">
      <c r="A230" s="104"/>
    </row>
    <row r="231" ht="15.75" customHeight="1">
      <c r="A231" s="104"/>
    </row>
    <row r="232" ht="15.75" customHeight="1">
      <c r="A232" s="104"/>
    </row>
    <row r="233" ht="15.75" customHeight="1">
      <c r="A233" s="104"/>
    </row>
    <row r="234" ht="15.75" customHeight="1">
      <c r="A234" s="104"/>
    </row>
    <row r="235" ht="15.75" customHeight="1">
      <c r="A235" s="104"/>
    </row>
    <row r="236" ht="15.75" customHeight="1">
      <c r="A236" s="104"/>
    </row>
    <row r="237" ht="15.75" customHeight="1">
      <c r="A237" s="104"/>
    </row>
    <row r="238" ht="15.75" customHeight="1">
      <c r="A238" s="104"/>
    </row>
    <row r="239" ht="15.75" customHeight="1">
      <c r="A239" s="104"/>
    </row>
    <row r="240" ht="15.75" customHeight="1">
      <c r="A240" s="104"/>
    </row>
    <row r="241" ht="15.75" customHeight="1">
      <c r="A241" s="104"/>
    </row>
    <row r="242" ht="15.75" customHeight="1">
      <c r="A242" s="104"/>
    </row>
    <row r="243" ht="15.75" customHeight="1">
      <c r="A243" s="104"/>
    </row>
    <row r="244" ht="15.75" customHeight="1">
      <c r="A244" s="104"/>
    </row>
    <row r="245" ht="15.75" customHeight="1">
      <c r="A245" s="104"/>
    </row>
    <row r="246" ht="15.75" customHeight="1">
      <c r="A246" s="104"/>
    </row>
    <row r="247" ht="15.75" customHeight="1">
      <c r="A247" s="104"/>
    </row>
    <row r="248" ht="15.75" customHeight="1">
      <c r="A248" s="104"/>
    </row>
    <row r="249" ht="15.75" customHeight="1">
      <c r="A249" s="104"/>
    </row>
    <row r="250" ht="15.75" customHeight="1">
      <c r="A250" s="104"/>
    </row>
    <row r="251" ht="15.75" customHeight="1">
      <c r="A251" s="104"/>
    </row>
    <row r="252" ht="15.75" customHeight="1">
      <c r="A252" s="104"/>
    </row>
    <row r="253" ht="15.75" customHeight="1">
      <c r="A253" s="104"/>
    </row>
    <row r="254" ht="15.75" customHeight="1">
      <c r="A254" s="104"/>
    </row>
    <row r="255" ht="15.75" customHeight="1">
      <c r="A255" s="104"/>
    </row>
    <row r="256" ht="15.75" customHeight="1">
      <c r="A256" s="104"/>
    </row>
    <row r="257" ht="15.75" customHeight="1">
      <c r="A257" s="104"/>
    </row>
    <row r="258" ht="15.75" customHeight="1">
      <c r="A258" s="104"/>
    </row>
    <row r="259" ht="15.75" customHeight="1">
      <c r="A259" s="104"/>
    </row>
    <row r="260" ht="15.75" customHeight="1">
      <c r="A260" s="104"/>
    </row>
    <row r="261" ht="15.75" customHeight="1">
      <c r="A261" s="104"/>
    </row>
    <row r="262" ht="15.75" customHeight="1">
      <c r="A262" s="104"/>
    </row>
    <row r="263" ht="15.75" customHeight="1">
      <c r="A263" s="104"/>
    </row>
    <row r="264" ht="15.75" customHeight="1">
      <c r="A264" s="104"/>
    </row>
    <row r="265" ht="15.75" customHeight="1">
      <c r="A265" s="104"/>
    </row>
    <row r="266" ht="15.75" customHeight="1">
      <c r="A266" s="104"/>
    </row>
    <row r="267" ht="15.75" customHeight="1">
      <c r="A267" s="104"/>
    </row>
    <row r="268" ht="15.75" customHeight="1">
      <c r="A268" s="104"/>
    </row>
    <row r="269" ht="15.75" customHeight="1">
      <c r="A269" s="104"/>
    </row>
    <row r="270" ht="15.75" customHeight="1">
      <c r="A270" s="104"/>
    </row>
    <row r="271" ht="15.75" customHeight="1">
      <c r="A271" s="104"/>
    </row>
    <row r="272" ht="15.75" customHeight="1">
      <c r="A272" s="104"/>
    </row>
    <row r="273" ht="15.75" customHeight="1">
      <c r="A273" s="104"/>
    </row>
    <row r="274" ht="15.75" customHeight="1">
      <c r="A274" s="104"/>
    </row>
    <row r="275" ht="15.75" customHeight="1">
      <c r="A275" s="104"/>
    </row>
    <row r="276" ht="15.75" customHeight="1">
      <c r="A276" s="104"/>
    </row>
    <row r="277" ht="15.75" customHeight="1">
      <c r="A277" s="104"/>
    </row>
    <row r="278" ht="15.75" customHeight="1">
      <c r="A278" s="104"/>
    </row>
    <row r="279" ht="15.75" customHeight="1">
      <c r="A279" s="104"/>
    </row>
    <row r="280" ht="15.75" customHeight="1">
      <c r="A280" s="104"/>
    </row>
    <row r="281" ht="15.75" customHeight="1">
      <c r="A281" s="104"/>
    </row>
    <row r="282" ht="15.75" customHeight="1">
      <c r="A282" s="104"/>
    </row>
    <row r="283" ht="15.75" customHeight="1">
      <c r="A283" s="104"/>
    </row>
    <row r="284" ht="15.75" customHeight="1">
      <c r="A284" s="104"/>
    </row>
    <row r="285" ht="15.75" customHeight="1">
      <c r="A285" s="104"/>
    </row>
    <row r="286" ht="15.75" customHeight="1">
      <c r="A286" s="104"/>
    </row>
    <row r="287" ht="15.75" customHeight="1">
      <c r="A287" s="104"/>
    </row>
    <row r="288" ht="15.75" customHeight="1">
      <c r="A288" s="104"/>
    </row>
    <row r="289" ht="15.75" customHeight="1">
      <c r="A289" s="104"/>
    </row>
    <row r="290" ht="15.75" customHeight="1">
      <c r="A290" s="104"/>
    </row>
    <row r="291" ht="15.75" customHeight="1">
      <c r="A291" s="104"/>
    </row>
    <row r="292" ht="15.75" customHeight="1">
      <c r="A292" s="104"/>
    </row>
    <row r="293" ht="15.75" customHeight="1">
      <c r="A293" s="104"/>
    </row>
    <row r="294" ht="15.75" customHeight="1">
      <c r="A294" s="104"/>
    </row>
    <row r="295" ht="15.75" customHeight="1">
      <c r="A295" s="104"/>
    </row>
    <row r="296" ht="15.75" customHeight="1">
      <c r="A296" s="104"/>
    </row>
    <row r="297" ht="15.75" customHeight="1">
      <c r="A297" s="104"/>
    </row>
    <row r="298" ht="15.75" customHeight="1">
      <c r="A298" s="104"/>
    </row>
    <row r="299" ht="15.75" customHeight="1">
      <c r="A299" s="104"/>
    </row>
    <row r="300" ht="15.75" customHeight="1">
      <c r="A300" s="104"/>
    </row>
    <row r="301" ht="15.75" customHeight="1">
      <c r="A301" s="104"/>
    </row>
    <row r="302" ht="15.75" customHeight="1">
      <c r="A302" s="104"/>
    </row>
    <row r="303" ht="15.75" customHeight="1">
      <c r="A303" s="104"/>
    </row>
    <row r="304" ht="15.75" customHeight="1">
      <c r="A304" s="104"/>
    </row>
    <row r="305" ht="15.75" customHeight="1">
      <c r="A305" s="104"/>
    </row>
    <row r="306" ht="15.75" customHeight="1">
      <c r="A306" s="104"/>
    </row>
    <row r="307" ht="15.75" customHeight="1">
      <c r="A307" s="104"/>
    </row>
    <row r="308" ht="15.75" customHeight="1">
      <c r="A308" s="104"/>
    </row>
    <row r="309" ht="15.75" customHeight="1">
      <c r="A309" s="104"/>
    </row>
    <row r="310" ht="15.75" customHeight="1">
      <c r="A310" s="104"/>
    </row>
    <row r="311" ht="15.75" customHeight="1">
      <c r="A311" s="104"/>
    </row>
    <row r="312" ht="15.75" customHeight="1">
      <c r="A312" s="104"/>
    </row>
    <row r="313" ht="15.75" customHeight="1">
      <c r="A313" s="104"/>
    </row>
    <row r="314" ht="15.75" customHeight="1">
      <c r="A314" s="104"/>
    </row>
    <row r="315" ht="15.75" customHeight="1">
      <c r="A315" s="104"/>
    </row>
    <row r="316" ht="15.75" customHeight="1">
      <c r="A316" s="104"/>
    </row>
    <row r="317" ht="15.75" customHeight="1">
      <c r="A317" s="104"/>
    </row>
    <row r="318" ht="15.75" customHeight="1">
      <c r="A318" s="104"/>
    </row>
    <row r="319" ht="15.75" customHeight="1">
      <c r="A319" s="104"/>
    </row>
    <row r="320" ht="15.75" customHeight="1">
      <c r="A320" s="104"/>
    </row>
    <row r="321" ht="15.75" customHeight="1">
      <c r="A321" s="104"/>
    </row>
    <row r="322" ht="15.75" customHeight="1">
      <c r="A322" s="104"/>
    </row>
    <row r="323" ht="15.75" customHeight="1">
      <c r="A323" s="104"/>
    </row>
    <row r="324" ht="15.75" customHeight="1">
      <c r="A324" s="104"/>
    </row>
    <row r="325" ht="15.75" customHeight="1">
      <c r="A325" s="104"/>
    </row>
    <row r="326" ht="15.75" customHeight="1">
      <c r="A326" s="104"/>
    </row>
    <row r="327" ht="15.75" customHeight="1">
      <c r="A327" s="104"/>
    </row>
    <row r="328" ht="15.75" customHeight="1">
      <c r="A328" s="104"/>
    </row>
    <row r="329" ht="15.75" customHeight="1">
      <c r="A329" s="104"/>
    </row>
    <row r="330" ht="15.75" customHeight="1">
      <c r="A330" s="104"/>
    </row>
    <row r="331" ht="15.75" customHeight="1">
      <c r="A331" s="104"/>
    </row>
    <row r="332" ht="15.75" customHeight="1">
      <c r="A332" s="104"/>
    </row>
    <row r="333" ht="15.75" customHeight="1">
      <c r="A333" s="104"/>
    </row>
    <row r="334" ht="15.75" customHeight="1">
      <c r="A334" s="104"/>
    </row>
    <row r="335" ht="15.75" customHeight="1">
      <c r="A335" s="104"/>
    </row>
    <row r="336" ht="15.75" customHeight="1">
      <c r="A336" s="104"/>
    </row>
    <row r="337" ht="15.75" customHeight="1">
      <c r="A337" s="104"/>
    </row>
    <row r="338" ht="15.75" customHeight="1">
      <c r="A338" s="104"/>
    </row>
    <row r="339" ht="15.75" customHeight="1">
      <c r="A339" s="104"/>
    </row>
    <row r="340" ht="15.75" customHeight="1">
      <c r="A340" s="104"/>
    </row>
    <row r="341" ht="15.75" customHeight="1">
      <c r="A341" s="104"/>
    </row>
    <row r="342" ht="15.75" customHeight="1">
      <c r="A342" s="104"/>
    </row>
    <row r="343" ht="15.75" customHeight="1">
      <c r="A343" s="104"/>
    </row>
    <row r="344" ht="15.75" customHeight="1">
      <c r="A344" s="104"/>
    </row>
    <row r="345" ht="15.75" customHeight="1">
      <c r="A345" s="104"/>
    </row>
    <row r="346" ht="15.75" customHeight="1">
      <c r="A346" s="104"/>
    </row>
    <row r="347" ht="15.75" customHeight="1">
      <c r="A347" s="104"/>
    </row>
    <row r="348" ht="15.75" customHeight="1">
      <c r="A348" s="104"/>
    </row>
    <row r="349" ht="15.75" customHeight="1">
      <c r="A349" s="104"/>
    </row>
    <row r="350" ht="15.75" customHeight="1">
      <c r="A350" s="104"/>
    </row>
    <row r="351" ht="15.75" customHeight="1">
      <c r="A351" s="104"/>
    </row>
    <row r="352" ht="15.75" customHeight="1">
      <c r="A352" s="104"/>
    </row>
    <row r="353" ht="15.75" customHeight="1">
      <c r="A353" s="104"/>
    </row>
    <row r="354" ht="15.75" customHeight="1">
      <c r="A354" s="104"/>
    </row>
    <row r="355" ht="15.75" customHeight="1">
      <c r="A355" s="104"/>
    </row>
    <row r="356" ht="15.75" customHeight="1">
      <c r="A356" s="104"/>
    </row>
    <row r="357" ht="15.75" customHeight="1">
      <c r="A357" s="104"/>
    </row>
    <row r="358" ht="15.75" customHeight="1">
      <c r="A358" s="104"/>
    </row>
    <row r="359" ht="15.75" customHeight="1">
      <c r="A359" s="104"/>
    </row>
    <row r="360" ht="15.75" customHeight="1">
      <c r="A360" s="104"/>
    </row>
    <row r="361" ht="15.75" customHeight="1">
      <c r="A361" s="104"/>
    </row>
    <row r="362" ht="15.75" customHeight="1">
      <c r="A362" s="104"/>
    </row>
    <row r="363" ht="15.75" customHeight="1">
      <c r="A363" s="104"/>
    </row>
    <row r="364" ht="15.75" customHeight="1">
      <c r="A364" s="104"/>
    </row>
    <row r="365" ht="15.75" customHeight="1">
      <c r="A365" s="104"/>
    </row>
    <row r="366" ht="15.75" customHeight="1">
      <c r="A366" s="104"/>
    </row>
    <row r="367" ht="15.75" customHeight="1">
      <c r="A367" s="104"/>
    </row>
    <row r="368" ht="15.75" customHeight="1">
      <c r="A368" s="104"/>
    </row>
    <row r="369" ht="15.75" customHeight="1">
      <c r="A369" s="104"/>
    </row>
    <row r="370" ht="15.75" customHeight="1">
      <c r="A370" s="104"/>
    </row>
    <row r="371" ht="15.75" customHeight="1">
      <c r="A371" s="104"/>
    </row>
    <row r="372" ht="15.75" customHeight="1">
      <c r="A372" s="104"/>
    </row>
    <row r="373" ht="15.75" customHeight="1">
      <c r="A373" s="104"/>
    </row>
    <row r="374" ht="15.75" customHeight="1">
      <c r="A374" s="104"/>
    </row>
    <row r="375" ht="15.75" customHeight="1">
      <c r="A375" s="104"/>
    </row>
    <row r="376" ht="15.75" customHeight="1">
      <c r="A376" s="104"/>
    </row>
    <row r="377" ht="15.75" customHeight="1">
      <c r="A377" s="104"/>
    </row>
    <row r="378" ht="15.75" customHeight="1">
      <c r="A378" s="104"/>
    </row>
    <row r="379" ht="15.75" customHeight="1">
      <c r="A379" s="104"/>
    </row>
    <row r="380" ht="15.75" customHeight="1">
      <c r="A380" s="104"/>
    </row>
    <row r="381" ht="15.75" customHeight="1">
      <c r="A381" s="104"/>
    </row>
    <row r="382" ht="15.75" customHeight="1">
      <c r="A382" s="104"/>
    </row>
    <row r="383" ht="15.75" customHeight="1">
      <c r="A383" s="104"/>
    </row>
    <row r="384" ht="15.75" customHeight="1">
      <c r="A384" s="104"/>
    </row>
    <row r="385" ht="15.75" customHeight="1">
      <c r="A385" s="104"/>
    </row>
    <row r="386" ht="15.75" customHeight="1">
      <c r="A386" s="104"/>
    </row>
    <row r="387" ht="15.75" customHeight="1">
      <c r="A387" s="104"/>
    </row>
    <row r="388" ht="15.75" customHeight="1">
      <c r="A388" s="104"/>
    </row>
    <row r="389" ht="15.75" customHeight="1">
      <c r="A389" s="104"/>
    </row>
    <row r="390" ht="15.75" customHeight="1">
      <c r="A390" s="104"/>
    </row>
    <row r="391" ht="15.75" customHeight="1">
      <c r="A391" s="104"/>
    </row>
    <row r="392" ht="15.75" customHeight="1">
      <c r="A392" s="104"/>
    </row>
    <row r="393" ht="15.75" customHeight="1">
      <c r="A393" s="104"/>
    </row>
    <row r="394" ht="15.75" customHeight="1">
      <c r="A394" s="104"/>
    </row>
    <row r="395" ht="15.75" customHeight="1">
      <c r="A395" s="104"/>
    </row>
    <row r="396" ht="15.75" customHeight="1">
      <c r="A396" s="104"/>
    </row>
    <row r="397" ht="15.75" customHeight="1">
      <c r="A397" s="104"/>
    </row>
    <row r="398" ht="15.75" customHeight="1">
      <c r="A398" s="104"/>
    </row>
    <row r="399" ht="15.75" customHeight="1">
      <c r="A399" s="104"/>
    </row>
    <row r="400" ht="15.75" customHeight="1">
      <c r="A400" s="104"/>
    </row>
    <row r="401" ht="15.75" customHeight="1">
      <c r="A401" s="104"/>
    </row>
    <row r="402" ht="15.75" customHeight="1">
      <c r="A402" s="104"/>
    </row>
    <row r="403" ht="15.75" customHeight="1">
      <c r="A403" s="104"/>
    </row>
    <row r="404" ht="15.75" customHeight="1">
      <c r="A404" s="104"/>
    </row>
    <row r="405" ht="15.75" customHeight="1">
      <c r="A405" s="104"/>
    </row>
    <row r="406" ht="15.75" customHeight="1">
      <c r="A406" s="104"/>
    </row>
    <row r="407" ht="15.75" customHeight="1">
      <c r="A407" s="104"/>
    </row>
    <row r="408" ht="15.75" customHeight="1">
      <c r="A408" s="104"/>
    </row>
    <row r="409" ht="15.75" customHeight="1">
      <c r="A409" s="104"/>
    </row>
    <row r="410" ht="15.75" customHeight="1">
      <c r="A410" s="104"/>
    </row>
    <row r="411" ht="15.75" customHeight="1">
      <c r="A411" s="104"/>
    </row>
    <row r="412" ht="15.75" customHeight="1">
      <c r="A412" s="104"/>
    </row>
    <row r="413" ht="15.75" customHeight="1">
      <c r="A413" s="104"/>
    </row>
    <row r="414" ht="15.75" customHeight="1">
      <c r="A414" s="104"/>
    </row>
    <row r="415" ht="15.75" customHeight="1">
      <c r="A415" s="104"/>
    </row>
    <row r="416" ht="15.75" customHeight="1">
      <c r="A416" s="104"/>
    </row>
    <row r="417" ht="15.75" customHeight="1">
      <c r="A417" s="104"/>
    </row>
    <row r="418" ht="15.75" customHeight="1">
      <c r="A418" s="104"/>
    </row>
    <row r="419" ht="15.75" customHeight="1">
      <c r="A419" s="104"/>
    </row>
    <row r="420" ht="15.75" customHeight="1">
      <c r="A420" s="104"/>
    </row>
    <row r="421" ht="15.75" customHeight="1">
      <c r="A421" s="104"/>
    </row>
    <row r="422" ht="15.75" customHeight="1">
      <c r="A422" s="104"/>
    </row>
    <row r="423" ht="15.75" customHeight="1">
      <c r="A423" s="104"/>
    </row>
    <row r="424" ht="15.75" customHeight="1">
      <c r="A424" s="104"/>
    </row>
    <row r="425" ht="15.75" customHeight="1">
      <c r="A425" s="104"/>
    </row>
    <row r="426" ht="15.75" customHeight="1">
      <c r="A426" s="104"/>
    </row>
    <row r="427" ht="15.75" customHeight="1">
      <c r="A427" s="104"/>
    </row>
    <row r="428" ht="15.75" customHeight="1">
      <c r="A428" s="104"/>
    </row>
    <row r="429" ht="15.75" customHeight="1">
      <c r="A429" s="104"/>
    </row>
    <row r="430" ht="15.75" customHeight="1">
      <c r="A430" s="104"/>
    </row>
    <row r="431" ht="15.75" customHeight="1">
      <c r="A431" s="104"/>
    </row>
    <row r="432" ht="15.75" customHeight="1">
      <c r="A432" s="104"/>
    </row>
    <row r="433" ht="15.75" customHeight="1">
      <c r="A433" s="104"/>
    </row>
    <row r="434" ht="15.75" customHeight="1">
      <c r="A434" s="104"/>
    </row>
    <row r="435" ht="15.75" customHeight="1">
      <c r="A435" s="104"/>
    </row>
    <row r="436" ht="15.75" customHeight="1">
      <c r="A436" s="104"/>
    </row>
    <row r="437" ht="15.75" customHeight="1">
      <c r="A437" s="104"/>
    </row>
    <row r="438" ht="15.75" customHeight="1">
      <c r="A438" s="104"/>
    </row>
    <row r="439" ht="15.75" customHeight="1">
      <c r="A439" s="104"/>
    </row>
    <row r="440" ht="15.75" customHeight="1">
      <c r="A440" s="104"/>
    </row>
    <row r="441" ht="15.75" customHeight="1">
      <c r="A441" s="104"/>
    </row>
    <row r="442" ht="15.75" customHeight="1">
      <c r="A442" s="104"/>
    </row>
    <row r="443" ht="15.75" customHeight="1">
      <c r="A443" s="104"/>
    </row>
    <row r="444" ht="15.75" customHeight="1">
      <c r="A444" s="104"/>
    </row>
    <row r="445" ht="15.75" customHeight="1">
      <c r="A445" s="104"/>
    </row>
    <row r="446" ht="15.75" customHeight="1">
      <c r="A446" s="104"/>
    </row>
    <row r="447" ht="15.75" customHeight="1">
      <c r="A447" s="104"/>
    </row>
    <row r="448" ht="15.75" customHeight="1">
      <c r="A448" s="104"/>
    </row>
    <row r="449" ht="15.75" customHeight="1">
      <c r="A449" s="104"/>
    </row>
    <row r="450" ht="15.75" customHeight="1">
      <c r="A450" s="104"/>
    </row>
    <row r="451" ht="15.75" customHeight="1">
      <c r="A451" s="104"/>
    </row>
    <row r="452" ht="15.75" customHeight="1">
      <c r="A452" s="104"/>
    </row>
    <row r="453" ht="15.75" customHeight="1">
      <c r="A453" s="104"/>
    </row>
    <row r="454" ht="15.75" customHeight="1">
      <c r="A454" s="104"/>
    </row>
    <row r="455" ht="15.75" customHeight="1">
      <c r="A455" s="104"/>
    </row>
    <row r="456" ht="15.75" customHeight="1">
      <c r="A456" s="104"/>
    </row>
    <row r="457" ht="15.75" customHeight="1">
      <c r="A457" s="104"/>
    </row>
    <row r="458" ht="15.75" customHeight="1">
      <c r="A458" s="104"/>
    </row>
    <row r="459" ht="15.75" customHeight="1">
      <c r="A459" s="104"/>
    </row>
    <row r="460" ht="15.75" customHeight="1">
      <c r="A460" s="104"/>
    </row>
    <row r="461" ht="15.75" customHeight="1">
      <c r="A461" s="104"/>
    </row>
    <row r="462" ht="15.75" customHeight="1">
      <c r="A462" s="104"/>
    </row>
    <row r="463" ht="15.75" customHeight="1">
      <c r="A463" s="104"/>
    </row>
    <row r="464" ht="15.75" customHeight="1">
      <c r="A464" s="104"/>
    </row>
    <row r="465" ht="15.75" customHeight="1">
      <c r="A465" s="104"/>
    </row>
    <row r="466" ht="15.75" customHeight="1">
      <c r="A466" s="104"/>
    </row>
    <row r="467" ht="15.75" customHeight="1">
      <c r="A467" s="104"/>
    </row>
    <row r="468" ht="15.75" customHeight="1">
      <c r="A468" s="104"/>
    </row>
    <row r="469" ht="15.75" customHeight="1">
      <c r="A469" s="104"/>
    </row>
    <row r="470" ht="15.75" customHeight="1">
      <c r="A470" s="104"/>
    </row>
    <row r="471" ht="15.75" customHeight="1">
      <c r="A471" s="104"/>
    </row>
    <row r="472" ht="15.75" customHeight="1">
      <c r="A472" s="104"/>
    </row>
    <row r="473" ht="15.75" customHeight="1">
      <c r="A473" s="104"/>
    </row>
    <row r="474" ht="15.75" customHeight="1">
      <c r="A474" s="104"/>
    </row>
    <row r="475" ht="15.75" customHeight="1">
      <c r="A475" s="104"/>
    </row>
    <row r="476" ht="15.75" customHeight="1">
      <c r="A476" s="104"/>
    </row>
    <row r="477" ht="15.75" customHeight="1">
      <c r="A477" s="104"/>
    </row>
    <row r="478" ht="15.75" customHeight="1">
      <c r="A478" s="104"/>
    </row>
    <row r="479" ht="15.75" customHeight="1">
      <c r="A479" s="104"/>
    </row>
    <row r="480" ht="15.75" customHeight="1">
      <c r="A480" s="104"/>
    </row>
    <row r="481" ht="15.75" customHeight="1">
      <c r="A481" s="104"/>
    </row>
    <row r="482" ht="15.75" customHeight="1">
      <c r="A482" s="104"/>
    </row>
    <row r="483" ht="15.75" customHeight="1">
      <c r="A483" s="104"/>
    </row>
    <row r="484" ht="15.75" customHeight="1">
      <c r="A484" s="104"/>
    </row>
    <row r="485" ht="15.75" customHeight="1">
      <c r="A485" s="104"/>
    </row>
    <row r="486" ht="15.75" customHeight="1">
      <c r="A486" s="104"/>
    </row>
    <row r="487" ht="15.75" customHeight="1">
      <c r="A487" s="104"/>
    </row>
    <row r="488" ht="15.75" customHeight="1">
      <c r="A488" s="104"/>
    </row>
    <row r="489" ht="15.75" customHeight="1">
      <c r="A489" s="104"/>
    </row>
    <row r="490" ht="15.75" customHeight="1">
      <c r="A490" s="104"/>
    </row>
    <row r="491" ht="15.75" customHeight="1">
      <c r="A491" s="104"/>
    </row>
    <row r="492" ht="15.75" customHeight="1">
      <c r="A492" s="104"/>
    </row>
    <row r="493" ht="15.75" customHeight="1">
      <c r="A493" s="104"/>
    </row>
    <row r="494" ht="15.75" customHeight="1">
      <c r="A494" s="104"/>
    </row>
    <row r="495" ht="15.75" customHeight="1">
      <c r="A495" s="104"/>
    </row>
    <row r="496" ht="15.75" customHeight="1">
      <c r="A496" s="104"/>
    </row>
    <row r="497" ht="15.75" customHeight="1">
      <c r="A497" s="104"/>
    </row>
    <row r="498" ht="15.75" customHeight="1">
      <c r="A498" s="104"/>
    </row>
    <row r="499" ht="15.75" customHeight="1">
      <c r="A499" s="104"/>
    </row>
    <row r="500" ht="15.75" customHeight="1">
      <c r="A500" s="104"/>
    </row>
    <row r="501" ht="15.75" customHeight="1">
      <c r="A501" s="104"/>
    </row>
    <row r="502" ht="15.75" customHeight="1">
      <c r="A502" s="104"/>
    </row>
    <row r="503" ht="15.75" customHeight="1">
      <c r="A503" s="104"/>
    </row>
    <row r="504" ht="15.75" customHeight="1">
      <c r="A504" s="104"/>
    </row>
    <row r="505" ht="15.75" customHeight="1">
      <c r="A505" s="104"/>
    </row>
    <row r="506" ht="15.75" customHeight="1">
      <c r="A506" s="104"/>
    </row>
    <row r="507" ht="15.75" customHeight="1">
      <c r="A507" s="104"/>
    </row>
    <row r="508" ht="15.75" customHeight="1">
      <c r="A508" s="104"/>
    </row>
    <row r="509" ht="15.75" customHeight="1">
      <c r="A509" s="104"/>
    </row>
    <row r="510" ht="15.75" customHeight="1">
      <c r="A510" s="104"/>
    </row>
    <row r="511" ht="15.75" customHeight="1">
      <c r="A511" s="104"/>
    </row>
    <row r="512" ht="15.75" customHeight="1">
      <c r="A512" s="104"/>
    </row>
    <row r="513" ht="15.75" customHeight="1">
      <c r="A513" s="104"/>
    </row>
    <row r="514" ht="15.75" customHeight="1">
      <c r="A514" s="104"/>
    </row>
    <row r="515" ht="15.75" customHeight="1">
      <c r="A515" s="104"/>
    </row>
    <row r="516" ht="15.75" customHeight="1">
      <c r="A516" s="104"/>
    </row>
    <row r="517" ht="15.75" customHeight="1">
      <c r="A517" s="104"/>
    </row>
    <row r="518" ht="15.75" customHeight="1">
      <c r="A518" s="104"/>
    </row>
    <row r="519" ht="15.75" customHeight="1">
      <c r="A519" s="104"/>
    </row>
    <row r="520" ht="15.75" customHeight="1">
      <c r="A520" s="104"/>
    </row>
    <row r="521" ht="15.75" customHeight="1">
      <c r="A521" s="104"/>
    </row>
    <row r="522" ht="15.75" customHeight="1">
      <c r="A522" s="104"/>
    </row>
    <row r="523" ht="15.75" customHeight="1">
      <c r="A523" s="104"/>
    </row>
    <row r="524" ht="15.75" customHeight="1">
      <c r="A524" s="104"/>
    </row>
    <row r="525" ht="15.75" customHeight="1">
      <c r="A525" s="104"/>
    </row>
    <row r="526" ht="15.75" customHeight="1">
      <c r="A526" s="104"/>
    </row>
    <row r="527" ht="15.75" customHeight="1">
      <c r="A527" s="104"/>
    </row>
    <row r="528" ht="15.75" customHeight="1">
      <c r="A528" s="104"/>
    </row>
    <row r="529" ht="15.75" customHeight="1">
      <c r="A529" s="104"/>
    </row>
    <row r="530" ht="15.75" customHeight="1">
      <c r="A530" s="104"/>
    </row>
    <row r="531" ht="15.75" customHeight="1">
      <c r="A531" s="104"/>
    </row>
    <row r="532" ht="15.75" customHeight="1">
      <c r="A532" s="104"/>
    </row>
    <row r="533" ht="15.75" customHeight="1">
      <c r="A533" s="104"/>
    </row>
    <row r="534" ht="15.75" customHeight="1">
      <c r="A534" s="104"/>
    </row>
    <row r="535" ht="15.75" customHeight="1">
      <c r="A535" s="104"/>
    </row>
    <row r="536" ht="15.75" customHeight="1">
      <c r="A536" s="104"/>
    </row>
    <row r="537" ht="15.75" customHeight="1">
      <c r="A537" s="104"/>
    </row>
    <row r="538" ht="15.75" customHeight="1">
      <c r="A538" s="104"/>
    </row>
    <row r="539" ht="15.75" customHeight="1">
      <c r="A539" s="104"/>
    </row>
    <row r="540" ht="15.75" customHeight="1">
      <c r="A540" s="104"/>
    </row>
    <row r="541" ht="15.75" customHeight="1">
      <c r="A541" s="104"/>
    </row>
    <row r="542" ht="15.75" customHeight="1">
      <c r="A542" s="104"/>
    </row>
    <row r="543" ht="15.75" customHeight="1">
      <c r="A543" s="104"/>
    </row>
    <row r="544" ht="15.75" customHeight="1">
      <c r="A544" s="104"/>
    </row>
    <row r="545" ht="15.75" customHeight="1">
      <c r="A545" s="104"/>
    </row>
    <row r="546" ht="15.75" customHeight="1">
      <c r="A546" s="104"/>
    </row>
    <row r="547" ht="15.75" customHeight="1">
      <c r="A547" s="104"/>
    </row>
    <row r="548" ht="15.75" customHeight="1">
      <c r="A548" s="104"/>
    </row>
    <row r="549" ht="15.75" customHeight="1">
      <c r="A549" s="104"/>
    </row>
    <row r="550" ht="15.75" customHeight="1">
      <c r="A550" s="104"/>
    </row>
    <row r="551" ht="15.75" customHeight="1">
      <c r="A551" s="104"/>
    </row>
    <row r="552" ht="15.75" customHeight="1">
      <c r="A552" s="104"/>
    </row>
    <row r="553" ht="15.75" customHeight="1">
      <c r="A553" s="104"/>
    </row>
    <row r="554" ht="15.75" customHeight="1">
      <c r="A554" s="104"/>
    </row>
    <row r="555" ht="15.75" customHeight="1">
      <c r="A555" s="104"/>
    </row>
    <row r="556" ht="15.75" customHeight="1">
      <c r="A556" s="104"/>
    </row>
    <row r="557" ht="15.75" customHeight="1">
      <c r="A557" s="104"/>
    </row>
    <row r="558" ht="15.75" customHeight="1">
      <c r="A558" s="104"/>
    </row>
    <row r="559" ht="15.75" customHeight="1">
      <c r="A559" s="104"/>
    </row>
    <row r="560" ht="15.75" customHeight="1">
      <c r="A560" s="104"/>
    </row>
    <row r="561" ht="15.75" customHeight="1">
      <c r="A561" s="104"/>
    </row>
    <row r="562" ht="15.75" customHeight="1">
      <c r="A562" s="104"/>
    </row>
    <row r="563" ht="15.75" customHeight="1">
      <c r="A563" s="104"/>
    </row>
    <row r="564" ht="15.75" customHeight="1">
      <c r="A564" s="104"/>
    </row>
    <row r="565" ht="15.75" customHeight="1">
      <c r="A565" s="104"/>
    </row>
    <row r="566" ht="15.75" customHeight="1">
      <c r="A566" s="104"/>
    </row>
    <row r="567" ht="15.75" customHeight="1">
      <c r="A567" s="104"/>
    </row>
    <row r="568" ht="15.75" customHeight="1">
      <c r="A568" s="104"/>
    </row>
    <row r="569" ht="15.75" customHeight="1">
      <c r="A569" s="104"/>
    </row>
    <row r="570" ht="15.75" customHeight="1">
      <c r="A570" s="104"/>
    </row>
    <row r="571" ht="15.75" customHeight="1">
      <c r="A571" s="104"/>
    </row>
    <row r="572" ht="15.75" customHeight="1">
      <c r="A572" s="104"/>
    </row>
    <row r="573" ht="15.75" customHeight="1">
      <c r="A573" s="104"/>
    </row>
    <row r="574" ht="15.75" customHeight="1">
      <c r="A574" s="104"/>
    </row>
    <row r="575" ht="15.75" customHeight="1">
      <c r="A575" s="104"/>
    </row>
    <row r="576" ht="15.75" customHeight="1">
      <c r="A576" s="104"/>
    </row>
    <row r="577" ht="15.75" customHeight="1">
      <c r="A577" s="104"/>
    </row>
    <row r="578" ht="15.75" customHeight="1">
      <c r="A578" s="104"/>
    </row>
    <row r="579" ht="15.75" customHeight="1">
      <c r="A579" s="104"/>
    </row>
    <row r="580" ht="15.75" customHeight="1">
      <c r="A580" s="104"/>
    </row>
    <row r="581" ht="15.75" customHeight="1">
      <c r="A581" s="104"/>
    </row>
    <row r="582" ht="15.75" customHeight="1">
      <c r="A582" s="104"/>
    </row>
    <row r="583" ht="15.75" customHeight="1">
      <c r="A583" s="104"/>
    </row>
    <row r="584" ht="15.75" customHeight="1">
      <c r="A584" s="104"/>
    </row>
    <row r="585" ht="15.75" customHeight="1">
      <c r="A585" s="104"/>
    </row>
    <row r="586" ht="15.75" customHeight="1">
      <c r="A586" s="104"/>
    </row>
    <row r="587" ht="15.75" customHeight="1">
      <c r="A587" s="104"/>
    </row>
    <row r="588" ht="15.75" customHeight="1">
      <c r="A588" s="104"/>
    </row>
    <row r="589" ht="15.75" customHeight="1">
      <c r="A589" s="104"/>
    </row>
    <row r="590" ht="15.75" customHeight="1">
      <c r="A590" s="104"/>
    </row>
    <row r="591" ht="15.75" customHeight="1">
      <c r="A591" s="104"/>
    </row>
    <row r="592" ht="15.75" customHeight="1">
      <c r="A592" s="104"/>
    </row>
    <row r="593" ht="15.75" customHeight="1">
      <c r="A593" s="104"/>
    </row>
    <row r="594" ht="15.75" customHeight="1">
      <c r="A594" s="104"/>
    </row>
    <row r="595" ht="15.75" customHeight="1">
      <c r="A595" s="104"/>
    </row>
    <row r="596" ht="15.75" customHeight="1">
      <c r="A596" s="104"/>
    </row>
    <row r="597" ht="15.75" customHeight="1">
      <c r="A597" s="104"/>
    </row>
    <row r="598" ht="15.75" customHeight="1">
      <c r="A598" s="104"/>
    </row>
    <row r="599" ht="15.75" customHeight="1">
      <c r="A599" s="104"/>
    </row>
    <row r="600" ht="15.75" customHeight="1">
      <c r="A600" s="104"/>
    </row>
    <row r="601" ht="15.75" customHeight="1">
      <c r="A601" s="104"/>
    </row>
    <row r="602" ht="15.75" customHeight="1">
      <c r="A602" s="104"/>
    </row>
    <row r="603" ht="15.75" customHeight="1">
      <c r="A603" s="104"/>
    </row>
    <row r="604" ht="15.75" customHeight="1">
      <c r="A604" s="104"/>
    </row>
    <row r="605" ht="15.75" customHeight="1">
      <c r="A605" s="104"/>
    </row>
    <row r="606" ht="15.75" customHeight="1">
      <c r="A606" s="104"/>
    </row>
    <row r="607" ht="15.75" customHeight="1">
      <c r="A607" s="104"/>
    </row>
    <row r="608" ht="15.75" customHeight="1">
      <c r="A608" s="104"/>
    </row>
    <row r="609" ht="15.75" customHeight="1">
      <c r="A609" s="104"/>
    </row>
    <row r="610" ht="15.75" customHeight="1">
      <c r="A610" s="104"/>
    </row>
    <row r="611" ht="15.75" customHeight="1">
      <c r="A611" s="104"/>
    </row>
    <row r="612" ht="15.75" customHeight="1">
      <c r="A612" s="104"/>
    </row>
    <row r="613" ht="15.75" customHeight="1">
      <c r="A613" s="104"/>
    </row>
    <row r="614" ht="15.75" customHeight="1">
      <c r="A614" s="104"/>
    </row>
    <row r="615" ht="15.75" customHeight="1">
      <c r="A615" s="104"/>
    </row>
    <row r="616" ht="15.75" customHeight="1">
      <c r="A616" s="104"/>
    </row>
    <row r="617" ht="15.75" customHeight="1">
      <c r="A617" s="104"/>
    </row>
    <row r="618" ht="15.75" customHeight="1">
      <c r="A618" s="104"/>
    </row>
    <row r="619" ht="15.75" customHeight="1">
      <c r="A619" s="104"/>
    </row>
    <row r="620" ht="15.75" customHeight="1">
      <c r="A620" s="104"/>
    </row>
    <row r="621" ht="15.75" customHeight="1">
      <c r="A621" s="104"/>
    </row>
    <row r="622" ht="15.75" customHeight="1">
      <c r="A622" s="104"/>
    </row>
    <row r="623" ht="15.75" customHeight="1">
      <c r="A623" s="104"/>
    </row>
    <row r="624" ht="15.75" customHeight="1">
      <c r="A624" s="104"/>
    </row>
    <row r="625" ht="15.75" customHeight="1">
      <c r="A625" s="104"/>
    </row>
    <row r="626" ht="15.75" customHeight="1">
      <c r="A626" s="104"/>
    </row>
    <row r="627" ht="15.75" customHeight="1">
      <c r="A627" s="104"/>
    </row>
    <row r="628" ht="15.75" customHeight="1">
      <c r="A628" s="104"/>
    </row>
    <row r="629" ht="15.75" customHeight="1">
      <c r="A629" s="104"/>
    </row>
    <row r="630" ht="15.75" customHeight="1">
      <c r="A630" s="104"/>
    </row>
    <row r="631" ht="15.75" customHeight="1">
      <c r="A631" s="104"/>
    </row>
    <row r="632" ht="15.75" customHeight="1">
      <c r="A632" s="104"/>
    </row>
    <row r="633" ht="15.75" customHeight="1">
      <c r="A633" s="104"/>
    </row>
    <row r="634" ht="15.75" customHeight="1">
      <c r="A634" s="104"/>
    </row>
    <row r="635" ht="15.75" customHeight="1">
      <c r="A635" s="104"/>
    </row>
    <row r="636" ht="15.75" customHeight="1">
      <c r="A636" s="104"/>
    </row>
    <row r="637" ht="15.75" customHeight="1">
      <c r="A637" s="104"/>
    </row>
    <row r="638" ht="15.75" customHeight="1">
      <c r="A638" s="104"/>
    </row>
    <row r="639" ht="15.75" customHeight="1">
      <c r="A639" s="104"/>
    </row>
    <row r="640" ht="15.75" customHeight="1">
      <c r="A640" s="104"/>
    </row>
    <row r="641" ht="15.75" customHeight="1">
      <c r="A641" s="104"/>
    </row>
    <row r="642" ht="15.75" customHeight="1">
      <c r="A642" s="104"/>
    </row>
    <row r="643" ht="15.75" customHeight="1">
      <c r="A643" s="104"/>
    </row>
    <row r="644" ht="15.75" customHeight="1">
      <c r="A644" s="104"/>
    </row>
    <row r="645" ht="15.75" customHeight="1">
      <c r="A645" s="104"/>
    </row>
    <row r="646" ht="15.75" customHeight="1">
      <c r="A646" s="104"/>
    </row>
    <row r="647" ht="15.75" customHeight="1">
      <c r="A647" s="104"/>
    </row>
    <row r="648" ht="15.75" customHeight="1">
      <c r="A648" s="104"/>
    </row>
    <row r="649" ht="15.75" customHeight="1">
      <c r="A649" s="104"/>
    </row>
    <row r="650" ht="15.75" customHeight="1">
      <c r="A650" s="104"/>
    </row>
    <row r="651" ht="15.75" customHeight="1">
      <c r="A651" s="104"/>
    </row>
    <row r="652" ht="15.75" customHeight="1">
      <c r="A652" s="104"/>
    </row>
    <row r="653" ht="15.75" customHeight="1">
      <c r="A653" s="104"/>
    </row>
    <row r="654" ht="15.75" customHeight="1">
      <c r="A654" s="104"/>
    </row>
    <row r="655" ht="15.75" customHeight="1">
      <c r="A655" s="104"/>
    </row>
    <row r="656" ht="15.75" customHeight="1">
      <c r="A656" s="104"/>
    </row>
    <row r="657" ht="15.75" customHeight="1">
      <c r="A657" s="104"/>
    </row>
    <row r="658" ht="15.75" customHeight="1">
      <c r="A658" s="104"/>
    </row>
    <row r="659" ht="15.75" customHeight="1">
      <c r="A659" s="104"/>
    </row>
    <row r="660" ht="15.75" customHeight="1">
      <c r="A660" s="104"/>
    </row>
    <row r="661" ht="15.75" customHeight="1">
      <c r="A661" s="104"/>
    </row>
    <row r="662" ht="15.75" customHeight="1">
      <c r="A662" s="104"/>
    </row>
    <row r="663" ht="15.75" customHeight="1">
      <c r="A663" s="104"/>
    </row>
    <row r="664" ht="15.75" customHeight="1">
      <c r="A664" s="104"/>
    </row>
    <row r="665" ht="15.75" customHeight="1">
      <c r="A665" s="104"/>
    </row>
    <row r="666" ht="15.75" customHeight="1">
      <c r="A666" s="104"/>
    </row>
    <row r="667" ht="15.75" customHeight="1">
      <c r="A667" s="104"/>
    </row>
    <row r="668" ht="15.75" customHeight="1">
      <c r="A668" s="104"/>
    </row>
    <row r="669" ht="15.75" customHeight="1">
      <c r="A669" s="104"/>
    </row>
    <row r="670" ht="15.75" customHeight="1">
      <c r="A670" s="104"/>
    </row>
    <row r="671" ht="15.75" customHeight="1">
      <c r="A671" s="104"/>
    </row>
    <row r="672" ht="15.75" customHeight="1">
      <c r="A672" s="104"/>
    </row>
    <row r="673" ht="15.75" customHeight="1">
      <c r="A673" s="104"/>
    </row>
    <row r="674" ht="15.75" customHeight="1">
      <c r="A674" s="104"/>
    </row>
    <row r="675" ht="15.75" customHeight="1">
      <c r="A675" s="104"/>
    </row>
    <row r="676" ht="15.75" customHeight="1">
      <c r="A676" s="104"/>
    </row>
    <row r="677" ht="15.75" customHeight="1">
      <c r="A677" s="104"/>
    </row>
    <row r="678" ht="15.75" customHeight="1">
      <c r="A678" s="104"/>
    </row>
    <row r="679" ht="15.75" customHeight="1">
      <c r="A679" s="104"/>
    </row>
    <row r="680" ht="15.75" customHeight="1">
      <c r="A680" s="104"/>
    </row>
    <row r="681" ht="15.75" customHeight="1">
      <c r="A681" s="104"/>
    </row>
    <row r="682" ht="15.75" customHeight="1">
      <c r="A682" s="104"/>
    </row>
    <row r="683" ht="15.75" customHeight="1">
      <c r="A683" s="104"/>
    </row>
    <row r="684" ht="15.75" customHeight="1">
      <c r="A684" s="104"/>
    </row>
    <row r="685" ht="15.75" customHeight="1">
      <c r="A685" s="104"/>
    </row>
    <row r="686" ht="15.75" customHeight="1">
      <c r="A686" s="104"/>
    </row>
    <row r="687" ht="15.75" customHeight="1">
      <c r="A687" s="104"/>
    </row>
    <row r="688" ht="15.75" customHeight="1">
      <c r="A688" s="104"/>
    </row>
    <row r="689" ht="15.75" customHeight="1">
      <c r="A689" s="104"/>
    </row>
    <row r="690" ht="15.75" customHeight="1">
      <c r="A690" s="104"/>
    </row>
    <row r="691" ht="15.75" customHeight="1">
      <c r="A691" s="104"/>
    </row>
    <row r="692" ht="15.75" customHeight="1">
      <c r="A692" s="104"/>
    </row>
    <row r="693" ht="15.75" customHeight="1">
      <c r="A693" s="104"/>
    </row>
    <row r="694" ht="15.75" customHeight="1">
      <c r="A694" s="104"/>
    </row>
    <row r="695" ht="15.75" customHeight="1">
      <c r="A695" s="104"/>
    </row>
    <row r="696" ht="15.75" customHeight="1">
      <c r="A696" s="104"/>
    </row>
    <row r="697" ht="15.75" customHeight="1">
      <c r="A697" s="104"/>
    </row>
    <row r="698" ht="15.75" customHeight="1">
      <c r="A698" s="104"/>
    </row>
    <row r="699" ht="15.75" customHeight="1">
      <c r="A699" s="104"/>
    </row>
    <row r="700" ht="15.75" customHeight="1">
      <c r="A700" s="104"/>
    </row>
    <row r="701" ht="15.75" customHeight="1">
      <c r="A701" s="104"/>
    </row>
    <row r="702" ht="15.75" customHeight="1">
      <c r="A702" s="104"/>
    </row>
    <row r="703" ht="15.75" customHeight="1">
      <c r="A703" s="104"/>
    </row>
    <row r="704" ht="15.75" customHeight="1">
      <c r="A704" s="104"/>
    </row>
    <row r="705" ht="15.75" customHeight="1">
      <c r="A705" s="104"/>
    </row>
    <row r="706" ht="15.75" customHeight="1">
      <c r="A706" s="104"/>
    </row>
    <row r="707" ht="15.75" customHeight="1">
      <c r="A707" s="104"/>
    </row>
    <row r="708" ht="15.75" customHeight="1">
      <c r="A708" s="104"/>
    </row>
    <row r="709" ht="15.75" customHeight="1">
      <c r="A709" s="104"/>
    </row>
    <row r="710" ht="15.75" customHeight="1">
      <c r="A710" s="104"/>
    </row>
    <row r="711" ht="15.75" customHeight="1">
      <c r="A711" s="104"/>
    </row>
    <row r="712" ht="15.75" customHeight="1">
      <c r="A712" s="104"/>
    </row>
    <row r="713" ht="15.75" customHeight="1">
      <c r="A713" s="104"/>
    </row>
    <row r="714" ht="15.75" customHeight="1">
      <c r="A714" s="104"/>
    </row>
    <row r="715" ht="15.75" customHeight="1">
      <c r="A715" s="104"/>
    </row>
    <row r="716" ht="15.75" customHeight="1">
      <c r="A716" s="104"/>
    </row>
    <row r="717" ht="15.75" customHeight="1">
      <c r="A717" s="104"/>
    </row>
    <row r="718" ht="15.75" customHeight="1">
      <c r="A718" s="104"/>
    </row>
    <row r="719" ht="15.75" customHeight="1">
      <c r="A719" s="104"/>
    </row>
    <row r="720" ht="15.75" customHeight="1">
      <c r="A720" s="104"/>
    </row>
    <row r="721" ht="15.75" customHeight="1">
      <c r="A721" s="104"/>
    </row>
    <row r="722" ht="15.75" customHeight="1">
      <c r="A722" s="104"/>
    </row>
    <row r="723" ht="15.75" customHeight="1">
      <c r="A723" s="104"/>
    </row>
    <row r="724" ht="15.75" customHeight="1">
      <c r="A724" s="104"/>
    </row>
    <row r="725" ht="15.75" customHeight="1">
      <c r="A725" s="104"/>
    </row>
    <row r="726" ht="15.75" customHeight="1">
      <c r="A726" s="104"/>
    </row>
    <row r="727" ht="15.75" customHeight="1">
      <c r="A727" s="104"/>
    </row>
    <row r="728" ht="15.75" customHeight="1">
      <c r="A728" s="104"/>
    </row>
    <row r="729" ht="15.75" customHeight="1">
      <c r="A729" s="104"/>
    </row>
    <row r="730" ht="15.75" customHeight="1">
      <c r="A730" s="104"/>
    </row>
    <row r="731" ht="15.75" customHeight="1">
      <c r="A731" s="104"/>
    </row>
    <row r="732" ht="15.75" customHeight="1">
      <c r="A732" s="104"/>
    </row>
    <row r="733" ht="15.75" customHeight="1">
      <c r="A733" s="104"/>
    </row>
    <row r="734" ht="15.75" customHeight="1">
      <c r="A734" s="104"/>
    </row>
    <row r="735" ht="15.75" customHeight="1">
      <c r="A735" s="104"/>
    </row>
    <row r="736" ht="15.75" customHeight="1">
      <c r="A736" s="104"/>
    </row>
    <row r="737" ht="15.75" customHeight="1">
      <c r="A737" s="104"/>
    </row>
    <row r="738" ht="15.75" customHeight="1">
      <c r="A738" s="104"/>
    </row>
    <row r="739" ht="15.75" customHeight="1">
      <c r="A739" s="104"/>
    </row>
    <row r="740" ht="15.75" customHeight="1">
      <c r="A740" s="104"/>
    </row>
    <row r="741" ht="15.75" customHeight="1">
      <c r="A741" s="104"/>
    </row>
    <row r="742" ht="15.75" customHeight="1">
      <c r="A742" s="104"/>
    </row>
    <row r="743" ht="15.75" customHeight="1">
      <c r="A743" s="104"/>
    </row>
    <row r="744" ht="15.75" customHeight="1">
      <c r="A744" s="104"/>
    </row>
    <row r="745" ht="15.75" customHeight="1">
      <c r="A745" s="104"/>
    </row>
    <row r="746" ht="15.75" customHeight="1">
      <c r="A746" s="104"/>
    </row>
    <row r="747" ht="15.75" customHeight="1">
      <c r="A747" s="104"/>
    </row>
    <row r="748" ht="15.75" customHeight="1">
      <c r="A748" s="104"/>
    </row>
    <row r="749" ht="15.75" customHeight="1">
      <c r="A749" s="104"/>
    </row>
    <row r="750" ht="15.75" customHeight="1">
      <c r="A750" s="104"/>
    </row>
    <row r="751" ht="15.75" customHeight="1">
      <c r="A751" s="104"/>
    </row>
    <row r="752" ht="15.75" customHeight="1">
      <c r="A752" s="104"/>
    </row>
    <row r="753" ht="15.75" customHeight="1">
      <c r="A753" s="104"/>
    </row>
    <row r="754" ht="15.75" customHeight="1">
      <c r="A754" s="104"/>
    </row>
    <row r="755" ht="15.75" customHeight="1">
      <c r="A755" s="104"/>
    </row>
    <row r="756" ht="15.75" customHeight="1">
      <c r="A756" s="104"/>
    </row>
    <row r="757" ht="15.75" customHeight="1">
      <c r="A757" s="104"/>
    </row>
    <row r="758" ht="15.75" customHeight="1">
      <c r="A758" s="104"/>
    </row>
    <row r="759" ht="15.75" customHeight="1">
      <c r="A759" s="104"/>
    </row>
    <row r="760" ht="15.75" customHeight="1">
      <c r="A760" s="104"/>
    </row>
    <row r="761" ht="15.75" customHeight="1">
      <c r="A761" s="104"/>
    </row>
    <row r="762" ht="15.75" customHeight="1">
      <c r="A762" s="104"/>
    </row>
    <row r="763" ht="15.75" customHeight="1">
      <c r="A763" s="104"/>
    </row>
    <row r="764" ht="15.75" customHeight="1">
      <c r="A764" s="104"/>
    </row>
    <row r="765" ht="15.75" customHeight="1">
      <c r="A765" s="104"/>
    </row>
    <row r="766" ht="15.75" customHeight="1">
      <c r="A766" s="104"/>
    </row>
    <row r="767" ht="15.75" customHeight="1">
      <c r="A767" s="104"/>
    </row>
    <row r="768" ht="15.75" customHeight="1">
      <c r="A768" s="104"/>
    </row>
    <row r="769" ht="15.75" customHeight="1">
      <c r="A769" s="104"/>
    </row>
    <row r="770" ht="15.75" customHeight="1">
      <c r="A770" s="104"/>
    </row>
    <row r="771" ht="15.75" customHeight="1">
      <c r="A771" s="104"/>
    </row>
    <row r="772" ht="15.75" customHeight="1">
      <c r="A772" s="104"/>
    </row>
    <row r="773" ht="15.75" customHeight="1">
      <c r="A773" s="104"/>
    </row>
    <row r="774" ht="15.75" customHeight="1">
      <c r="A774" s="104"/>
    </row>
    <row r="775" ht="15.75" customHeight="1">
      <c r="A775" s="104"/>
    </row>
    <row r="776" ht="15.75" customHeight="1">
      <c r="A776" s="104"/>
    </row>
    <row r="777" ht="15.75" customHeight="1">
      <c r="A777" s="104"/>
    </row>
    <row r="778" ht="15.75" customHeight="1">
      <c r="A778" s="104"/>
    </row>
    <row r="779" ht="15.75" customHeight="1">
      <c r="A779" s="104"/>
    </row>
    <row r="780" ht="15.75" customHeight="1">
      <c r="A780" s="104"/>
    </row>
    <row r="781" ht="15.75" customHeight="1">
      <c r="A781" s="104"/>
    </row>
    <row r="782" ht="15.75" customHeight="1">
      <c r="A782" s="104"/>
    </row>
    <row r="783" ht="15.75" customHeight="1">
      <c r="A783" s="104"/>
    </row>
    <row r="784" ht="15.75" customHeight="1">
      <c r="A784" s="104"/>
    </row>
    <row r="785" ht="15.75" customHeight="1">
      <c r="A785" s="104"/>
    </row>
    <row r="786" ht="15.75" customHeight="1">
      <c r="A786" s="104"/>
    </row>
    <row r="787" ht="15.75" customHeight="1">
      <c r="A787" s="104"/>
    </row>
    <row r="788" ht="15.75" customHeight="1">
      <c r="A788" s="104"/>
    </row>
    <row r="789" ht="15.75" customHeight="1">
      <c r="A789" s="104"/>
    </row>
    <row r="790" ht="15.75" customHeight="1">
      <c r="A790" s="104"/>
    </row>
    <row r="791" ht="15.75" customHeight="1">
      <c r="A791" s="104"/>
    </row>
    <row r="792" ht="15.75" customHeight="1">
      <c r="A792" s="104"/>
    </row>
    <row r="793" ht="15.75" customHeight="1">
      <c r="A793" s="104"/>
    </row>
    <row r="794" ht="15.75" customHeight="1">
      <c r="A794" s="104"/>
    </row>
    <row r="795" ht="15.75" customHeight="1">
      <c r="A795" s="104"/>
    </row>
    <row r="796" ht="15.75" customHeight="1">
      <c r="A796" s="104"/>
    </row>
    <row r="797" ht="15.75" customHeight="1">
      <c r="A797" s="104"/>
    </row>
    <row r="798" ht="15.75" customHeight="1">
      <c r="A798" s="104"/>
    </row>
    <row r="799" ht="15.75" customHeight="1">
      <c r="A799" s="104"/>
    </row>
    <row r="800" ht="15.75" customHeight="1">
      <c r="A800" s="104"/>
    </row>
    <row r="801" ht="15.75" customHeight="1">
      <c r="A801" s="104"/>
    </row>
    <row r="802" ht="15.75" customHeight="1">
      <c r="A802" s="104"/>
    </row>
    <row r="803" ht="15.75" customHeight="1">
      <c r="A803" s="104"/>
    </row>
    <row r="804" ht="15.75" customHeight="1">
      <c r="A804" s="104"/>
    </row>
    <row r="805" ht="15.75" customHeight="1">
      <c r="A805" s="104"/>
    </row>
    <row r="806" ht="15.75" customHeight="1">
      <c r="A806" s="104"/>
    </row>
    <row r="807" ht="15.75" customHeight="1">
      <c r="A807" s="104"/>
    </row>
    <row r="808" ht="15.75" customHeight="1">
      <c r="A808" s="104"/>
    </row>
    <row r="809" ht="15.75" customHeight="1">
      <c r="A809" s="104"/>
    </row>
    <row r="810" ht="15.75" customHeight="1">
      <c r="A810" s="104"/>
    </row>
    <row r="811" ht="15.75" customHeight="1">
      <c r="A811" s="104"/>
    </row>
    <row r="812" ht="15.75" customHeight="1">
      <c r="A812" s="104"/>
    </row>
    <row r="813" ht="15.75" customHeight="1">
      <c r="A813" s="104"/>
    </row>
    <row r="814" ht="15.75" customHeight="1">
      <c r="A814" s="104"/>
    </row>
    <row r="815" ht="15.75" customHeight="1">
      <c r="A815" s="104"/>
    </row>
    <row r="816" ht="15.75" customHeight="1">
      <c r="A816" s="104"/>
    </row>
    <row r="817" ht="15.75" customHeight="1">
      <c r="A817" s="104"/>
    </row>
    <row r="818" ht="15.75" customHeight="1">
      <c r="A818" s="104"/>
    </row>
    <row r="819" ht="15.75" customHeight="1">
      <c r="A819" s="104"/>
    </row>
    <row r="820" ht="15.75" customHeight="1">
      <c r="A820" s="104"/>
    </row>
    <row r="821" ht="15.75" customHeight="1">
      <c r="A821" s="104"/>
    </row>
    <row r="822" ht="15.75" customHeight="1">
      <c r="A822" s="104"/>
    </row>
    <row r="823" ht="15.75" customHeight="1">
      <c r="A823" s="104"/>
    </row>
    <row r="824" ht="15.75" customHeight="1">
      <c r="A824" s="104"/>
    </row>
    <row r="825" ht="15.75" customHeight="1">
      <c r="A825" s="104"/>
    </row>
    <row r="826" ht="15.75" customHeight="1">
      <c r="A826" s="104"/>
    </row>
    <row r="827" ht="15.75" customHeight="1">
      <c r="A827" s="104"/>
    </row>
    <row r="828" ht="15.75" customHeight="1">
      <c r="A828" s="104"/>
    </row>
    <row r="829" ht="15.75" customHeight="1">
      <c r="A829" s="104"/>
    </row>
    <row r="830" ht="15.75" customHeight="1">
      <c r="A830" s="104"/>
    </row>
    <row r="831" ht="15.75" customHeight="1">
      <c r="A831" s="104"/>
    </row>
    <row r="832" ht="15.75" customHeight="1">
      <c r="A832" s="104"/>
    </row>
    <row r="833" ht="15.75" customHeight="1">
      <c r="A833" s="104"/>
    </row>
    <row r="834" ht="15.75" customHeight="1">
      <c r="A834" s="104"/>
    </row>
    <row r="835" ht="15.75" customHeight="1">
      <c r="A835" s="104"/>
    </row>
    <row r="836" ht="15.75" customHeight="1">
      <c r="A836" s="104"/>
    </row>
    <row r="837" ht="15.75" customHeight="1">
      <c r="A837" s="104"/>
    </row>
    <row r="838" ht="15.75" customHeight="1">
      <c r="A838" s="104"/>
    </row>
    <row r="839" ht="15.75" customHeight="1">
      <c r="A839" s="104"/>
    </row>
    <row r="840" ht="15.75" customHeight="1">
      <c r="A840" s="104"/>
    </row>
    <row r="841" ht="15.75" customHeight="1">
      <c r="A841" s="104"/>
    </row>
    <row r="842" ht="15.75" customHeight="1">
      <c r="A842" s="104"/>
    </row>
    <row r="843" ht="15.75" customHeight="1">
      <c r="A843" s="104"/>
    </row>
    <row r="844" ht="15.75" customHeight="1">
      <c r="A844" s="104"/>
    </row>
    <row r="845" ht="15.75" customHeight="1">
      <c r="A845" s="104"/>
    </row>
    <row r="846" ht="15.75" customHeight="1">
      <c r="A846" s="104"/>
    </row>
    <row r="847" ht="15.75" customHeight="1">
      <c r="A847" s="104"/>
    </row>
    <row r="848" ht="15.75" customHeight="1">
      <c r="A848" s="104"/>
    </row>
    <row r="849" ht="15.75" customHeight="1">
      <c r="A849" s="104"/>
    </row>
    <row r="850" ht="15.75" customHeight="1">
      <c r="A850" s="104"/>
    </row>
    <row r="851" ht="15.75" customHeight="1">
      <c r="A851" s="104"/>
    </row>
    <row r="852" ht="15.75" customHeight="1">
      <c r="A852" s="104"/>
    </row>
    <row r="853" ht="15.75" customHeight="1">
      <c r="A853" s="104"/>
    </row>
    <row r="854" ht="15.75" customHeight="1">
      <c r="A854" s="104"/>
    </row>
    <row r="855" ht="15.75" customHeight="1">
      <c r="A855" s="104"/>
    </row>
    <row r="856" ht="15.75" customHeight="1">
      <c r="A856" s="104"/>
    </row>
    <row r="857" ht="15.75" customHeight="1">
      <c r="A857" s="104"/>
    </row>
    <row r="858" ht="15.75" customHeight="1">
      <c r="A858" s="104"/>
    </row>
    <row r="859" ht="15.75" customHeight="1">
      <c r="A859" s="104"/>
    </row>
    <row r="860" ht="15.75" customHeight="1">
      <c r="A860" s="104"/>
    </row>
    <row r="861" ht="15.75" customHeight="1">
      <c r="A861" s="104"/>
    </row>
    <row r="862" ht="15.75" customHeight="1">
      <c r="A862" s="104"/>
    </row>
    <row r="863" ht="15.75" customHeight="1">
      <c r="A863" s="104"/>
    </row>
    <row r="864" ht="15.75" customHeight="1">
      <c r="A864" s="104"/>
    </row>
    <row r="865" ht="15.75" customHeight="1">
      <c r="A865" s="104"/>
    </row>
    <row r="866" ht="15.75" customHeight="1">
      <c r="A866" s="104"/>
    </row>
    <row r="867" ht="15.75" customHeight="1">
      <c r="A867" s="104"/>
    </row>
    <row r="868" ht="15.75" customHeight="1">
      <c r="A868" s="104"/>
    </row>
    <row r="869" ht="15.75" customHeight="1">
      <c r="A869" s="104"/>
    </row>
    <row r="870" ht="15.75" customHeight="1">
      <c r="A870" s="104"/>
    </row>
    <row r="871" ht="15.75" customHeight="1">
      <c r="A871" s="104"/>
    </row>
    <row r="872" ht="15.75" customHeight="1">
      <c r="A872" s="104"/>
    </row>
    <row r="873" ht="15.75" customHeight="1">
      <c r="A873" s="104"/>
    </row>
    <row r="874" ht="15.75" customHeight="1">
      <c r="A874" s="104"/>
    </row>
  </sheetData>
  <mergeCells count="8">
    <mergeCell ref="B2:B3"/>
    <mergeCell ref="D2:D3"/>
    <mergeCell ref="C2:C3"/>
    <mergeCell ref="F2:F3"/>
    <mergeCell ref="I2:I3"/>
    <mergeCell ref="E41:I41"/>
    <mergeCell ref="E2:E3"/>
    <mergeCell ref="A2:A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26.75"/>
    <col customWidth="1" min="3" max="3" width="81.38"/>
  </cols>
  <sheetData>
    <row r="2">
      <c r="B2" s="107" t="s">
        <v>124</v>
      </c>
      <c r="C2" s="99"/>
    </row>
    <row r="3">
      <c r="B3" s="108" t="s">
        <v>125</v>
      </c>
      <c r="C3" s="109" t="s">
        <v>90</v>
      </c>
    </row>
    <row r="4">
      <c r="B4" s="43" t="s">
        <v>126</v>
      </c>
      <c r="C4" s="54" t="s">
        <v>127</v>
      </c>
    </row>
    <row r="5">
      <c r="B5" s="43" t="s">
        <v>128</v>
      </c>
      <c r="C5" s="54" t="s">
        <v>129</v>
      </c>
    </row>
    <row r="6">
      <c r="B6" s="43" t="s">
        <v>130</v>
      </c>
      <c r="C6" s="54" t="s">
        <v>131</v>
      </c>
    </row>
    <row r="7">
      <c r="B7" s="43" t="s">
        <v>37</v>
      </c>
      <c r="C7" s="54" t="s">
        <v>132</v>
      </c>
    </row>
    <row r="8">
      <c r="B8" s="43" t="s">
        <v>39</v>
      </c>
      <c r="C8" s="54" t="s">
        <v>133</v>
      </c>
    </row>
    <row r="9">
      <c r="B9" s="43" t="s">
        <v>40</v>
      </c>
      <c r="C9" s="54" t="s">
        <v>134</v>
      </c>
    </row>
    <row r="10">
      <c r="B10" s="43" t="s">
        <v>41</v>
      </c>
      <c r="C10" s="54" t="s">
        <v>135</v>
      </c>
    </row>
    <row r="11">
      <c r="B11" s="43" t="s">
        <v>43</v>
      </c>
      <c r="C11" s="54" t="s">
        <v>136</v>
      </c>
    </row>
    <row r="12">
      <c r="B12" s="43" t="s">
        <v>137</v>
      </c>
      <c r="C12" s="54" t="s">
        <v>138</v>
      </c>
    </row>
  </sheetData>
  <mergeCells count="1">
    <mergeCell ref="B2:C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63"/>
    <col customWidth="1" min="6" max="6" width="49.75"/>
  </cols>
  <sheetData>
    <row r="5">
      <c r="B5" s="110" t="s">
        <v>139</v>
      </c>
      <c r="C5" s="110">
        <v>15000.0</v>
      </c>
      <c r="D5" s="110">
        <f t="shared" ref="D5:D7" si="1">C5*500</f>
        <v>7500000</v>
      </c>
    </row>
    <row r="6">
      <c r="B6" s="110" t="s">
        <v>140</v>
      </c>
      <c r="C6" s="110">
        <f>450000*0.16</f>
        <v>72000</v>
      </c>
      <c r="D6" s="110">
        <f t="shared" si="1"/>
        <v>36000000</v>
      </c>
    </row>
    <row r="7">
      <c r="B7" s="110" t="s">
        <v>141</v>
      </c>
      <c r="C7" s="110">
        <v>8000.0</v>
      </c>
      <c r="D7" s="110">
        <f t="shared" si="1"/>
        <v>4000000</v>
      </c>
    </row>
    <row r="8">
      <c r="B8" s="111" t="s">
        <v>142</v>
      </c>
      <c r="C8" s="112">
        <f t="shared" ref="C8:D8" si="2">SUM(C5:C7)</f>
        <v>95000</v>
      </c>
      <c r="D8" s="112">
        <f t="shared" si="2"/>
        <v>47500000</v>
      </c>
    </row>
    <row r="9">
      <c r="B9" s="113" t="s">
        <v>143</v>
      </c>
      <c r="C9" s="99"/>
      <c r="D9" s="114">
        <f>C8*500</f>
        <v>47500000</v>
      </c>
    </row>
    <row r="10">
      <c r="B10" s="113" t="s">
        <v>144</v>
      </c>
      <c r="C10" s="99"/>
      <c r="D10" s="114">
        <f t="shared" ref="D10:D13" si="3">D9+D9*0.135</f>
        <v>53912500</v>
      </c>
    </row>
    <row r="11">
      <c r="B11" s="113" t="s">
        <v>145</v>
      </c>
      <c r="C11" s="99"/>
      <c r="D11" s="114">
        <f t="shared" si="3"/>
        <v>61190687.5</v>
      </c>
    </row>
    <row r="12">
      <c r="B12" s="113" t="s">
        <v>146</v>
      </c>
      <c r="C12" s="99"/>
      <c r="D12" s="114">
        <f t="shared" si="3"/>
        <v>69451430.31</v>
      </c>
    </row>
    <row r="13">
      <c r="B13" s="113" t="s">
        <v>147</v>
      </c>
      <c r="C13" s="99"/>
      <c r="D13" s="114">
        <f t="shared" si="3"/>
        <v>78827373.4</v>
      </c>
    </row>
    <row r="14">
      <c r="F14" s="115" t="s">
        <v>148</v>
      </c>
    </row>
    <row r="16">
      <c r="F16" s="116" t="s">
        <v>149</v>
      </c>
      <c r="G16" s="117" t="s">
        <v>150</v>
      </c>
    </row>
    <row r="17">
      <c r="F17" s="118" t="s">
        <v>151</v>
      </c>
      <c r="G17" s="119">
        <v>1000.0</v>
      </c>
    </row>
    <row r="19">
      <c r="F19" s="116" t="s">
        <v>152</v>
      </c>
      <c r="G19" s="117" t="s">
        <v>150</v>
      </c>
    </row>
    <row r="20">
      <c r="F20" s="118" t="s">
        <v>153</v>
      </c>
      <c r="G20" s="119">
        <v>1000.0</v>
      </c>
    </row>
  </sheetData>
  <mergeCells count="5">
    <mergeCell ref="B9:C9"/>
    <mergeCell ref="B10:C10"/>
    <mergeCell ref="B11:C11"/>
    <mergeCell ref="B12:C12"/>
    <mergeCell ref="B13:C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5"/>
  </cols>
  <sheetData>
    <row r="5">
      <c r="B5" s="48" t="s">
        <v>64</v>
      </c>
      <c r="C5" s="49"/>
      <c r="D5" s="49"/>
      <c r="E5" s="50"/>
      <c r="F5" s="49"/>
    </row>
    <row r="6">
      <c r="B6" s="49"/>
      <c r="C6" s="49"/>
      <c r="D6" s="49"/>
      <c r="E6" s="49"/>
      <c r="F6" s="49"/>
    </row>
    <row r="7">
      <c r="B7" s="49"/>
      <c r="C7" s="49"/>
      <c r="D7" s="49"/>
      <c r="E7" s="49"/>
      <c r="F7" s="49"/>
    </row>
    <row r="8">
      <c r="B8" s="120" t="s">
        <v>154</v>
      </c>
      <c r="C8" s="121">
        <v>2500000.0</v>
      </c>
      <c r="D8" s="49"/>
      <c r="E8" s="49"/>
    </row>
    <row r="9">
      <c r="B9" s="120" t="s">
        <v>155</v>
      </c>
      <c r="C9" s="122">
        <f t="shared" ref="C9:C12" si="1">C8-(C8*0.07)</f>
        <v>2325000</v>
      </c>
      <c r="D9" s="49"/>
      <c r="E9" s="49"/>
    </row>
    <row r="10">
      <c r="B10" s="120" t="s">
        <v>156</v>
      </c>
      <c r="C10" s="122">
        <f t="shared" si="1"/>
        <v>2162250</v>
      </c>
      <c r="D10" s="49"/>
      <c r="E10" s="54"/>
    </row>
    <row r="11">
      <c r="B11" s="120" t="s">
        <v>157</v>
      </c>
      <c r="C11" s="122">
        <f t="shared" si="1"/>
        <v>2010892.5</v>
      </c>
      <c r="D11" s="49"/>
      <c r="E11" s="54"/>
    </row>
    <row r="12">
      <c r="B12" s="120" t="s">
        <v>158</v>
      </c>
      <c r="C12" s="122">
        <f t="shared" si="1"/>
        <v>1870130.025</v>
      </c>
      <c r="D12" s="49"/>
      <c r="E12" s="54"/>
      <c r="F12" s="49"/>
    </row>
    <row r="13">
      <c r="B13" s="49"/>
      <c r="C13" s="49"/>
      <c r="D13" s="49"/>
      <c r="E13" s="54"/>
      <c r="F13" s="49"/>
    </row>
    <row r="14">
      <c r="B14" s="49"/>
      <c r="C14" s="49"/>
      <c r="D14" s="49"/>
      <c r="E14" s="54"/>
      <c r="F14" s="49"/>
    </row>
    <row r="15">
      <c r="B15" s="49"/>
      <c r="C15" s="49"/>
      <c r="D15" s="49"/>
      <c r="E15" s="49"/>
      <c r="F15" s="49"/>
    </row>
    <row r="16">
      <c r="B16" s="49"/>
      <c r="C16" s="49"/>
      <c r="D16" s="49"/>
      <c r="E16" s="49"/>
      <c r="F16" s="49"/>
    </row>
    <row r="17">
      <c r="B17" s="48" t="s">
        <v>67</v>
      </c>
      <c r="C17" s="49"/>
      <c r="D17" s="49"/>
    </row>
    <row r="18">
      <c r="B18" s="49"/>
      <c r="C18" s="49"/>
      <c r="D18" s="49"/>
    </row>
    <row r="19">
      <c r="B19" s="49"/>
      <c r="C19" s="49"/>
      <c r="D19" s="49"/>
    </row>
    <row r="20">
      <c r="B20" s="120" t="s">
        <v>154</v>
      </c>
      <c r="C20" s="123">
        <v>550000.0</v>
      </c>
      <c r="D20" s="49"/>
    </row>
    <row r="21">
      <c r="B21" s="120" t="s">
        <v>159</v>
      </c>
      <c r="C21" s="124">
        <v>550000.0</v>
      </c>
      <c r="D21" s="49"/>
    </row>
    <row r="22">
      <c r="B22" s="120" t="s">
        <v>160</v>
      </c>
      <c r="C22" s="124">
        <v>550000.0</v>
      </c>
      <c r="D22" s="49"/>
    </row>
    <row r="23">
      <c r="B23" s="120" t="s">
        <v>161</v>
      </c>
      <c r="C23" s="124">
        <v>550000.0</v>
      </c>
      <c r="D23" s="49"/>
    </row>
    <row r="24">
      <c r="B24" s="120" t="s">
        <v>162</v>
      </c>
      <c r="C24" s="124">
        <v>550000.0</v>
      </c>
      <c r="D24" s="49"/>
    </row>
    <row r="25">
      <c r="B25" s="54"/>
      <c r="C25" s="125"/>
      <c r="D25" s="49"/>
    </row>
    <row r="26">
      <c r="B26" s="49"/>
      <c r="C26" s="49"/>
      <c r="D26" s="49"/>
      <c r="E26" s="49"/>
      <c r="F26" s="49"/>
    </row>
    <row r="27">
      <c r="B27" s="49"/>
      <c r="C27" s="49"/>
      <c r="D27" s="49"/>
      <c r="E27" s="49"/>
      <c r="F27" s="49"/>
    </row>
    <row r="28">
      <c r="B28" s="49"/>
      <c r="C28" s="49"/>
      <c r="D28" s="49"/>
      <c r="E28" s="49"/>
      <c r="F28" s="49"/>
    </row>
    <row r="29">
      <c r="B29" s="49"/>
      <c r="C29" s="49"/>
      <c r="D29" s="49"/>
      <c r="E29" s="49"/>
      <c r="F29" s="49"/>
    </row>
    <row r="30">
      <c r="B30" s="91" t="s">
        <v>69</v>
      </c>
      <c r="C30" s="49"/>
      <c r="D30" s="49"/>
    </row>
    <row r="31">
      <c r="B31" s="49"/>
      <c r="C31" s="49"/>
      <c r="D31" s="49"/>
    </row>
    <row r="32">
      <c r="B32" s="49"/>
      <c r="C32" s="49"/>
      <c r="D32" s="49"/>
    </row>
    <row r="33">
      <c r="B33" s="120" t="s">
        <v>48</v>
      </c>
      <c r="C33" s="123">
        <v>250000.0</v>
      </c>
      <c r="D33" s="49"/>
    </row>
    <row r="34">
      <c r="B34" s="120" t="s">
        <v>163</v>
      </c>
      <c r="C34" s="126">
        <f t="shared" ref="C34:C37" si="2">C33+(C33*0.09)</f>
        <v>272500</v>
      </c>
      <c r="D34" s="49"/>
    </row>
    <row r="35">
      <c r="B35" s="120" t="s">
        <v>164</v>
      </c>
      <c r="C35" s="126">
        <f t="shared" si="2"/>
        <v>297025</v>
      </c>
      <c r="D35" s="49"/>
    </row>
    <row r="36">
      <c r="B36" s="120" t="s">
        <v>165</v>
      </c>
      <c r="C36" s="126">
        <f t="shared" si="2"/>
        <v>323757.25</v>
      </c>
      <c r="D36" s="49"/>
    </row>
    <row r="37">
      <c r="B37" s="120" t="s">
        <v>166</v>
      </c>
      <c r="C37" s="126">
        <f t="shared" si="2"/>
        <v>352895.4025</v>
      </c>
      <c r="D37" s="49"/>
    </row>
    <row r="38">
      <c r="B38" s="49"/>
      <c r="C38" s="49"/>
      <c r="D38" s="49"/>
    </row>
    <row r="39">
      <c r="B39" s="49"/>
      <c r="C39" s="49"/>
      <c r="D39" s="49"/>
      <c r="E39" s="49"/>
      <c r="F39" s="49"/>
    </row>
    <row r="40">
      <c r="B40" s="48" t="s">
        <v>72</v>
      </c>
      <c r="C40" s="49"/>
      <c r="D40" s="49"/>
      <c r="E40" s="127"/>
      <c r="F40" s="49"/>
    </row>
    <row r="41">
      <c r="B41" s="49"/>
      <c r="C41" s="49"/>
      <c r="D41" s="49"/>
      <c r="E41" s="54"/>
      <c r="F41" s="128"/>
    </row>
    <row r="42">
      <c r="B42" s="49"/>
      <c r="C42" s="128">
        <v>4650211.0</v>
      </c>
      <c r="D42" s="49"/>
      <c r="E42" s="54"/>
    </row>
    <row r="43">
      <c r="B43" s="49"/>
      <c r="C43" s="49"/>
      <c r="D43" s="49"/>
      <c r="E43" s="49"/>
      <c r="F43" s="49"/>
    </row>
    <row r="44">
      <c r="B44" s="54" t="s">
        <v>167</v>
      </c>
      <c r="C44" s="49"/>
      <c r="D44" s="49"/>
      <c r="E44" s="49"/>
      <c r="F44" s="49"/>
    </row>
  </sheetData>
  <mergeCells count="1">
    <mergeCell ref="E42:F4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13.0"/>
    <col customWidth="1" min="3" max="7" width="10.88"/>
    <col customWidth="1" min="8" max="8" width="9.38"/>
    <col customWidth="1" min="9" max="9" width="30.38"/>
    <col customWidth="1" min="10" max="10" width="16.88"/>
    <col customWidth="1" min="11" max="11" width="13.38"/>
    <col customWidth="1" min="12" max="26" width="9.38"/>
  </cols>
  <sheetData>
    <row r="1">
      <c r="A1" s="129"/>
    </row>
    <row r="2">
      <c r="A2" s="129"/>
    </row>
    <row r="3">
      <c r="A3" s="129" t="s">
        <v>168</v>
      </c>
    </row>
    <row r="4">
      <c r="C4" s="130" t="s">
        <v>169</v>
      </c>
      <c r="D4" s="131">
        <v>0.1</v>
      </c>
    </row>
    <row r="7">
      <c r="A7" s="132"/>
      <c r="B7" s="133" t="s">
        <v>170</v>
      </c>
      <c r="C7" s="133" t="s">
        <v>48</v>
      </c>
      <c r="D7" s="133" t="s">
        <v>171</v>
      </c>
      <c r="E7" s="133" t="s">
        <v>172</v>
      </c>
      <c r="F7" s="133" t="s">
        <v>173</v>
      </c>
      <c r="G7" s="133" t="s">
        <v>174</v>
      </c>
    </row>
    <row r="8">
      <c r="A8" s="5" t="s">
        <v>175</v>
      </c>
      <c r="B8" s="134">
        <f>-'1. Costo Estimados Implantación'!L21</f>
        <v>-38872059.98</v>
      </c>
      <c r="C8" s="135"/>
      <c r="D8" s="135"/>
      <c r="E8" s="135"/>
      <c r="F8" s="135"/>
      <c r="G8" s="135"/>
    </row>
    <row r="9">
      <c r="B9" s="135"/>
      <c r="C9" s="135"/>
      <c r="D9" s="135"/>
      <c r="E9" s="135"/>
      <c r="F9" s="135"/>
      <c r="G9" s="135"/>
    </row>
    <row r="10">
      <c r="A10" s="129" t="s">
        <v>176</v>
      </c>
      <c r="B10" s="136"/>
      <c r="C10" s="136">
        <f t="shared" ref="C10:G10" si="1">SUM(C11:C13)</f>
        <v>47500000</v>
      </c>
      <c r="D10" s="136">
        <f t="shared" si="1"/>
        <v>53912500</v>
      </c>
      <c r="E10" s="136">
        <f t="shared" si="1"/>
        <v>61190687.5</v>
      </c>
      <c r="F10" s="136">
        <f t="shared" si="1"/>
        <v>69451430.31</v>
      </c>
      <c r="G10" s="136">
        <f t="shared" si="1"/>
        <v>78827373.4</v>
      </c>
    </row>
    <row r="11">
      <c r="A11" s="9" t="s">
        <v>139</v>
      </c>
      <c r="B11" s="135"/>
      <c r="C11" s="137">
        <v>7500000.0</v>
      </c>
      <c r="D11" s="135">
        <f t="shared" ref="D11:G11" si="2">C11*1.135</f>
        <v>8512500</v>
      </c>
      <c r="E11" s="135">
        <f t="shared" si="2"/>
        <v>9661687.5</v>
      </c>
      <c r="F11" s="135">
        <f t="shared" si="2"/>
        <v>10966015.31</v>
      </c>
      <c r="G11" s="135">
        <f t="shared" si="2"/>
        <v>12446427.38</v>
      </c>
    </row>
    <row r="12">
      <c r="A12" s="9" t="s">
        <v>177</v>
      </c>
      <c r="B12" s="135"/>
      <c r="C12" s="137">
        <v>3.6E7</v>
      </c>
      <c r="D12" s="135">
        <f t="shared" ref="D12:G12" si="3">C12*1.135</f>
        <v>40860000</v>
      </c>
      <c r="E12" s="135">
        <f t="shared" si="3"/>
        <v>46376100</v>
      </c>
      <c r="F12" s="135">
        <f t="shared" si="3"/>
        <v>52636873.5</v>
      </c>
      <c r="G12" s="135">
        <f t="shared" si="3"/>
        <v>59742851.42</v>
      </c>
    </row>
    <row r="13">
      <c r="A13" s="9" t="s">
        <v>141</v>
      </c>
      <c r="B13" s="135"/>
      <c r="C13" s="137">
        <v>4000000.0</v>
      </c>
      <c r="D13" s="135">
        <f t="shared" ref="D13:G13" si="4">C13*1.135</f>
        <v>4540000</v>
      </c>
      <c r="E13" s="135">
        <f t="shared" si="4"/>
        <v>5152900</v>
      </c>
      <c r="F13" s="135">
        <f t="shared" si="4"/>
        <v>5848541.5</v>
      </c>
      <c r="G13" s="135">
        <f t="shared" si="4"/>
        <v>6638094.603</v>
      </c>
    </row>
    <row r="14">
      <c r="A14" s="8" t="s">
        <v>178</v>
      </c>
      <c r="B14" s="135"/>
      <c r="C14" s="137" t="s">
        <v>179</v>
      </c>
      <c r="D14" s="135"/>
      <c r="E14" s="135"/>
      <c r="F14" s="135"/>
      <c r="G14" s="135"/>
    </row>
    <row r="15">
      <c r="B15" s="135"/>
      <c r="C15" s="135"/>
      <c r="D15" s="135"/>
      <c r="E15" s="135"/>
      <c r="F15" s="135"/>
      <c r="G15" s="135"/>
    </row>
    <row r="16">
      <c r="A16" s="129" t="s">
        <v>180</v>
      </c>
      <c r="B16" s="136"/>
      <c r="C16" s="136">
        <f t="shared" ref="C16:G16" si="5">SUM(C18:C25)</f>
        <v>40300000</v>
      </c>
      <c r="D16" s="136">
        <f t="shared" si="5"/>
        <v>40147500</v>
      </c>
      <c r="E16" s="136">
        <f t="shared" si="5"/>
        <v>40009275</v>
      </c>
      <c r="F16" s="136">
        <f t="shared" si="5"/>
        <v>39884649.75</v>
      </c>
      <c r="G16" s="136">
        <f t="shared" si="5"/>
        <v>39773025.43</v>
      </c>
    </row>
    <row r="17">
      <c r="B17" s="135"/>
      <c r="C17" s="135"/>
      <c r="D17" s="135"/>
      <c r="E17" s="135"/>
      <c r="F17" s="135"/>
      <c r="G17" s="135"/>
    </row>
    <row r="18">
      <c r="A18" s="9" t="s">
        <v>181</v>
      </c>
      <c r="B18" s="135"/>
      <c r="C18" s="135">
        <v>5000000.0</v>
      </c>
      <c r="D18" s="138">
        <v>5000000.0</v>
      </c>
      <c r="E18" s="138">
        <v>5000000.0</v>
      </c>
      <c r="F18" s="138">
        <v>5000000.0</v>
      </c>
      <c r="G18" s="138">
        <v>5000000.0</v>
      </c>
    </row>
    <row r="19">
      <c r="A19" s="5" t="s">
        <v>182</v>
      </c>
      <c r="B19" s="135"/>
      <c r="C19" s="137">
        <v>3000000.0</v>
      </c>
      <c r="D19" s="137">
        <v>3000000.0</v>
      </c>
      <c r="E19" s="137">
        <v>3000000.0</v>
      </c>
      <c r="F19" s="137">
        <v>3000000.0</v>
      </c>
      <c r="G19" s="137">
        <v>3000000.0</v>
      </c>
    </row>
    <row r="20">
      <c r="A20" s="5" t="s">
        <v>183</v>
      </c>
      <c r="B20" s="135"/>
      <c r="C20" s="135">
        <v>5000000.0</v>
      </c>
      <c r="D20" s="138">
        <v>5000000.0</v>
      </c>
      <c r="E20" s="138">
        <v>5000000.0</v>
      </c>
      <c r="F20" s="138">
        <v>5000000.0</v>
      </c>
      <c r="G20" s="138">
        <v>5000000.0</v>
      </c>
    </row>
    <row r="21">
      <c r="A21" s="8" t="s">
        <v>184</v>
      </c>
      <c r="B21" s="135"/>
      <c r="C21" s="137">
        <v>1.8E7</v>
      </c>
      <c r="D21" s="137">
        <v>1.8E7</v>
      </c>
      <c r="E21" s="137">
        <v>1.8E7</v>
      </c>
      <c r="F21" s="137">
        <v>1.8E7</v>
      </c>
      <c r="G21" s="137">
        <v>1.8E7</v>
      </c>
    </row>
    <row r="22">
      <c r="A22" s="8" t="s">
        <v>185</v>
      </c>
      <c r="B22" s="135"/>
      <c r="C22" s="137">
        <v>2500000.0</v>
      </c>
      <c r="D22" s="135">
        <f t="shared" ref="D22:G22" si="6">C22-(C22*0.07)</f>
        <v>2325000</v>
      </c>
      <c r="E22" s="135">
        <f t="shared" si="6"/>
        <v>2162250</v>
      </c>
      <c r="F22" s="135">
        <f t="shared" si="6"/>
        <v>2010892.5</v>
      </c>
      <c r="G22" s="135">
        <f t="shared" si="6"/>
        <v>1870130.025</v>
      </c>
    </row>
    <row r="23">
      <c r="A23" s="8" t="s">
        <v>67</v>
      </c>
      <c r="B23" s="135"/>
      <c r="C23" s="137">
        <v>550000.0</v>
      </c>
      <c r="D23" s="137">
        <v>550000.0</v>
      </c>
      <c r="E23" s="137">
        <v>550000.0</v>
      </c>
      <c r="F23" s="137">
        <v>550000.0</v>
      </c>
      <c r="G23" s="137">
        <v>550000.0</v>
      </c>
    </row>
    <row r="24">
      <c r="A24" s="8" t="s">
        <v>186</v>
      </c>
      <c r="B24" s="135"/>
      <c r="C24" s="137">
        <v>250000.0</v>
      </c>
      <c r="D24" s="135">
        <f t="shared" ref="D24:G24" si="7">C24+(C24*0.09)</f>
        <v>272500</v>
      </c>
      <c r="E24" s="135">
        <f t="shared" si="7"/>
        <v>297025</v>
      </c>
      <c r="F24" s="135">
        <f t="shared" si="7"/>
        <v>323757.25</v>
      </c>
      <c r="G24" s="135">
        <f t="shared" si="7"/>
        <v>352895.4025</v>
      </c>
    </row>
    <row r="25">
      <c r="A25" s="9" t="s">
        <v>108</v>
      </c>
      <c r="B25" s="135"/>
      <c r="C25" s="137">
        <v>6000000.0</v>
      </c>
      <c r="D25" s="137">
        <v>6000000.0</v>
      </c>
      <c r="E25" s="137">
        <v>6000000.0</v>
      </c>
      <c r="F25" s="137">
        <v>6000000.0</v>
      </c>
      <c r="G25" s="137">
        <v>6000000.0</v>
      </c>
    </row>
    <row r="26">
      <c r="B26" s="135"/>
      <c r="C26" s="135"/>
      <c r="D26" s="135"/>
      <c r="E26" s="135"/>
      <c r="F26" s="135"/>
      <c r="G26" s="135"/>
    </row>
    <row r="27">
      <c r="B27" s="135"/>
      <c r="C27" s="135"/>
      <c r="D27" s="135"/>
      <c r="E27" s="135"/>
      <c r="F27" s="135"/>
      <c r="G27" s="135"/>
    </row>
    <row r="28">
      <c r="B28" s="135"/>
      <c r="C28" s="135"/>
      <c r="D28" s="135"/>
      <c r="E28" s="135"/>
      <c r="F28" s="135"/>
      <c r="G28" s="135"/>
    </row>
    <row r="29">
      <c r="A29" s="129" t="s">
        <v>187</v>
      </c>
      <c r="B29" s="136">
        <f>B8</f>
        <v>-38872059.98</v>
      </c>
      <c r="C29" s="136">
        <f t="shared" ref="C29:G29" si="8">C10-C16</f>
        <v>7200000</v>
      </c>
      <c r="D29" s="136">
        <f t="shared" si="8"/>
        <v>13765000</v>
      </c>
      <c r="E29" s="136">
        <f t="shared" si="8"/>
        <v>21181412.5</v>
      </c>
      <c r="F29" s="136">
        <f t="shared" si="8"/>
        <v>29566780.56</v>
      </c>
      <c r="G29" s="136">
        <f t="shared" si="8"/>
        <v>39054347.98</v>
      </c>
      <c r="I29" s="135"/>
    </row>
    <row r="30">
      <c r="A30" s="129"/>
      <c r="B30" s="136"/>
      <c r="C30" s="136"/>
      <c r="D30" s="136"/>
      <c r="E30" s="136"/>
      <c r="F30" s="136"/>
      <c r="G30" s="136"/>
      <c r="I30" s="135"/>
    </row>
    <row r="31" ht="15.75" customHeight="1">
      <c r="C31" s="135"/>
    </row>
    <row r="32" ht="15.75" customHeight="1">
      <c r="A32" s="5" t="s">
        <v>188</v>
      </c>
      <c r="B32" s="139">
        <f>IRR(B29:G29)</f>
        <v>0.3525339969</v>
      </c>
      <c r="C32" s="5" t="s">
        <v>189</v>
      </c>
      <c r="E32" s="5" t="s">
        <v>190</v>
      </c>
      <c r="F32" s="140">
        <v>0.05</v>
      </c>
    </row>
    <row r="33" ht="15.75" customHeight="1"/>
    <row r="34" ht="15.75" customHeight="1">
      <c r="A34" s="5" t="s">
        <v>191</v>
      </c>
      <c r="B34" s="141">
        <f t="array" ref="B34">NPV(D4,B29:G29)</f>
        <v>35825020.65</v>
      </c>
      <c r="C34" s="5" t="s">
        <v>192</v>
      </c>
    </row>
    <row r="35" ht="15.75" customHeight="1"/>
    <row r="36" ht="15.75" customHeight="1">
      <c r="B36" s="142"/>
    </row>
    <row r="37" ht="15.75" customHeight="1"/>
    <row r="38" ht="15.75" customHeight="1"/>
    <row r="39" ht="15.75" customHeight="1"/>
    <row r="40" ht="15.75" customHeight="1"/>
    <row r="41" ht="15.75" customHeight="1"/>
    <row r="42" ht="15.75" customHeight="1"/>
    <row r="43" ht="15.75" customHeight="1">
      <c r="I43" s="138"/>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75"/>
  </cols>
  <sheetData>
    <row r="4">
      <c r="B4" s="115" t="s">
        <v>78</v>
      </c>
    </row>
    <row r="5">
      <c r="B5" s="143" t="s">
        <v>193</v>
      </c>
    </row>
    <row r="6">
      <c r="B6" s="144" t="s">
        <v>194</v>
      </c>
    </row>
    <row r="7">
      <c r="B7" s="144" t="s">
        <v>195</v>
      </c>
    </row>
    <row r="8">
      <c r="B8" s="144" t="s">
        <v>196</v>
      </c>
    </row>
    <row r="9">
      <c r="B9" s="143" t="s">
        <v>197</v>
      </c>
    </row>
    <row r="15">
      <c r="B15" s="115" t="s">
        <v>79</v>
      </c>
    </row>
    <row r="16">
      <c r="B16" s="8" t="s">
        <v>80</v>
      </c>
    </row>
    <row r="17">
      <c r="B17" s="8" t="s">
        <v>81</v>
      </c>
    </row>
    <row r="20">
      <c r="B20" s="143" t="s">
        <v>198</v>
      </c>
    </row>
    <row r="22">
      <c r="B22" s="143" t="s">
        <v>199</v>
      </c>
    </row>
    <row r="28">
      <c r="B28" s="115" t="s">
        <v>82</v>
      </c>
    </row>
    <row r="29">
      <c r="B29" s="115" t="s">
        <v>83</v>
      </c>
    </row>
    <row r="31">
      <c r="B31" s="143" t="s">
        <v>200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2019-11-23T19:12:31Z</dcterms:created>
  <dc:creator>Puente Triantafilo, Hector</dc:creator>
</cp:coreProperties>
</file>